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87066C82-3D95-4A80-8D5B-524678907E99}" xr6:coauthVersionLast="47" xr6:coauthVersionMax="47" xr10:uidLastSave="{00000000-0000-0000-0000-000000000000}"/>
  <bookViews>
    <workbookView xWindow="28680" yWindow="-120" windowWidth="29040" windowHeight="15720" tabRatio="596" activeTab="4" xr2:uid="{00000000-000D-0000-FFFF-FFFF00000000}"/>
  </bookViews>
  <sheets>
    <sheet name="판매추이" sheetId="1" r:id="rId1"/>
    <sheet name="매출" sheetId="2" r:id="rId2"/>
    <sheet name="입고" sheetId="3" r:id="rId3"/>
    <sheet name="출고" sheetId="4" r:id="rId4"/>
    <sheet name="재고" sheetId="5" r:id="rId5"/>
    <sheet name="리스트 순서 점검" sheetId="15" r:id="rId6"/>
    <sheet name="출고오기입로그" sheetId="12" r:id="rId7"/>
    <sheet name="창훈TODOLIST" sheetId="13" r:id="rId8"/>
    <sheet name="카톤사이즈" sheetId="14" r:id="rId9"/>
    <sheet name="메모" sheetId="11" r:id="rId10"/>
  </sheets>
  <definedNames>
    <definedName name="_xlnm.Print_Area" localSheetId="2">입고!$A$1:$L$135</definedName>
    <definedName name="_xlnm.Print_Area" localSheetId="4">재고!$A$1:$K$138</definedName>
    <definedName name="_xlnm.Print_Area" localSheetId="3">출고!$A$1:$S$134</definedName>
    <definedName name="_xlnm.Print_Area" localSheetId="0">판매추이!$B$1:$U$131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1" i="5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L142" i="1"/>
  <c r="M142" i="1"/>
  <c r="N142" i="1"/>
  <c r="O142" i="1"/>
  <c r="P142" i="1"/>
  <c r="Q142" i="1"/>
  <c r="J141" i="5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V141" i="4"/>
  <c r="X141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L141" i="3"/>
  <c r="D141" i="5" s="1"/>
  <c r="E141" i="5" s="1"/>
  <c r="I141" i="5" s="1"/>
  <c r="K141" i="5" s="1"/>
  <c r="T141" i="4" l="1"/>
  <c r="Z141" i="4" s="1"/>
  <c r="AA141" i="4" s="1"/>
  <c r="U141" i="1"/>
  <c r="U141" i="4" s="1"/>
  <c r="K142" i="1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J5" i="5" l="1"/>
  <c r="J6" i="5"/>
  <c r="J7" i="5"/>
  <c r="J8" i="5"/>
  <c r="J11" i="5"/>
  <c r="J139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J3" i="5"/>
  <c r="J4" i="5"/>
  <c r="J9" i="5"/>
  <c r="J10" i="5"/>
  <c r="J137" i="5"/>
  <c r="J138" i="5"/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N22" i="11"/>
  <c r="N21" i="11"/>
  <c r="N20" i="11"/>
  <c r="L21" i="11"/>
  <c r="L22" i="11"/>
  <c r="L20" i="11"/>
  <c r="J2" i="5" l="1"/>
  <c r="D3" i="5"/>
  <c r="E3" i="5" s="1"/>
  <c r="I3" i="5" s="1"/>
  <c r="K3" i="5" s="1"/>
  <c r="D15" i="5"/>
  <c r="E15" i="5" s="1"/>
  <c r="I15" i="5" s="1"/>
  <c r="D27" i="5"/>
  <c r="E27" i="5" s="1"/>
  <c r="I27" i="5" s="1"/>
  <c r="D39" i="5"/>
  <c r="E39" i="5" s="1"/>
  <c r="I39" i="5" s="1"/>
  <c r="D51" i="5"/>
  <c r="E51" i="5" s="1"/>
  <c r="I51" i="5" s="1"/>
  <c r="D63" i="5"/>
  <c r="E63" i="5" s="1"/>
  <c r="I63" i="5" s="1"/>
  <c r="U2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4" i="2"/>
  <c r="V5" i="2"/>
  <c r="V6" i="2"/>
  <c r="V7" i="2"/>
  <c r="V8" i="2"/>
  <c r="V9" i="2"/>
  <c r="V10" i="2"/>
  <c r="V11" i="2"/>
  <c r="V3" i="2"/>
  <c r="V2" i="2"/>
  <c r="W12" i="2"/>
  <c r="W13" i="2"/>
  <c r="W14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3" i="2"/>
  <c r="W4" i="2"/>
  <c r="W5" i="2"/>
  <c r="W6" i="2"/>
  <c r="W7" i="2"/>
  <c r="W8" i="2"/>
  <c r="W9" i="2"/>
  <c r="W10" i="2"/>
  <c r="W11" i="2"/>
  <c r="W2" i="2"/>
  <c r="U3" i="1"/>
  <c r="U3" i="4" s="1"/>
  <c r="U4" i="1"/>
  <c r="U4" i="4" s="1"/>
  <c r="U5" i="1"/>
  <c r="U5" i="4" s="1"/>
  <c r="U6" i="1"/>
  <c r="U6" i="4" s="1"/>
  <c r="U7" i="1"/>
  <c r="U7" i="4" s="1"/>
  <c r="U8" i="1"/>
  <c r="U8" i="4" s="1"/>
  <c r="U9" i="1"/>
  <c r="U9" i="4" s="1"/>
  <c r="U10" i="1"/>
  <c r="U10" i="4" s="1"/>
  <c r="U11" i="1"/>
  <c r="U11" i="4" s="1"/>
  <c r="U12" i="1"/>
  <c r="U12" i="4" s="1"/>
  <c r="U13" i="1"/>
  <c r="U13" i="4" s="1"/>
  <c r="U14" i="1"/>
  <c r="U14" i="4" s="1"/>
  <c r="U15" i="1"/>
  <c r="U15" i="4" s="1"/>
  <c r="U16" i="1"/>
  <c r="U16" i="4" s="1"/>
  <c r="U17" i="1"/>
  <c r="U17" i="4" s="1"/>
  <c r="U18" i="1"/>
  <c r="U18" i="4" s="1"/>
  <c r="U19" i="1"/>
  <c r="U19" i="4" s="1"/>
  <c r="U20" i="1"/>
  <c r="U20" i="4" s="1"/>
  <c r="U21" i="1"/>
  <c r="U21" i="4" s="1"/>
  <c r="U22" i="1"/>
  <c r="U22" i="4" s="1"/>
  <c r="U23" i="1"/>
  <c r="U23" i="4" s="1"/>
  <c r="U24" i="1"/>
  <c r="U24" i="4" s="1"/>
  <c r="U25" i="1"/>
  <c r="U25" i="4" s="1"/>
  <c r="U26" i="1"/>
  <c r="U26" i="4" s="1"/>
  <c r="U27" i="1"/>
  <c r="U27" i="4" s="1"/>
  <c r="U28" i="1"/>
  <c r="U28" i="4" s="1"/>
  <c r="U29" i="1"/>
  <c r="U29" i="4" s="1"/>
  <c r="U30" i="1"/>
  <c r="U30" i="4" s="1"/>
  <c r="U31" i="1"/>
  <c r="U31" i="4" s="1"/>
  <c r="U32" i="1"/>
  <c r="U32" i="4" s="1"/>
  <c r="U33" i="1"/>
  <c r="U33" i="4" s="1"/>
  <c r="U34" i="1"/>
  <c r="U34" i="4" s="1"/>
  <c r="U35" i="1"/>
  <c r="U35" i="4" s="1"/>
  <c r="U36" i="1"/>
  <c r="U36" i="4" s="1"/>
  <c r="U37" i="1"/>
  <c r="U37" i="4" s="1"/>
  <c r="U38" i="1"/>
  <c r="U38" i="4" s="1"/>
  <c r="U39" i="1"/>
  <c r="U39" i="4" s="1"/>
  <c r="U40" i="1"/>
  <c r="U40" i="4" s="1"/>
  <c r="U41" i="1"/>
  <c r="U41" i="4" s="1"/>
  <c r="U42" i="1"/>
  <c r="U42" i="4" s="1"/>
  <c r="U43" i="1"/>
  <c r="U43" i="4" s="1"/>
  <c r="U44" i="1"/>
  <c r="U44" i="4" s="1"/>
  <c r="U45" i="1"/>
  <c r="U45" i="4" s="1"/>
  <c r="U46" i="1"/>
  <c r="U46" i="4" s="1"/>
  <c r="U47" i="1"/>
  <c r="U47" i="4" s="1"/>
  <c r="U48" i="1"/>
  <c r="U48" i="4" s="1"/>
  <c r="U49" i="1"/>
  <c r="U49" i="4" s="1"/>
  <c r="U50" i="1"/>
  <c r="U50" i="4" s="1"/>
  <c r="U51" i="1"/>
  <c r="U51" i="4" s="1"/>
  <c r="U52" i="1"/>
  <c r="U52" i="4" s="1"/>
  <c r="U53" i="1"/>
  <c r="U53" i="4" s="1"/>
  <c r="U54" i="1"/>
  <c r="U54" i="4" s="1"/>
  <c r="U55" i="1"/>
  <c r="U55" i="4" s="1"/>
  <c r="U56" i="1"/>
  <c r="U56" i="4" s="1"/>
  <c r="U57" i="1"/>
  <c r="U57" i="4" s="1"/>
  <c r="U58" i="1"/>
  <c r="U58" i="4" s="1"/>
  <c r="U59" i="1"/>
  <c r="U59" i="4" s="1"/>
  <c r="U60" i="1"/>
  <c r="U60" i="4" s="1"/>
  <c r="U61" i="1"/>
  <c r="U61" i="4" s="1"/>
  <c r="U62" i="1"/>
  <c r="U62" i="4" s="1"/>
  <c r="U63" i="1"/>
  <c r="U63" i="4" s="1"/>
  <c r="U64" i="1"/>
  <c r="U64" i="4" s="1"/>
  <c r="U65" i="1"/>
  <c r="U65" i="4" s="1"/>
  <c r="U66" i="1"/>
  <c r="U66" i="4" s="1"/>
  <c r="U67" i="1"/>
  <c r="U67" i="4" s="1"/>
  <c r="U68" i="1"/>
  <c r="U68" i="4" s="1"/>
  <c r="U69" i="1"/>
  <c r="U69" i="4" s="1"/>
  <c r="U70" i="1"/>
  <c r="U70" i="4" s="1"/>
  <c r="U71" i="1"/>
  <c r="U71" i="4" s="1"/>
  <c r="U72" i="1"/>
  <c r="U72" i="4" s="1"/>
  <c r="U73" i="1"/>
  <c r="U73" i="4" s="1"/>
  <c r="U74" i="1"/>
  <c r="U74" i="4" s="1"/>
  <c r="U75" i="1"/>
  <c r="U75" i="4" s="1"/>
  <c r="U76" i="1"/>
  <c r="U76" i="4" s="1"/>
  <c r="U77" i="1"/>
  <c r="U77" i="4" s="1"/>
  <c r="U78" i="1"/>
  <c r="U78" i="4" s="1"/>
  <c r="U79" i="1"/>
  <c r="U79" i="4" s="1"/>
  <c r="U80" i="1"/>
  <c r="U80" i="4" s="1"/>
  <c r="U81" i="1"/>
  <c r="U81" i="4" s="1"/>
  <c r="U82" i="1"/>
  <c r="U82" i="4" s="1"/>
  <c r="U83" i="1"/>
  <c r="U83" i="4" s="1"/>
  <c r="U84" i="1"/>
  <c r="U84" i="4" s="1"/>
  <c r="U85" i="1"/>
  <c r="U85" i="4" s="1"/>
  <c r="U86" i="1"/>
  <c r="U86" i="4" s="1"/>
  <c r="U87" i="1"/>
  <c r="U87" i="4" s="1"/>
  <c r="U88" i="1"/>
  <c r="U88" i="4" s="1"/>
  <c r="U89" i="1"/>
  <c r="U89" i="4" s="1"/>
  <c r="U90" i="1"/>
  <c r="U90" i="4" s="1"/>
  <c r="U91" i="1"/>
  <c r="U91" i="4" s="1"/>
  <c r="U92" i="1"/>
  <c r="U92" i="4" s="1"/>
  <c r="U93" i="1"/>
  <c r="U93" i="4" s="1"/>
  <c r="U94" i="1"/>
  <c r="U94" i="4" s="1"/>
  <c r="U95" i="1"/>
  <c r="U95" i="4" s="1"/>
  <c r="U96" i="1"/>
  <c r="U96" i="4" s="1"/>
  <c r="U97" i="1"/>
  <c r="U97" i="4" s="1"/>
  <c r="U98" i="1"/>
  <c r="U98" i="4" s="1"/>
  <c r="U99" i="1"/>
  <c r="U99" i="4" s="1"/>
  <c r="U100" i="1"/>
  <c r="U100" i="4" s="1"/>
  <c r="U101" i="1"/>
  <c r="U101" i="4" s="1"/>
  <c r="U102" i="1"/>
  <c r="U102" i="4" s="1"/>
  <c r="U103" i="1"/>
  <c r="U103" i="4" s="1"/>
  <c r="U104" i="1"/>
  <c r="U104" i="4" s="1"/>
  <c r="U105" i="1"/>
  <c r="U105" i="4" s="1"/>
  <c r="U106" i="1"/>
  <c r="U106" i="4" s="1"/>
  <c r="U107" i="1"/>
  <c r="U107" i="4" s="1"/>
  <c r="U108" i="1"/>
  <c r="U108" i="4" s="1"/>
  <c r="U109" i="1"/>
  <c r="U109" i="4" s="1"/>
  <c r="U110" i="1"/>
  <c r="U110" i="4" s="1"/>
  <c r="U111" i="1"/>
  <c r="U111" i="4" s="1"/>
  <c r="U112" i="1"/>
  <c r="U112" i="4" s="1"/>
  <c r="U113" i="1"/>
  <c r="U113" i="4" s="1"/>
  <c r="U114" i="1"/>
  <c r="U114" i="4" s="1"/>
  <c r="U115" i="1"/>
  <c r="U115" i="4" s="1"/>
  <c r="U116" i="1"/>
  <c r="U116" i="4" s="1"/>
  <c r="U117" i="1"/>
  <c r="U117" i="4" s="1"/>
  <c r="U118" i="1"/>
  <c r="U118" i="4" s="1"/>
  <c r="U119" i="1"/>
  <c r="U119" i="4" s="1"/>
  <c r="U120" i="1"/>
  <c r="U120" i="4" s="1"/>
  <c r="U121" i="1"/>
  <c r="U121" i="4" s="1"/>
  <c r="U122" i="1"/>
  <c r="U122" i="4" s="1"/>
  <c r="U123" i="1"/>
  <c r="U123" i="4" s="1"/>
  <c r="U124" i="1"/>
  <c r="U124" i="4" s="1"/>
  <c r="U125" i="1"/>
  <c r="U125" i="4" s="1"/>
  <c r="U126" i="1"/>
  <c r="U126" i="4" s="1"/>
  <c r="U127" i="1"/>
  <c r="U127" i="4" s="1"/>
  <c r="U128" i="1"/>
  <c r="U128" i="4" s="1"/>
  <c r="U129" i="1"/>
  <c r="U129" i="4" s="1"/>
  <c r="U130" i="1"/>
  <c r="U130" i="4" s="1"/>
  <c r="U131" i="1"/>
  <c r="U131" i="4" s="1"/>
  <c r="U132" i="1"/>
  <c r="U132" i="4" s="1"/>
  <c r="U133" i="1"/>
  <c r="U133" i="4" s="1"/>
  <c r="U134" i="1"/>
  <c r="U134" i="4" s="1"/>
  <c r="U135" i="1"/>
  <c r="U135" i="4" s="1"/>
  <c r="U136" i="1"/>
  <c r="U136" i="4" s="1"/>
  <c r="U137" i="1"/>
  <c r="U137" i="4" s="1"/>
  <c r="U138" i="1"/>
  <c r="U138" i="4" s="1"/>
  <c r="U139" i="1"/>
  <c r="U139" i="4" s="1"/>
  <c r="U140" i="1"/>
  <c r="U140" i="4" s="1"/>
  <c r="W142" i="2" l="1"/>
  <c r="T15" i="4"/>
  <c r="T3" i="4"/>
  <c r="T27" i="4"/>
  <c r="T63" i="4"/>
  <c r="T51" i="4"/>
  <c r="T39" i="4"/>
  <c r="D24" i="5"/>
  <c r="E24" i="5" s="1"/>
  <c r="I24" i="5" s="1"/>
  <c r="D36" i="5"/>
  <c r="E36" i="5" s="1"/>
  <c r="I36" i="5" s="1"/>
  <c r="D60" i="5"/>
  <c r="E60" i="5" s="1"/>
  <c r="I60" i="5" s="1"/>
  <c r="D48" i="5"/>
  <c r="E48" i="5" s="1"/>
  <c r="I48" i="5" s="1"/>
  <c r="D102" i="5"/>
  <c r="E102" i="5" s="1"/>
  <c r="I102" i="5" s="1"/>
  <c r="D90" i="5"/>
  <c r="E90" i="5" s="1"/>
  <c r="I90" i="5" s="1"/>
  <c r="D64" i="5"/>
  <c r="E64" i="5" s="1"/>
  <c r="I64" i="5" s="1"/>
  <c r="D52" i="5"/>
  <c r="E52" i="5" s="1"/>
  <c r="I52" i="5" s="1"/>
  <c r="D40" i="5"/>
  <c r="E40" i="5" s="1"/>
  <c r="I40" i="5" s="1"/>
  <c r="D28" i="5"/>
  <c r="E28" i="5" s="1"/>
  <c r="I28" i="5" s="1"/>
  <c r="D16" i="5"/>
  <c r="E16" i="5" s="1"/>
  <c r="I16" i="5" s="1"/>
  <c r="D4" i="5"/>
  <c r="E4" i="5" s="1"/>
  <c r="I4" i="5" s="1"/>
  <c r="K4" i="5" s="1"/>
  <c r="D62" i="5"/>
  <c r="E62" i="5" s="1"/>
  <c r="I62" i="5" s="1"/>
  <c r="D50" i="5"/>
  <c r="E50" i="5" s="1"/>
  <c r="I50" i="5" s="1"/>
  <c r="D38" i="5"/>
  <c r="E38" i="5" s="1"/>
  <c r="I38" i="5" s="1"/>
  <c r="D26" i="5"/>
  <c r="E26" i="5" s="1"/>
  <c r="I26" i="5" s="1"/>
  <c r="D14" i="5"/>
  <c r="E14" i="5" s="1"/>
  <c r="I14" i="5" s="1"/>
  <c r="D85" i="5"/>
  <c r="E85" i="5" s="1"/>
  <c r="I85" i="5" s="1"/>
  <c r="D73" i="5"/>
  <c r="E73" i="5" s="1"/>
  <c r="D61" i="5"/>
  <c r="E61" i="5" s="1"/>
  <c r="I61" i="5" s="1"/>
  <c r="D49" i="5"/>
  <c r="E49" i="5" s="1"/>
  <c r="I49" i="5" s="1"/>
  <c r="D37" i="5"/>
  <c r="E37" i="5" s="1"/>
  <c r="I37" i="5" s="1"/>
  <c r="D25" i="5"/>
  <c r="E25" i="5" s="1"/>
  <c r="I25" i="5" s="1"/>
  <c r="D13" i="5"/>
  <c r="E13" i="5" s="1"/>
  <c r="I13" i="5" s="1"/>
  <c r="D12" i="5"/>
  <c r="E12" i="5" s="1"/>
  <c r="I12" i="5" s="1"/>
  <c r="D59" i="5"/>
  <c r="E59" i="5" s="1"/>
  <c r="I59" i="5" s="1"/>
  <c r="D47" i="5"/>
  <c r="E47" i="5" s="1"/>
  <c r="I47" i="5" s="1"/>
  <c r="D35" i="5"/>
  <c r="E35" i="5" s="1"/>
  <c r="I35" i="5" s="1"/>
  <c r="D23" i="5"/>
  <c r="E23" i="5" s="1"/>
  <c r="I23" i="5" s="1"/>
  <c r="D11" i="5"/>
  <c r="E11" i="5" s="1"/>
  <c r="I11" i="5" s="1"/>
  <c r="K11" i="5" s="1"/>
  <c r="D58" i="5"/>
  <c r="E58" i="5" s="1"/>
  <c r="I58" i="5" s="1"/>
  <c r="D46" i="5"/>
  <c r="E46" i="5" s="1"/>
  <c r="I46" i="5" s="1"/>
  <c r="D34" i="5"/>
  <c r="E34" i="5" s="1"/>
  <c r="I34" i="5" s="1"/>
  <c r="D22" i="5"/>
  <c r="E22" i="5" s="1"/>
  <c r="I22" i="5" s="1"/>
  <c r="D10" i="5"/>
  <c r="E10" i="5" s="1"/>
  <c r="I10" i="5" s="1"/>
  <c r="K10" i="5" s="1"/>
  <c r="D57" i="5"/>
  <c r="E57" i="5" s="1"/>
  <c r="I57" i="5" s="1"/>
  <c r="D45" i="5"/>
  <c r="E45" i="5" s="1"/>
  <c r="I45" i="5" s="1"/>
  <c r="D33" i="5"/>
  <c r="E33" i="5" s="1"/>
  <c r="I33" i="5" s="1"/>
  <c r="D21" i="5"/>
  <c r="E21" i="5" s="1"/>
  <c r="I21" i="5" s="1"/>
  <c r="D9" i="5"/>
  <c r="E9" i="5" s="1"/>
  <c r="I9" i="5" s="1"/>
  <c r="K9" i="5" s="1"/>
  <c r="D56" i="5"/>
  <c r="E56" i="5" s="1"/>
  <c r="I56" i="5" s="1"/>
  <c r="D44" i="5"/>
  <c r="E44" i="5" s="1"/>
  <c r="I44" i="5" s="1"/>
  <c r="D32" i="5"/>
  <c r="E32" i="5" s="1"/>
  <c r="I32" i="5" s="1"/>
  <c r="D20" i="5"/>
  <c r="E20" i="5" s="1"/>
  <c r="I20" i="5" s="1"/>
  <c r="D8" i="5"/>
  <c r="E8" i="5" s="1"/>
  <c r="I8" i="5" s="1"/>
  <c r="K8" i="5" s="1"/>
  <c r="D55" i="5"/>
  <c r="E55" i="5" s="1"/>
  <c r="I55" i="5" s="1"/>
  <c r="D43" i="5"/>
  <c r="E43" i="5" s="1"/>
  <c r="I43" i="5" s="1"/>
  <c r="D31" i="5"/>
  <c r="E31" i="5" s="1"/>
  <c r="I31" i="5" s="1"/>
  <c r="D19" i="5"/>
  <c r="E19" i="5" s="1"/>
  <c r="I19" i="5" s="1"/>
  <c r="D7" i="5"/>
  <c r="E7" i="5" s="1"/>
  <c r="I7" i="5" s="1"/>
  <c r="K7" i="5" s="1"/>
  <c r="D54" i="5"/>
  <c r="E54" i="5" s="1"/>
  <c r="I54" i="5" s="1"/>
  <c r="D42" i="5"/>
  <c r="E42" i="5" s="1"/>
  <c r="I42" i="5" s="1"/>
  <c r="D30" i="5"/>
  <c r="E30" i="5" s="1"/>
  <c r="I30" i="5" s="1"/>
  <c r="D18" i="5"/>
  <c r="E18" i="5" s="1"/>
  <c r="D6" i="5"/>
  <c r="E6" i="5" s="1"/>
  <c r="I6" i="5" s="1"/>
  <c r="K6" i="5" s="1"/>
  <c r="D65" i="5"/>
  <c r="E65" i="5" s="1"/>
  <c r="I65" i="5" s="1"/>
  <c r="D53" i="5"/>
  <c r="E53" i="5" s="1"/>
  <c r="I53" i="5" s="1"/>
  <c r="D41" i="5"/>
  <c r="E41" i="5" s="1"/>
  <c r="I41" i="5" s="1"/>
  <c r="D29" i="5"/>
  <c r="E29" i="5" s="1"/>
  <c r="I29" i="5" s="1"/>
  <c r="D17" i="5"/>
  <c r="E17" i="5" s="1"/>
  <c r="I17" i="5" s="1"/>
  <c r="D5" i="5"/>
  <c r="E5" i="5" s="1"/>
  <c r="I5" i="5" s="1"/>
  <c r="K5" i="5" s="1"/>
  <c r="D101" i="5"/>
  <c r="E101" i="5" s="1"/>
  <c r="I101" i="5" s="1"/>
  <c r="D89" i="5"/>
  <c r="E89" i="5" s="1"/>
  <c r="I89" i="5" s="1"/>
  <c r="D75" i="5"/>
  <c r="E75" i="5" s="1"/>
  <c r="I75" i="5" s="1"/>
  <c r="D100" i="5"/>
  <c r="E100" i="5" s="1"/>
  <c r="I100" i="5" s="1"/>
  <c r="D88" i="5"/>
  <c r="E88" i="5" s="1"/>
  <c r="I88" i="5" s="1"/>
  <c r="D74" i="5"/>
  <c r="E74" i="5" s="1"/>
  <c r="D98" i="5"/>
  <c r="E98" i="5" s="1"/>
  <c r="I98" i="5" s="1"/>
  <c r="D97" i="5"/>
  <c r="E97" i="5" s="1"/>
  <c r="I97" i="5" s="1"/>
  <c r="D76" i="5"/>
  <c r="E76" i="5" s="1"/>
  <c r="I76" i="5" s="1"/>
  <c r="D99" i="5"/>
  <c r="E99" i="5" s="1"/>
  <c r="I99" i="5" s="1"/>
  <c r="D72" i="5"/>
  <c r="E72" i="5" s="1"/>
  <c r="D71" i="5"/>
  <c r="E71" i="5" s="1"/>
  <c r="D84" i="5"/>
  <c r="E84" i="5" s="1"/>
  <c r="I84" i="5" s="1"/>
  <c r="D83" i="5"/>
  <c r="E83" i="5" s="1"/>
  <c r="I83" i="5" s="1"/>
  <c r="D96" i="5"/>
  <c r="E96" i="5" s="1"/>
  <c r="I96" i="5" s="1"/>
  <c r="D82" i="5"/>
  <c r="E82" i="5" s="1"/>
  <c r="I82" i="5" s="1"/>
  <c r="D70" i="5"/>
  <c r="E70" i="5" s="1"/>
  <c r="D69" i="5"/>
  <c r="E69" i="5" s="1"/>
  <c r="I69" i="5" s="1"/>
  <c r="D95" i="5"/>
  <c r="E95" i="5" s="1"/>
  <c r="I95" i="5" s="1"/>
  <c r="D81" i="5"/>
  <c r="E81" i="5" s="1"/>
  <c r="I81" i="5" s="1"/>
  <c r="D106" i="5"/>
  <c r="E106" i="5" s="1"/>
  <c r="I106" i="5" s="1"/>
  <c r="D94" i="5"/>
  <c r="E94" i="5" s="1"/>
  <c r="I94" i="5" s="1"/>
  <c r="D80" i="5"/>
  <c r="E80" i="5" s="1"/>
  <c r="I80" i="5" s="1"/>
  <c r="D68" i="5"/>
  <c r="E68" i="5" s="1"/>
  <c r="I68" i="5" s="1"/>
  <c r="D67" i="5"/>
  <c r="E67" i="5" s="1"/>
  <c r="I67" i="5" s="1"/>
  <c r="D105" i="5"/>
  <c r="E105" i="5" s="1"/>
  <c r="I105" i="5" s="1"/>
  <c r="D93" i="5"/>
  <c r="E93" i="5" s="1"/>
  <c r="I93" i="5" s="1"/>
  <c r="D104" i="5"/>
  <c r="E104" i="5" s="1"/>
  <c r="I104" i="5" s="1"/>
  <c r="D92" i="5"/>
  <c r="E92" i="5" s="1"/>
  <c r="I92" i="5" s="1"/>
  <c r="D78" i="5"/>
  <c r="E78" i="5" s="1"/>
  <c r="I78" i="5" s="1"/>
  <c r="D66" i="5"/>
  <c r="E66" i="5" s="1"/>
  <c r="I66" i="5" s="1"/>
  <c r="D79" i="5"/>
  <c r="E79" i="5" s="1"/>
  <c r="I79" i="5" s="1"/>
  <c r="D103" i="5"/>
  <c r="E103" i="5" s="1"/>
  <c r="I103" i="5" s="1"/>
  <c r="D91" i="5"/>
  <c r="E91" i="5" s="1"/>
  <c r="I91" i="5" s="1"/>
  <c r="D77" i="5"/>
  <c r="E77" i="5" s="1"/>
  <c r="I77" i="5" s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3" i="15"/>
  <c r="D202" i="15"/>
  <c r="U108" i="2"/>
  <c r="U109" i="2"/>
  <c r="U110" i="2"/>
  <c r="H90" i="5"/>
  <c r="J90" i="5" s="1"/>
  <c r="H91" i="5"/>
  <c r="J91" i="5" s="1"/>
  <c r="H126" i="5"/>
  <c r="J126" i="5" s="1"/>
  <c r="H195" i="15"/>
  <c r="H196" i="15"/>
  <c r="H197" i="15"/>
  <c r="H198" i="15"/>
  <c r="H199" i="15"/>
  <c r="H200" i="15"/>
  <c r="H201" i="15"/>
  <c r="H202" i="15"/>
  <c r="G195" i="15"/>
  <c r="G196" i="15"/>
  <c r="G197" i="15"/>
  <c r="G198" i="15"/>
  <c r="G199" i="15"/>
  <c r="G200" i="15"/>
  <c r="G201" i="15"/>
  <c r="G202" i="15"/>
  <c r="F197" i="15"/>
  <c r="F198" i="15"/>
  <c r="F199" i="15"/>
  <c r="F200" i="15"/>
  <c r="F201" i="15"/>
  <c r="F202" i="15"/>
  <c r="E199" i="15"/>
  <c r="E200" i="15"/>
  <c r="E201" i="15"/>
  <c r="E202" i="15"/>
  <c r="I72" i="5" l="1"/>
  <c r="T72" i="4"/>
  <c r="Z72" i="4" s="1"/>
  <c r="AA72" i="4" s="1"/>
  <c r="I73" i="5"/>
  <c r="T73" i="4"/>
  <c r="Z73" i="4" s="1"/>
  <c r="AA73" i="4" s="1"/>
  <c r="I70" i="5"/>
  <c r="T70" i="4"/>
  <c r="Z70" i="4" s="1"/>
  <c r="AA70" i="4" s="1"/>
  <c r="I74" i="5"/>
  <c r="T74" i="4"/>
  <c r="I71" i="5"/>
  <c r="T71" i="4"/>
  <c r="Z71" i="4" s="1"/>
  <c r="AA71" i="4" s="1"/>
  <c r="K91" i="5"/>
  <c r="K90" i="5"/>
  <c r="T18" i="4"/>
  <c r="I18" i="5"/>
  <c r="T64" i="4"/>
  <c r="T68" i="4"/>
  <c r="T96" i="4"/>
  <c r="T98" i="4"/>
  <c r="T42" i="4"/>
  <c r="T9" i="4"/>
  <c r="T35" i="4"/>
  <c r="T90" i="4"/>
  <c r="T79" i="4"/>
  <c r="T80" i="4"/>
  <c r="T54" i="4"/>
  <c r="T21" i="4"/>
  <c r="T47" i="4"/>
  <c r="T14" i="4"/>
  <c r="T102" i="4"/>
  <c r="T30" i="4"/>
  <c r="T94" i="4"/>
  <c r="T7" i="4"/>
  <c r="T33" i="4"/>
  <c r="T59" i="4"/>
  <c r="T26" i="4"/>
  <c r="T23" i="4"/>
  <c r="T66" i="4"/>
  <c r="T106" i="4"/>
  <c r="T83" i="4"/>
  <c r="T88" i="4"/>
  <c r="T5" i="4"/>
  <c r="T19" i="4"/>
  <c r="T45" i="4"/>
  <c r="T12" i="4"/>
  <c r="T38" i="4"/>
  <c r="T78" i="4"/>
  <c r="T84" i="4"/>
  <c r="T100" i="4"/>
  <c r="T17" i="4"/>
  <c r="T31" i="4"/>
  <c r="T57" i="4"/>
  <c r="T13" i="4"/>
  <c r="T50" i="4"/>
  <c r="T56" i="4"/>
  <c r="T92" i="4"/>
  <c r="T81" i="4"/>
  <c r="T29" i="4"/>
  <c r="T43" i="4"/>
  <c r="T10" i="4"/>
  <c r="T25" i="4"/>
  <c r="T62" i="4"/>
  <c r="T48" i="4"/>
  <c r="T104" i="4"/>
  <c r="T95" i="4"/>
  <c r="T75" i="4"/>
  <c r="T41" i="4"/>
  <c r="T55" i="4"/>
  <c r="T22" i="4"/>
  <c r="T37" i="4"/>
  <c r="T4" i="4"/>
  <c r="T60" i="4"/>
  <c r="T99" i="4"/>
  <c r="T89" i="4"/>
  <c r="T53" i="4"/>
  <c r="T8" i="4"/>
  <c r="T34" i="4"/>
  <c r="T49" i="4"/>
  <c r="T16" i="4"/>
  <c r="T36" i="4"/>
  <c r="T103" i="4"/>
  <c r="T93" i="4"/>
  <c r="T76" i="4"/>
  <c r="T101" i="4"/>
  <c r="T65" i="4"/>
  <c r="T20" i="4"/>
  <c r="T46" i="4"/>
  <c r="T61" i="4"/>
  <c r="T28" i="4"/>
  <c r="T24" i="4"/>
  <c r="T67" i="4"/>
  <c r="T77" i="4"/>
  <c r="T105" i="4"/>
  <c r="T69" i="4"/>
  <c r="T97" i="4"/>
  <c r="T6" i="4"/>
  <c r="T32" i="4"/>
  <c r="T58" i="4"/>
  <c r="T40" i="4"/>
  <c r="T82" i="4"/>
  <c r="T91" i="4"/>
  <c r="T44" i="4"/>
  <c r="T11" i="4"/>
  <c r="T85" i="4"/>
  <c r="T52" i="4"/>
  <c r="I193" i="15"/>
  <c r="I181" i="15"/>
  <c r="I169" i="15"/>
  <c r="I145" i="15"/>
  <c r="I157" i="15"/>
  <c r="I134" i="15"/>
  <c r="I3" i="15"/>
  <c r="I124" i="15"/>
  <c r="I112" i="15"/>
  <c r="I100" i="15"/>
  <c r="I88" i="15"/>
  <c r="I76" i="15"/>
  <c r="I64" i="15"/>
  <c r="I52" i="15"/>
  <c r="I40" i="15"/>
  <c r="I192" i="15"/>
  <c r="I180" i="15"/>
  <c r="I168" i="15"/>
  <c r="I156" i="15"/>
  <c r="I144" i="15"/>
  <c r="I28" i="15"/>
  <c r="I126" i="15"/>
  <c r="I114" i="15"/>
  <c r="I102" i="15"/>
  <c r="I90" i="15"/>
  <c r="I78" i="15"/>
  <c r="I66" i="15"/>
  <c r="I54" i="15"/>
  <c r="I42" i="15"/>
  <c r="I30" i="15"/>
  <c r="I19" i="15"/>
  <c r="I125" i="15"/>
  <c r="I113" i="15"/>
  <c r="I101" i="15"/>
  <c r="I89" i="15"/>
  <c r="I77" i="15"/>
  <c r="I65" i="15"/>
  <c r="I53" i="15"/>
  <c r="I41" i="15"/>
  <c r="I29" i="15"/>
  <c r="I18" i="15"/>
  <c r="I17" i="15"/>
  <c r="I7" i="15"/>
  <c r="I6" i="15"/>
  <c r="I5" i="15"/>
  <c r="I191" i="15"/>
  <c r="I155" i="15"/>
  <c r="I167" i="15"/>
  <c r="I143" i="15"/>
  <c r="I179" i="15"/>
  <c r="I202" i="15"/>
  <c r="I190" i="15"/>
  <c r="I178" i="15"/>
  <c r="I166" i="15"/>
  <c r="I154" i="15"/>
  <c r="I142" i="15"/>
  <c r="I123" i="15"/>
  <c r="I111" i="15"/>
  <c r="I99" i="15"/>
  <c r="I87" i="15"/>
  <c r="I75" i="15"/>
  <c r="I63" i="15"/>
  <c r="I51" i="15"/>
  <c r="I39" i="15"/>
  <c r="I27" i="15"/>
  <c r="I16" i="15"/>
  <c r="I201" i="15"/>
  <c r="I189" i="15"/>
  <c r="I177" i="15"/>
  <c r="I165" i="15"/>
  <c r="I153" i="15"/>
  <c r="I141" i="15"/>
  <c r="I133" i="15"/>
  <c r="I122" i="15"/>
  <c r="I110" i="15"/>
  <c r="I98" i="15"/>
  <c r="I86" i="15"/>
  <c r="I74" i="15"/>
  <c r="I62" i="15"/>
  <c r="I50" i="15"/>
  <c r="I38" i="15"/>
  <c r="I26" i="15"/>
  <c r="I15" i="15"/>
  <c r="I200" i="15"/>
  <c r="I188" i="15"/>
  <c r="I176" i="15"/>
  <c r="I164" i="15"/>
  <c r="I152" i="15"/>
  <c r="I140" i="15"/>
  <c r="I132" i="15"/>
  <c r="I121" i="15"/>
  <c r="I109" i="15"/>
  <c r="I97" i="15"/>
  <c r="I85" i="15"/>
  <c r="I73" i="15"/>
  <c r="I61" i="15"/>
  <c r="I49" i="15"/>
  <c r="I37" i="15"/>
  <c r="I25" i="15"/>
  <c r="I14" i="15"/>
  <c r="I199" i="15"/>
  <c r="I187" i="15"/>
  <c r="I175" i="15"/>
  <c r="I163" i="15"/>
  <c r="I151" i="15"/>
  <c r="I131" i="15"/>
  <c r="I120" i="15"/>
  <c r="I108" i="15"/>
  <c r="I96" i="15"/>
  <c r="I84" i="15"/>
  <c r="I72" i="15"/>
  <c r="I60" i="15"/>
  <c r="I48" i="15"/>
  <c r="I36" i="15"/>
  <c r="I24" i="15"/>
  <c r="I13" i="15"/>
  <c r="I198" i="15"/>
  <c r="I186" i="15"/>
  <c r="I174" i="15"/>
  <c r="I162" i="15"/>
  <c r="I150" i="15"/>
  <c r="I139" i="15"/>
  <c r="I130" i="15"/>
  <c r="I119" i="15"/>
  <c r="I107" i="15"/>
  <c r="I95" i="15"/>
  <c r="I83" i="15"/>
  <c r="I71" i="15"/>
  <c r="I59" i="15"/>
  <c r="I47" i="15"/>
  <c r="I35" i="15"/>
  <c r="I23" i="15"/>
  <c r="I12" i="15"/>
  <c r="I197" i="15"/>
  <c r="I185" i="15"/>
  <c r="I173" i="15"/>
  <c r="I161" i="15"/>
  <c r="I149" i="15"/>
  <c r="I129" i="15"/>
  <c r="I118" i="15"/>
  <c r="I106" i="15"/>
  <c r="I94" i="15"/>
  <c r="I82" i="15"/>
  <c r="I70" i="15"/>
  <c r="I58" i="15"/>
  <c r="I46" i="15"/>
  <c r="I34" i="15"/>
  <c r="I22" i="15"/>
  <c r="I11" i="15"/>
  <c r="I196" i="15"/>
  <c r="I184" i="15"/>
  <c r="I172" i="15"/>
  <c r="I160" i="15"/>
  <c r="I148" i="15"/>
  <c r="I128" i="15"/>
  <c r="I117" i="15"/>
  <c r="I105" i="15"/>
  <c r="I93" i="15"/>
  <c r="I81" i="15"/>
  <c r="I69" i="15"/>
  <c r="I57" i="15"/>
  <c r="I45" i="15"/>
  <c r="I33" i="15"/>
  <c r="I21" i="15"/>
  <c r="I10" i="15"/>
  <c r="I195" i="15"/>
  <c r="I183" i="15"/>
  <c r="I171" i="15"/>
  <c r="I159" i="15"/>
  <c r="I147" i="15"/>
  <c r="I136" i="15"/>
  <c r="I116" i="15"/>
  <c r="I104" i="15"/>
  <c r="I92" i="15"/>
  <c r="I80" i="15"/>
  <c r="I68" i="15"/>
  <c r="I56" i="15"/>
  <c r="I44" i="15"/>
  <c r="I32" i="15"/>
  <c r="I20" i="15"/>
  <c r="I9" i="15"/>
  <c r="I194" i="15"/>
  <c r="I182" i="15"/>
  <c r="I170" i="15"/>
  <c r="I158" i="15"/>
  <c r="I146" i="15"/>
  <c r="I127" i="15"/>
  <c r="I115" i="15"/>
  <c r="I103" i="15"/>
  <c r="I91" i="15"/>
  <c r="I79" i="15"/>
  <c r="I67" i="15"/>
  <c r="I55" i="15"/>
  <c r="I43" i="15"/>
  <c r="I31" i="15"/>
  <c r="I8" i="15"/>
  <c r="I138" i="15"/>
  <c r="I137" i="15"/>
  <c r="I135" i="15"/>
  <c r="I4" i="15"/>
  <c r="H135" i="5"/>
  <c r="J135" i="5" s="1"/>
  <c r="H138" i="5"/>
  <c r="H125" i="5"/>
  <c r="J125" i="5" s="1"/>
  <c r="H109" i="5"/>
  <c r="J109" i="5" s="1"/>
  <c r="H108" i="5"/>
  <c r="J108" i="5" s="1"/>
  <c r="H110" i="5"/>
  <c r="J110" i="5" s="1"/>
  <c r="H107" i="5"/>
  <c r="J107" i="5" s="1"/>
  <c r="H111" i="5"/>
  <c r="J111" i="5" s="1"/>
  <c r="H112" i="5"/>
  <c r="J112" i="5" s="1"/>
  <c r="H119" i="5"/>
  <c r="J119" i="5" s="1"/>
  <c r="H117" i="5"/>
  <c r="J117" i="5" s="1"/>
  <c r="H120" i="5"/>
  <c r="J120" i="5" s="1"/>
  <c r="H118" i="5"/>
  <c r="J118" i="5" s="1"/>
  <c r="H113" i="5"/>
  <c r="J113" i="5" s="1"/>
  <c r="H114" i="5"/>
  <c r="J114" i="5" s="1"/>
  <c r="H115" i="5"/>
  <c r="J115" i="5" s="1"/>
  <c r="H116" i="5"/>
  <c r="J116" i="5" s="1"/>
  <c r="H132" i="5"/>
  <c r="J132" i="5" s="1"/>
  <c r="H124" i="5"/>
  <c r="J124" i="5" s="1"/>
  <c r="H122" i="5"/>
  <c r="J122" i="5" s="1"/>
  <c r="H123" i="5"/>
  <c r="J123" i="5" s="1"/>
  <c r="H136" i="5"/>
  <c r="J136" i="5" s="1"/>
  <c r="H16" i="5" l="1"/>
  <c r="J16" i="5" s="1"/>
  <c r="K16" i="5" s="1"/>
  <c r="H15" i="5"/>
  <c r="J15" i="5" s="1"/>
  <c r="K15" i="5" s="1"/>
  <c r="DS138" i="5"/>
  <c r="DS120" i="5"/>
  <c r="DS138" i="2"/>
  <c r="DS120" i="2"/>
  <c r="BL138" i="1"/>
  <c r="BL120" i="1"/>
  <c r="DS119" i="5" l="1"/>
  <c r="DS118" i="5"/>
  <c r="DS117" i="5"/>
  <c r="DS119" i="2"/>
  <c r="DS118" i="2"/>
  <c r="DS117" i="2"/>
  <c r="BL119" i="1"/>
  <c r="BL118" i="1"/>
  <c r="BL117" i="1"/>
  <c r="DS116" i="5"/>
  <c r="DS115" i="5"/>
  <c r="DS116" i="2"/>
  <c r="DS115" i="2"/>
  <c r="BL116" i="1"/>
  <c r="BL115" i="1"/>
  <c r="V2" i="4"/>
  <c r="U42" i="2" l="1"/>
  <c r="V142" i="2" l="1"/>
  <c r="S2" i="4" l="1"/>
  <c r="L2" i="3"/>
  <c r="Z91" i="4" l="1"/>
  <c r="AA91" i="4" s="1"/>
  <c r="Z90" i="4"/>
  <c r="AA90" i="4" s="1"/>
  <c r="D2" i="5"/>
  <c r="E2" i="5" s="1"/>
  <c r="I2" i="5" s="1"/>
  <c r="N87" i="11"/>
  <c r="N88" i="11"/>
  <c r="N86" i="11"/>
  <c r="Z8" i="4" l="1"/>
  <c r="AA8" i="4" s="1"/>
  <c r="Z18" i="4"/>
  <c r="AA18" i="4" s="1"/>
  <c r="Z33" i="4"/>
  <c r="AA33" i="4" s="1"/>
  <c r="Z84" i="4"/>
  <c r="AA84" i="4" s="1"/>
  <c r="Z67" i="4"/>
  <c r="AA67" i="4" s="1"/>
  <c r="Z47" i="4"/>
  <c r="AA47" i="4" s="1"/>
  <c r="Z65" i="4"/>
  <c r="AA65" i="4" s="1"/>
  <c r="Z22" i="4"/>
  <c r="AA22" i="4" s="1"/>
  <c r="Z10" i="4"/>
  <c r="AA10" i="4" s="1"/>
  <c r="Z61" i="4"/>
  <c r="AA61" i="4" s="1"/>
  <c r="Z101" i="4"/>
  <c r="AA101" i="4" s="1"/>
  <c r="Z92" i="4"/>
  <c r="AA92" i="4" s="1"/>
  <c r="Z93" i="4"/>
  <c r="AA93" i="4" s="1"/>
  <c r="Z53" i="4"/>
  <c r="AA53" i="4" s="1"/>
  <c r="Z78" i="4"/>
  <c r="AA78" i="4" s="1"/>
  <c r="Z49" i="4"/>
  <c r="AA49" i="4" s="1"/>
  <c r="Z88" i="4"/>
  <c r="AA88" i="4" s="1"/>
  <c r="Z66" i="4"/>
  <c r="AA66" i="4" s="1"/>
  <c r="AB66" i="4" s="1"/>
  <c r="AC66" i="4" s="1"/>
  <c r="AD66" i="4" s="1"/>
  <c r="AE66" i="4" s="1"/>
  <c r="AF66" i="4" s="1"/>
  <c r="AG66" i="4" s="1"/>
  <c r="AH66" i="4" s="1"/>
  <c r="AI66" i="4" s="1"/>
  <c r="AJ66" i="4" s="1"/>
  <c r="AK66" i="4" s="1"/>
  <c r="AL66" i="4" s="1"/>
  <c r="AM66" i="4" s="1"/>
  <c r="AN66" i="4" s="1"/>
  <c r="AO66" i="4" s="1"/>
  <c r="Z3" i="4"/>
  <c r="AA3" i="4" s="1"/>
  <c r="Z97" i="4"/>
  <c r="AA97" i="4" s="1"/>
  <c r="Z52" i="4"/>
  <c r="AA52" i="4" s="1"/>
  <c r="Z102" i="4"/>
  <c r="AA102" i="4" s="1"/>
  <c r="Z25" i="4"/>
  <c r="AA25" i="4" s="1"/>
  <c r="Z38" i="4"/>
  <c r="AA38" i="4" s="1"/>
  <c r="Z60" i="4"/>
  <c r="AA60" i="4" s="1"/>
  <c r="Z5" i="4"/>
  <c r="AA5" i="4" s="1"/>
  <c r="Z26" i="4"/>
  <c r="AA26" i="4" s="1"/>
  <c r="Z58" i="4"/>
  <c r="AA58" i="4" s="1"/>
  <c r="Z57" i="4"/>
  <c r="AA57" i="4" s="1"/>
  <c r="Z20" i="4"/>
  <c r="AA20" i="4" s="1"/>
  <c r="Z15" i="4"/>
  <c r="AA15" i="4" s="1"/>
  <c r="Z96" i="4"/>
  <c r="AA96" i="4" s="1"/>
  <c r="Z34" i="4"/>
  <c r="AA34" i="4" s="1"/>
  <c r="Z45" i="4"/>
  <c r="AA45" i="4" s="1"/>
  <c r="Z76" i="4"/>
  <c r="AA76" i="4" s="1"/>
  <c r="Z100" i="4"/>
  <c r="AA100" i="4" s="1"/>
  <c r="Z80" i="4"/>
  <c r="AA80" i="4" s="1"/>
  <c r="Z98" i="4"/>
  <c r="AA98" i="4" s="1"/>
  <c r="Z94" i="4"/>
  <c r="AA94" i="4" s="1"/>
  <c r="Z7" i="4"/>
  <c r="AA7" i="4" s="1"/>
  <c r="Z17" i="4"/>
  <c r="AA17" i="4" s="1"/>
  <c r="Z21" i="4"/>
  <c r="AA21" i="4" s="1"/>
  <c r="Z32" i="4"/>
  <c r="AA32" i="4" s="1"/>
  <c r="Z30" i="4"/>
  <c r="AA30" i="4" s="1"/>
  <c r="Z74" i="4"/>
  <c r="AA74" i="4" s="1"/>
  <c r="Z12" i="4"/>
  <c r="AA12" i="4" s="1"/>
  <c r="Z106" i="4"/>
  <c r="AA106" i="4" s="1"/>
  <c r="Z89" i="4"/>
  <c r="AA89" i="4" s="1"/>
  <c r="Z104" i="4"/>
  <c r="AA104" i="4" s="1"/>
  <c r="Z9" i="4"/>
  <c r="AA9" i="4" s="1"/>
  <c r="Z19" i="4"/>
  <c r="AA19" i="4" s="1"/>
  <c r="Z13" i="4"/>
  <c r="AA13" i="4" s="1"/>
  <c r="Z95" i="4"/>
  <c r="AA95" i="4" s="1"/>
  <c r="Z48" i="4"/>
  <c r="AA48" i="4" s="1"/>
  <c r="Z11" i="4"/>
  <c r="AA11" i="4" s="1"/>
  <c r="Z62" i="4"/>
  <c r="AA62" i="4" s="1"/>
  <c r="Z105" i="4"/>
  <c r="AA105" i="4" s="1"/>
  <c r="Z41" i="4"/>
  <c r="AA41" i="4" s="1"/>
  <c r="Z29" i="4"/>
  <c r="AA29" i="4" s="1"/>
  <c r="Z103" i="4"/>
  <c r="AA103" i="4" s="1"/>
  <c r="Z68" i="4"/>
  <c r="AA68" i="4" s="1"/>
  <c r="Z37" i="4"/>
  <c r="AA37" i="4" s="1"/>
  <c r="Z85" i="4"/>
  <c r="AA85" i="4" s="1"/>
  <c r="Z83" i="4"/>
  <c r="AA83" i="4" s="1"/>
  <c r="Z64" i="4"/>
  <c r="AA64" i="4" s="1"/>
  <c r="Z56" i="4"/>
  <c r="AA56" i="4" s="1"/>
  <c r="Z54" i="4"/>
  <c r="AA54" i="4" s="1"/>
  <c r="Z40" i="4"/>
  <c r="AA40" i="4" s="1"/>
  <c r="Z69" i="4"/>
  <c r="AA69" i="4" s="1"/>
  <c r="Z36" i="4"/>
  <c r="AA36" i="4" s="1"/>
  <c r="Z59" i="4"/>
  <c r="AA59" i="4" s="1"/>
  <c r="Z46" i="4"/>
  <c r="AA46" i="4" s="1"/>
  <c r="Z6" i="4"/>
  <c r="AA6" i="4" s="1"/>
  <c r="Z55" i="4"/>
  <c r="AA55" i="4" s="1"/>
  <c r="Z23" i="4"/>
  <c r="AA23" i="4" s="1"/>
  <c r="Z31" i="4"/>
  <c r="AA31" i="4" s="1"/>
  <c r="Z14" i="4"/>
  <c r="AA14" i="4" s="1"/>
  <c r="Z35" i="4"/>
  <c r="AA35" i="4" s="1"/>
  <c r="Z24" i="4"/>
  <c r="AA24" i="4" s="1"/>
  <c r="Z44" i="4"/>
  <c r="AA44" i="4" s="1"/>
  <c r="Z77" i="4"/>
  <c r="AA77" i="4" s="1"/>
  <c r="Z50" i="4"/>
  <c r="AA50" i="4" s="1"/>
  <c r="Z81" i="4"/>
  <c r="AA81" i="4" s="1"/>
  <c r="Z28" i="4"/>
  <c r="AA28" i="4" s="1"/>
  <c r="Z43" i="4"/>
  <c r="AA43" i="4" s="1"/>
  <c r="Z4" i="4"/>
  <c r="AA4" i="4" s="1"/>
  <c r="Z27" i="4"/>
  <c r="AA27" i="4" s="1"/>
  <c r="Z39" i="4"/>
  <c r="AA39" i="4" s="1"/>
  <c r="Z99" i="4"/>
  <c r="AA99" i="4" s="1"/>
  <c r="Z75" i="4"/>
  <c r="AA75" i="4" s="1"/>
  <c r="Z16" i="4"/>
  <c r="AA16" i="4" s="1"/>
  <c r="Z51" i="4"/>
  <c r="AA51" i="4" s="1"/>
  <c r="Z63" i="4"/>
  <c r="AA63" i="4" s="1"/>
  <c r="T2" i="4"/>
  <c r="AN110" i="4"/>
  <c r="AN111" i="4"/>
  <c r="AN122" i="4"/>
  <c r="AN2" i="4"/>
  <c r="AN123" i="4"/>
  <c r="AN125" i="4"/>
  <c r="AN5" i="4"/>
  <c r="AN6" i="4"/>
  <c r="AN121" i="4"/>
  <c r="AN126" i="4"/>
  <c r="AN7" i="4"/>
  <c r="AN8" i="4"/>
  <c r="AN127" i="4"/>
  <c r="AN11" i="4"/>
  <c r="AN9" i="4"/>
  <c r="AN10" i="4"/>
  <c r="AN128" i="4"/>
  <c r="AN129" i="4"/>
  <c r="AN130" i="4"/>
  <c r="AN131" i="4"/>
  <c r="AN12" i="4"/>
  <c r="AN13" i="4"/>
  <c r="AN132" i="4"/>
  <c r="AN17" i="4"/>
  <c r="AN18" i="4"/>
  <c r="AN133" i="4"/>
  <c r="AN134" i="4"/>
  <c r="AN21" i="4"/>
  <c r="AN22" i="4"/>
  <c r="AN24" i="4"/>
  <c r="AN25" i="4"/>
  <c r="AN26" i="4"/>
  <c r="AN27" i="4"/>
  <c r="AN30" i="4"/>
  <c r="AN31" i="4"/>
  <c r="AN43" i="4"/>
  <c r="AN3" i="4"/>
  <c r="AN59" i="4"/>
  <c r="AN60" i="4"/>
  <c r="AN62" i="4"/>
  <c r="AN71" i="4"/>
  <c r="AN78" i="4"/>
  <c r="AN79" i="4"/>
  <c r="AN82" i="4"/>
  <c r="AN83" i="4"/>
  <c r="AN135" i="4"/>
  <c r="AN19" i="4"/>
  <c r="AN23" i="4"/>
  <c r="AN28" i="4"/>
  <c r="AN29" i="4"/>
  <c r="AN34" i="4"/>
  <c r="AN35" i="4"/>
  <c r="AN36" i="4"/>
  <c r="AN37" i="4"/>
  <c r="AN38" i="4"/>
  <c r="AN39" i="4"/>
  <c r="AN40" i="4"/>
  <c r="AN41" i="4"/>
  <c r="AN42" i="4"/>
  <c r="AN99" i="4"/>
  <c r="AN4" i="4"/>
  <c r="AN44" i="4"/>
  <c r="AN45" i="4"/>
  <c r="AN46" i="4"/>
  <c r="AN137" i="4"/>
  <c r="AN70" i="4"/>
  <c r="AN67" i="4"/>
  <c r="AN69" i="4"/>
  <c r="AN68" i="4"/>
  <c r="AN47" i="4"/>
  <c r="AN48" i="4"/>
  <c r="AN51" i="4"/>
  <c r="AN52" i="4"/>
  <c r="AN49" i="4"/>
  <c r="AN50" i="4"/>
  <c r="AN53" i="4"/>
  <c r="AN54" i="4"/>
  <c r="AN100" i="4"/>
  <c r="AN101" i="4"/>
  <c r="AN55" i="4"/>
  <c r="AN56" i="4"/>
  <c r="AN57" i="4"/>
  <c r="AN58" i="4"/>
  <c r="AN61" i="4"/>
  <c r="AN63" i="4"/>
  <c r="AN65" i="4"/>
  <c r="AN64" i="4"/>
  <c r="AN102" i="4"/>
  <c r="AN104" i="4"/>
  <c r="AN103" i="4"/>
  <c r="AN105" i="4"/>
  <c r="AN72" i="4"/>
  <c r="AN74" i="4"/>
  <c r="AN96" i="4"/>
  <c r="AN97" i="4"/>
  <c r="AN98" i="4"/>
  <c r="AN75" i="4"/>
  <c r="AN76" i="4"/>
  <c r="AN77" i="4"/>
  <c r="AN80" i="4"/>
  <c r="AN81" i="4"/>
  <c r="AN84" i="4"/>
  <c r="AN85" i="4"/>
  <c r="AN16" i="4"/>
  <c r="AN73" i="4"/>
  <c r="AN86" i="4"/>
  <c r="AN14" i="4"/>
  <c r="AN15" i="4"/>
  <c r="AN109" i="4"/>
  <c r="AL108" i="4"/>
  <c r="AL109" i="4"/>
  <c r="AL110" i="4"/>
  <c r="AL111" i="4"/>
  <c r="AL122" i="4"/>
  <c r="AL2" i="4"/>
  <c r="AL123" i="4"/>
  <c r="AL125" i="4"/>
  <c r="AL5" i="4"/>
  <c r="AL6" i="4"/>
  <c r="AL121" i="4"/>
  <c r="AL126" i="4"/>
  <c r="AL7" i="4"/>
  <c r="AL8" i="4"/>
  <c r="AL127" i="4"/>
  <c r="AL11" i="4"/>
  <c r="AL9" i="4"/>
  <c r="AL10" i="4"/>
  <c r="AL128" i="4"/>
  <c r="AL129" i="4"/>
  <c r="AL130" i="4"/>
  <c r="AL131" i="4"/>
  <c r="AL12" i="4"/>
  <c r="AL13" i="4"/>
  <c r="AL132" i="4"/>
  <c r="AL17" i="4"/>
  <c r="AL18" i="4"/>
  <c r="AL133" i="4"/>
  <c r="AL134" i="4"/>
  <c r="AL21" i="4"/>
  <c r="AL22" i="4"/>
  <c r="AL24" i="4"/>
  <c r="AL25" i="4"/>
  <c r="AL26" i="4"/>
  <c r="AL27" i="4"/>
  <c r="AL30" i="4"/>
  <c r="AL31" i="4"/>
  <c r="AL43" i="4"/>
  <c r="AL3" i="4"/>
  <c r="AL59" i="4"/>
  <c r="AL60" i="4"/>
  <c r="AL62" i="4"/>
  <c r="AL71" i="4"/>
  <c r="AL78" i="4"/>
  <c r="AL79" i="4"/>
  <c r="AL82" i="4"/>
  <c r="AL83" i="4"/>
  <c r="AL135" i="4"/>
  <c r="AL19" i="4"/>
  <c r="AL23" i="4"/>
  <c r="AL28" i="4"/>
  <c r="AL29" i="4"/>
  <c r="AL34" i="4"/>
  <c r="AL35" i="4"/>
  <c r="AL36" i="4"/>
  <c r="AL37" i="4"/>
  <c r="AL38" i="4"/>
  <c r="AL39" i="4"/>
  <c r="AL40" i="4"/>
  <c r="AL41" i="4"/>
  <c r="AL42" i="4"/>
  <c r="AL99" i="4"/>
  <c r="AL4" i="4"/>
  <c r="AL44" i="4"/>
  <c r="AL45" i="4"/>
  <c r="AL46" i="4"/>
  <c r="AL137" i="4"/>
  <c r="AL70" i="4"/>
  <c r="AL67" i="4"/>
  <c r="AL69" i="4"/>
  <c r="AL68" i="4"/>
  <c r="AL47" i="4"/>
  <c r="AL48" i="4"/>
  <c r="AL51" i="4"/>
  <c r="AL52" i="4"/>
  <c r="AL49" i="4"/>
  <c r="AL50" i="4"/>
  <c r="AL53" i="4"/>
  <c r="AL54" i="4"/>
  <c r="AL100" i="4"/>
  <c r="AL101" i="4"/>
  <c r="AL55" i="4"/>
  <c r="AL56" i="4"/>
  <c r="AL57" i="4"/>
  <c r="AL58" i="4"/>
  <c r="AL61" i="4"/>
  <c r="AL63" i="4"/>
  <c r="AL65" i="4"/>
  <c r="AL64" i="4"/>
  <c r="AL102" i="4"/>
  <c r="AL104" i="4"/>
  <c r="AL103" i="4"/>
  <c r="AL105" i="4"/>
  <c r="AL72" i="4"/>
  <c r="AL74" i="4"/>
  <c r="AL96" i="4"/>
  <c r="AL97" i="4"/>
  <c r="AL98" i="4"/>
  <c r="AL75" i="4"/>
  <c r="AL76" i="4"/>
  <c r="AL77" i="4"/>
  <c r="AL80" i="4"/>
  <c r="AL81" i="4"/>
  <c r="AL84" i="4"/>
  <c r="AL85" i="4"/>
  <c r="AL16" i="4"/>
  <c r="AL73" i="4"/>
  <c r="AL86" i="4"/>
  <c r="AL14" i="4"/>
  <c r="AL15" i="4"/>
  <c r="AL107" i="4"/>
  <c r="U99" i="2"/>
  <c r="U97" i="2"/>
  <c r="U96" i="2"/>
  <c r="U98" i="2"/>
  <c r="U40" i="2"/>
  <c r="U41" i="2"/>
  <c r="U37" i="2"/>
  <c r="U36" i="2"/>
  <c r="U39" i="2"/>
  <c r="U35" i="2"/>
  <c r="U38" i="2"/>
  <c r="U34" i="2"/>
  <c r="U70" i="2"/>
  <c r="U67" i="2"/>
  <c r="U68" i="2"/>
  <c r="U69" i="2"/>
  <c r="U74" i="2"/>
  <c r="U49" i="2"/>
  <c r="U50" i="2"/>
  <c r="U51" i="2"/>
  <c r="U52" i="2"/>
  <c r="U53" i="2"/>
  <c r="U54" i="2"/>
  <c r="U94" i="2"/>
  <c r="U95" i="2"/>
  <c r="U92" i="2"/>
  <c r="U93" i="2"/>
  <c r="U24" i="2"/>
  <c r="U25" i="2"/>
  <c r="U26" i="2"/>
  <c r="U27" i="2"/>
  <c r="U32" i="2"/>
  <c r="U33" i="2"/>
  <c r="U30" i="2"/>
  <c r="U31" i="2"/>
  <c r="U28" i="2"/>
  <c r="U29" i="2"/>
  <c r="U47" i="2"/>
  <c r="U48" i="2"/>
  <c r="U102" i="2"/>
  <c r="U103" i="2"/>
  <c r="U100" i="2"/>
  <c r="U101" i="2"/>
  <c r="U104" i="2"/>
  <c r="U105" i="2"/>
  <c r="U86" i="2"/>
  <c r="U87" i="2"/>
  <c r="U84" i="2"/>
  <c r="U85" i="2"/>
  <c r="U78" i="2"/>
  <c r="U79" i="2"/>
  <c r="U82" i="2"/>
  <c r="U83" i="2"/>
  <c r="U21" i="2"/>
  <c r="U22" i="2"/>
  <c r="U11" i="2"/>
  <c r="U10" i="2"/>
  <c r="U9" i="2"/>
  <c r="U43" i="2"/>
  <c r="U71" i="2"/>
  <c r="U59" i="2"/>
  <c r="U60" i="2"/>
  <c r="U46" i="2"/>
  <c r="U5" i="2"/>
  <c r="U6" i="2"/>
  <c r="U89" i="2"/>
  <c r="U88" i="2"/>
  <c r="U64" i="2"/>
  <c r="U66" i="2"/>
  <c r="U62" i="2"/>
  <c r="U65" i="2"/>
  <c r="U61" i="2"/>
  <c r="U63" i="2"/>
  <c r="U45" i="2"/>
  <c r="U44" i="2"/>
  <c r="U76" i="2"/>
  <c r="U77" i="2"/>
  <c r="U75" i="2"/>
  <c r="U58" i="2"/>
  <c r="U55" i="2"/>
  <c r="U57" i="2"/>
  <c r="U56" i="2"/>
  <c r="U3" i="2"/>
  <c r="U4" i="2"/>
  <c r="U7" i="2"/>
  <c r="U8" i="2"/>
  <c r="U17" i="2"/>
  <c r="U18" i="2"/>
  <c r="U72" i="2"/>
  <c r="U73" i="2"/>
  <c r="U81" i="2"/>
  <c r="U80" i="2"/>
  <c r="U23" i="2"/>
  <c r="U19" i="2"/>
  <c r="U14" i="2"/>
  <c r="U140" i="2"/>
  <c r="U139" i="2"/>
  <c r="U130" i="2"/>
  <c r="U131" i="2"/>
  <c r="U129" i="2"/>
  <c r="U133" i="2"/>
  <c r="U127" i="2"/>
  <c r="U137" i="2"/>
  <c r="U134" i="2"/>
  <c r="U121" i="2"/>
  <c r="U106" i="2"/>
  <c r="U20" i="2"/>
  <c r="U128" i="2"/>
  <c r="U12" i="2"/>
  <c r="U13" i="2"/>
  <c r="U138" i="2"/>
  <c r="U125" i="2"/>
  <c r="U107" i="2"/>
  <c r="Z2" i="4" l="1"/>
  <c r="AA2" i="4" s="1"/>
  <c r="U142" i="2"/>
  <c r="H20" i="5" l="1"/>
  <c r="J20" i="5" s="1"/>
  <c r="K20" i="5" s="1"/>
  <c r="H128" i="5"/>
  <c r="J128" i="5" s="1"/>
  <c r="H12" i="5"/>
  <c r="J12" i="5" s="1"/>
  <c r="K12" i="5" s="1"/>
  <c r="H13" i="5"/>
  <c r="J13" i="5" s="1"/>
  <c r="K13" i="5" s="1"/>
  <c r="H99" i="5"/>
  <c r="J99" i="5" s="1"/>
  <c r="K99" i="5" s="1"/>
  <c r="H97" i="5"/>
  <c r="J97" i="5" s="1"/>
  <c r="K97" i="5" s="1"/>
  <c r="H96" i="5"/>
  <c r="J96" i="5" s="1"/>
  <c r="K96" i="5" s="1"/>
  <c r="H98" i="5"/>
  <c r="J98" i="5" s="1"/>
  <c r="K98" i="5" s="1"/>
  <c r="H40" i="5"/>
  <c r="J40" i="5" s="1"/>
  <c r="K40" i="5" s="1"/>
  <c r="H41" i="5"/>
  <c r="J41" i="5" s="1"/>
  <c r="K41" i="5" s="1"/>
  <c r="H37" i="5"/>
  <c r="J37" i="5" s="1"/>
  <c r="K37" i="5" s="1"/>
  <c r="H36" i="5"/>
  <c r="J36" i="5" s="1"/>
  <c r="K36" i="5" s="1"/>
  <c r="H39" i="5"/>
  <c r="J39" i="5" s="1"/>
  <c r="K39" i="5" s="1"/>
  <c r="H35" i="5"/>
  <c r="J35" i="5" s="1"/>
  <c r="K35" i="5" s="1"/>
  <c r="H38" i="5"/>
  <c r="J38" i="5" s="1"/>
  <c r="K38" i="5" s="1"/>
  <c r="H34" i="5"/>
  <c r="J34" i="5" s="1"/>
  <c r="K34" i="5" s="1"/>
  <c r="H70" i="5"/>
  <c r="J70" i="5" s="1"/>
  <c r="K70" i="5" s="1"/>
  <c r="H67" i="5"/>
  <c r="J67" i="5" s="1"/>
  <c r="K67" i="5" s="1"/>
  <c r="H68" i="5"/>
  <c r="J68" i="5" s="1"/>
  <c r="K68" i="5" s="1"/>
  <c r="H69" i="5"/>
  <c r="J69" i="5" s="1"/>
  <c r="K69" i="5" s="1"/>
  <c r="H74" i="5"/>
  <c r="J74" i="5" s="1"/>
  <c r="K74" i="5" s="1"/>
  <c r="H49" i="5"/>
  <c r="J49" i="5" s="1"/>
  <c r="K49" i="5" s="1"/>
  <c r="H50" i="5"/>
  <c r="J50" i="5" s="1"/>
  <c r="K50" i="5" s="1"/>
  <c r="H51" i="5"/>
  <c r="J51" i="5" s="1"/>
  <c r="K51" i="5" s="1"/>
  <c r="H52" i="5"/>
  <c r="J52" i="5" s="1"/>
  <c r="K52" i="5" s="1"/>
  <c r="H53" i="5"/>
  <c r="J53" i="5" s="1"/>
  <c r="K53" i="5" s="1"/>
  <c r="H54" i="5"/>
  <c r="J54" i="5" s="1"/>
  <c r="K54" i="5" s="1"/>
  <c r="H94" i="5"/>
  <c r="J94" i="5" s="1"/>
  <c r="K94" i="5" s="1"/>
  <c r="H95" i="5"/>
  <c r="J95" i="5" s="1"/>
  <c r="K95" i="5" s="1"/>
  <c r="H92" i="5"/>
  <c r="J92" i="5" s="1"/>
  <c r="K92" i="5" s="1"/>
  <c r="H93" i="5"/>
  <c r="J93" i="5" s="1"/>
  <c r="K93" i="5" s="1"/>
  <c r="H24" i="5"/>
  <c r="J24" i="5" s="1"/>
  <c r="K24" i="5" s="1"/>
  <c r="H25" i="5"/>
  <c r="J25" i="5" s="1"/>
  <c r="K25" i="5" s="1"/>
  <c r="H26" i="5"/>
  <c r="J26" i="5" s="1"/>
  <c r="K26" i="5" s="1"/>
  <c r="H27" i="5"/>
  <c r="J27" i="5" s="1"/>
  <c r="K27" i="5" s="1"/>
  <c r="H32" i="5"/>
  <c r="J32" i="5" s="1"/>
  <c r="K32" i="5" s="1"/>
  <c r="H33" i="5"/>
  <c r="J33" i="5" s="1"/>
  <c r="K33" i="5" s="1"/>
  <c r="H30" i="5"/>
  <c r="J30" i="5" s="1"/>
  <c r="K30" i="5" s="1"/>
  <c r="H31" i="5"/>
  <c r="J31" i="5" s="1"/>
  <c r="K31" i="5" s="1"/>
  <c r="H28" i="5"/>
  <c r="J28" i="5" s="1"/>
  <c r="K28" i="5" s="1"/>
  <c r="H29" i="5"/>
  <c r="J29" i="5" s="1"/>
  <c r="K29" i="5" s="1"/>
  <c r="H47" i="5"/>
  <c r="J47" i="5" s="1"/>
  <c r="K47" i="5" s="1"/>
  <c r="H48" i="5"/>
  <c r="J48" i="5" s="1"/>
  <c r="K48" i="5" s="1"/>
  <c r="H102" i="5"/>
  <c r="J102" i="5" s="1"/>
  <c r="K102" i="5" s="1"/>
  <c r="H103" i="5"/>
  <c r="J103" i="5" s="1"/>
  <c r="K103" i="5" s="1"/>
  <c r="H100" i="5"/>
  <c r="J100" i="5" s="1"/>
  <c r="K100" i="5" s="1"/>
  <c r="H101" i="5"/>
  <c r="J101" i="5" s="1"/>
  <c r="K101" i="5" s="1"/>
  <c r="H104" i="5"/>
  <c r="J104" i="5" s="1"/>
  <c r="K104" i="5" s="1"/>
  <c r="H105" i="5"/>
  <c r="J105" i="5" s="1"/>
  <c r="K105" i="5" s="1"/>
  <c r="H86" i="5"/>
  <c r="J86" i="5" s="1"/>
  <c r="H87" i="5"/>
  <c r="J87" i="5" s="1"/>
  <c r="H84" i="5"/>
  <c r="J84" i="5" s="1"/>
  <c r="K84" i="5" s="1"/>
  <c r="H85" i="5"/>
  <c r="J85" i="5" s="1"/>
  <c r="K85" i="5" s="1"/>
  <c r="H78" i="5"/>
  <c r="J78" i="5" s="1"/>
  <c r="K78" i="5" s="1"/>
  <c r="H79" i="5"/>
  <c r="J79" i="5" s="1"/>
  <c r="K79" i="5" s="1"/>
  <c r="H82" i="5"/>
  <c r="J82" i="5" s="1"/>
  <c r="K82" i="5" s="1"/>
  <c r="H83" i="5"/>
  <c r="J83" i="5" s="1"/>
  <c r="K83" i="5" s="1"/>
  <c r="H21" i="5"/>
  <c r="J21" i="5" s="1"/>
  <c r="K21" i="5" s="1"/>
  <c r="H22" i="5"/>
  <c r="J22" i="5" s="1"/>
  <c r="K22" i="5" s="1"/>
  <c r="H11" i="5"/>
  <c r="H10" i="5"/>
  <c r="H9" i="5"/>
  <c r="H43" i="5"/>
  <c r="J43" i="5" s="1"/>
  <c r="K43" i="5" s="1"/>
  <c r="H71" i="5"/>
  <c r="J71" i="5" s="1"/>
  <c r="K71" i="5" s="1"/>
  <c r="H59" i="5"/>
  <c r="J59" i="5" s="1"/>
  <c r="K59" i="5" s="1"/>
  <c r="H60" i="5"/>
  <c r="J60" i="5" s="1"/>
  <c r="K60" i="5" s="1"/>
  <c r="H46" i="5"/>
  <c r="J46" i="5" s="1"/>
  <c r="K46" i="5" s="1"/>
  <c r="H5" i="5"/>
  <c r="H6" i="5"/>
  <c r="H89" i="5"/>
  <c r="J89" i="5" s="1"/>
  <c r="K89" i="5" s="1"/>
  <c r="H88" i="5"/>
  <c r="J88" i="5" s="1"/>
  <c r="K88" i="5" s="1"/>
  <c r="H64" i="5"/>
  <c r="J64" i="5" s="1"/>
  <c r="K64" i="5" s="1"/>
  <c r="H66" i="5"/>
  <c r="J66" i="5" s="1"/>
  <c r="K66" i="5" s="1"/>
  <c r="H62" i="5"/>
  <c r="J62" i="5" s="1"/>
  <c r="K62" i="5" s="1"/>
  <c r="H65" i="5"/>
  <c r="J65" i="5" s="1"/>
  <c r="K65" i="5" s="1"/>
  <c r="H61" i="5"/>
  <c r="J61" i="5" s="1"/>
  <c r="K61" i="5" s="1"/>
  <c r="H63" i="5"/>
  <c r="J63" i="5" s="1"/>
  <c r="K63" i="5" s="1"/>
  <c r="H45" i="5"/>
  <c r="J45" i="5" s="1"/>
  <c r="K45" i="5" s="1"/>
  <c r="H44" i="5"/>
  <c r="J44" i="5" s="1"/>
  <c r="K44" i="5" s="1"/>
  <c r="H76" i="5"/>
  <c r="J76" i="5" s="1"/>
  <c r="K76" i="5" s="1"/>
  <c r="H77" i="5"/>
  <c r="J77" i="5" s="1"/>
  <c r="K77" i="5" s="1"/>
  <c r="H75" i="5"/>
  <c r="J75" i="5" s="1"/>
  <c r="K75" i="5" s="1"/>
  <c r="H58" i="5"/>
  <c r="J58" i="5" s="1"/>
  <c r="K58" i="5" s="1"/>
  <c r="H55" i="5"/>
  <c r="J55" i="5" s="1"/>
  <c r="K55" i="5" s="1"/>
  <c r="H57" i="5"/>
  <c r="J57" i="5" s="1"/>
  <c r="K57" i="5" s="1"/>
  <c r="H56" i="5"/>
  <c r="J56" i="5" s="1"/>
  <c r="K56" i="5" s="1"/>
  <c r="H2" i="5"/>
  <c r="K2" i="5" s="1"/>
  <c r="H3" i="5"/>
  <c r="H4" i="5"/>
  <c r="H7" i="5"/>
  <c r="H8" i="5"/>
  <c r="H17" i="5"/>
  <c r="J17" i="5" s="1"/>
  <c r="K17" i="5" s="1"/>
  <c r="H18" i="5"/>
  <c r="J18" i="5" s="1"/>
  <c r="K18" i="5" s="1"/>
  <c r="H72" i="5"/>
  <c r="J72" i="5" s="1"/>
  <c r="K72" i="5" s="1"/>
  <c r="H73" i="5"/>
  <c r="J73" i="5" s="1"/>
  <c r="K73" i="5" s="1"/>
  <c r="H81" i="5"/>
  <c r="J81" i="5" s="1"/>
  <c r="K81" i="5" s="1"/>
  <c r="H80" i="5"/>
  <c r="J80" i="5" s="1"/>
  <c r="K80" i="5" s="1"/>
  <c r="H23" i="5"/>
  <c r="J23" i="5" s="1"/>
  <c r="K23" i="5" s="1"/>
  <c r="H19" i="5"/>
  <c r="J19" i="5" s="1"/>
  <c r="K19" i="5" s="1"/>
  <c r="H14" i="5"/>
  <c r="J14" i="5" s="1"/>
  <c r="K14" i="5" s="1"/>
  <c r="H140" i="5"/>
  <c r="J140" i="5" s="1"/>
  <c r="H139" i="5"/>
  <c r="H130" i="5"/>
  <c r="J130" i="5" s="1"/>
  <c r="H131" i="5"/>
  <c r="J131" i="5" s="1"/>
  <c r="H129" i="5"/>
  <c r="J129" i="5" s="1"/>
  <c r="H133" i="5"/>
  <c r="J133" i="5" s="1"/>
  <c r="H127" i="5"/>
  <c r="J127" i="5" s="1"/>
  <c r="H137" i="5"/>
  <c r="H134" i="5"/>
  <c r="J134" i="5" s="1"/>
  <c r="H121" i="5"/>
  <c r="J121" i="5" s="1"/>
  <c r="H106" i="5"/>
  <c r="J106" i="5" s="1"/>
  <c r="K106" i="5" s="1"/>
  <c r="X2" i="4"/>
  <c r="M2" i="3"/>
  <c r="AB15" i="4" l="1"/>
  <c r="AB73" i="4"/>
  <c r="AB14" i="4"/>
  <c r="AB16" i="4" l="1"/>
  <c r="AI128" i="5" l="1"/>
  <c r="H42" i="5"/>
  <c r="J42" i="5" s="1"/>
  <c r="K42" i="5" s="1"/>
  <c r="T80" i="2"/>
  <c r="T81" i="2"/>
  <c r="T73" i="2"/>
  <c r="T72" i="2"/>
  <c r="T18" i="2"/>
  <c r="T17" i="2"/>
  <c r="T8" i="2"/>
  <c r="T7" i="2"/>
  <c r="T4" i="2"/>
  <c r="T3" i="2"/>
  <c r="T2" i="2"/>
  <c r="S2" i="2"/>
  <c r="T56" i="2"/>
  <c r="S56" i="2"/>
  <c r="R56" i="2"/>
  <c r="T57" i="2"/>
  <c r="S57" i="2"/>
  <c r="R57" i="2"/>
  <c r="T55" i="2"/>
  <c r="S55" i="2"/>
  <c r="R55" i="2"/>
  <c r="T58" i="2"/>
  <c r="S58" i="2"/>
  <c r="R58" i="2"/>
  <c r="T75" i="2"/>
  <c r="S75" i="2"/>
  <c r="R75" i="2"/>
  <c r="T77" i="2"/>
  <c r="S77" i="2"/>
  <c r="R77" i="2"/>
  <c r="T76" i="2"/>
  <c r="S76" i="2"/>
  <c r="R76" i="2"/>
  <c r="T44" i="2"/>
  <c r="S44" i="2"/>
  <c r="R44" i="2"/>
  <c r="T45" i="2"/>
  <c r="S45" i="2"/>
  <c r="R45" i="2"/>
  <c r="T62" i="2"/>
  <c r="S62" i="2"/>
  <c r="R62" i="2"/>
  <c r="T66" i="2"/>
  <c r="S66" i="2"/>
  <c r="R66" i="2"/>
  <c r="T64" i="2"/>
  <c r="S64" i="2"/>
  <c r="R64" i="2"/>
  <c r="T88" i="2"/>
  <c r="S88" i="2"/>
  <c r="R88" i="2"/>
  <c r="Q88" i="2"/>
  <c r="P88" i="2"/>
  <c r="T89" i="2"/>
  <c r="S89" i="2"/>
  <c r="R89" i="2"/>
  <c r="Q89" i="2"/>
  <c r="P89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T60" i="2"/>
  <c r="S60" i="2"/>
  <c r="R60" i="2"/>
  <c r="Q60" i="2"/>
  <c r="P60" i="2"/>
  <c r="O60" i="2"/>
  <c r="N60" i="2"/>
  <c r="M60" i="2"/>
  <c r="L60" i="2"/>
  <c r="K60" i="2"/>
  <c r="J60" i="2"/>
  <c r="I60" i="2"/>
  <c r="T59" i="2"/>
  <c r="S59" i="2"/>
  <c r="R59" i="2"/>
  <c r="Q59" i="2"/>
  <c r="P59" i="2"/>
  <c r="O59" i="2"/>
  <c r="N59" i="2"/>
  <c r="M59" i="2"/>
  <c r="L59" i="2"/>
  <c r="K59" i="2"/>
  <c r="J59" i="2"/>
  <c r="I59" i="2"/>
  <c r="T71" i="2"/>
  <c r="S71" i="2"/>
  <c r="R71" i="2"/>
  <c r="Q71" i="2"/>
  <c r="P71" i="2"/>
  <c r="O71" i="2"/>
  <c r="N71" i="2"/>
  <c r="M71" i="2"/>
  <c r="L71" i="2"/>
  <c r="K71" i="2"/>
  <c r="J71" i="2"/>
  <c r="I71" i="2"/>
  <c r="T43" i="2"/>
  <c r="S43" i="2"/>
  <c r="R43" i="2"/>
  <c r="Q43" i="2"/>
  <c r="P43" i="2"/>
  <c r="O43" i="2"/>
  <c r="N43" i="2"/>
  <c r="M43" i="2"/>
  <c r="L43" i="2"/>
  <c r="K43" i="2"/>
  <c r="J43" i="2"/>
  <c r="I43" i="2"/>
  <c r="T9" i="2"/>
  <c r="S9" i="2"/>
  <c r="R9" i="2"/>
  <c r="Q9" i="2"/>
  <c r="P9" i="2"/>
  <c r="O9" i="2"/>
  <c r="N9" i="2"/>
  <c r="M9" i="2"/>
  <c r="L9" i="2"/>
  <c r="K9" i="2"/>
  <c r="J9" i="2"/>
  <c r="T10" i="2"/>
  <c r="S10" i="2"/>
  <c r="R10" i="2"/>
  <c r="Q10" i="2"/>
  <c r="P10" i="2"/>
  <c r="O10" i="2"/>
  <c r="N10" i="2"/>
  <c r="M10" i="2"/>
  <c r="L10" i="2"/>
  <c r="K10" i="2"/>
  <c r="J10" i="2"/>
  <c r="T11" i="2"/>
  <c r="S11" i="2"/>
  <c r="T22" i="2"/>
  <c r="S22" i="2"/>
  <c r="R22" i="2"/>
  <c r="Q22" i="2"/>
  <c r="P22" i="2"/>
  <c r="O22" i="2"/>
  <c r="N22" i="2"/>
  <c r="M22" i="2"/>
  <c r="T21" i="2"/>
  <c r="S21" i="2"/>
  <c r="R21" i="2"/>
  <c r="Q21" i="2"/>
  <c r="P21" i="2"/>
  <c r="O21" i="2"/>
  <c r="N21" i="2"/>
  <c r="M21" i="2"/>
  <c r="T83" i="2"/>
  <c r="S83" i="2"/>
  <c r="R83" i="2"/>
  <c r="Q83" i="2"/>
  <c r="O83" i="2"/>
  <c r="N83" i="2"/>
  <c r="M83" i="2"/>
  <c r="L83" i="2"/>
  <c r="K83" i="2"/>
  <c r="J83" i="2"/>
  <c r="I83" i="2"/>
  <c r="T82" i="2"/>
  <c r="S82" i="2"/>
  <c r="R82" i="2"/>
  <c r="Q82" i="2"/>
  <c r="P82" i="2"/>
  <c r="O82" i="2"/>
  <c r="N82" i="2"/>
  <c r="M82" i="2"/>
  <c r="L82" i="2"/>
  <c r="K82" i="2"/>
  <c r="J82" i="2"/>
  <c r="I82" i="2"/>
  <c r="T79" i="2"/>
  <c r="S79" i="2"/>
  <c r="R79" i="2"/>
  <c r="Q79" i="2"/>
  <c r="O79" i="2"/>
  <c r="N79" i="2"/>
  <c r="M79" i="2"/>
  <c r="L79" i="2"/>
  <c r="K79" i="2"/>
  <c r="J79" i="2"/>
  <c r="I79" i="2"/>
  <c r="T78" i="2"/>
  <c r="S78" i="2"/>
  <c r="R78" i="2"/>
  <c r="Q78" i="2"/>
  <c r="P78" i="2"/>
  <c r="O78" i="2"/>
  <c r="N78" i="2"/>
  <c r="M78" i="2"/>
  <c r="L78" i="2"/>
  <c r="K78" i="2"/>
  <c r="J78" i="2"/>
  <c r="I78" i="2"/>
  <c r="T85" i="2"/>
  <c r="S85" i="2"/>
  <c r="R85" i="2"/>
  <c r="Q85" i="2"/>
  <c r="P85" i="2"/>
  <c r="O85" i="2"/>
  <c r="N85" i="2"/>
  <c r="M85" i="2"/>
  <c r="L85" i="2"/>
  <c r="K85" i="2"/>
  <c r="J85" i="2"/>
  <c r="T84" i="2"/>
  <c r="S84" i="2"/>
  <c r="R84" i="2"/>
  <c r="Q84" i="2"/>
  <c r="O84" i="2"/>
  <c r="N84" i="2"/>
  <c r="M84" i="2"/>
  <c r="L84" i="2"/>
  <c r="K84" i="2"/>
  <c r="J84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T48" i="2"/>
  <c r="S48" i="2"/>
  <c r="R48" i="2"/>
  <c r="Q48" i="2"/>
  <c r="P48" i="2"/>
  <c r="O48" i="2"/>
  <c r="N48" i="2"/>
  <c r="M48" i="2"/>
  <c r="T47" i="2"/>
  <c r="S47" i="2"/>
  <c r="R47" i="2"/>
  <c r="Q47" i="2"/>
  <c r="P47" i="2"/>
  <c r="O47" i="2"/>
  <c r="N47" i="2"/>
  <c r="M47" i="2"/>
  <c r="T29" i="2"/>
  <c r="S29" i="2"/>
  <c r="R29" i="2"/>
  <c r="Q29" i="2"/>
  <c r="P29" i="2"/>
  <c r="O29" i="2"/>
  <c r="N29" i="2"/>
  <c r="M29" i="2"/>
  <c r="T28" i="2"/>
  <c r="S28" i="2"/>
  <c r="R28" i="2"/>
  <c r="Q28" i="2"/>
  <c r="P28" i="2"/>
  <c r="O28" i="2"/>
  <c r="N28" i="2"/>
  <c r="M28" i="2"/>
  <c r="T31" i="2"/>
  <c r="S31" i="2"/>
  <c r="R31" i="2"/>
  <c r="Q31" i="2"/>
  <c r="P31" i="2"/>
  <c r="O31" i="2"/>
  <c r="N31" i="2"/>
  <c r="M31" i="2"/>
  <c r="L31" i="2"/>
  <c r="K31" i="2"/>
  <c r="J31" i="2"/>
  <c r="I31" i="2"/>
  <c r="T30" i="2"/>
  <c r="S30" i="2"/>
  <c r="R30" i="2"/>
  <c r="Q30" i="2"/>
  <c r="O30" i="2"/>
  <c r="N30" i="2"/>
  <c r="M30" i="2"/>
  <c r="L30" i="2"/>
  <c r="K30" i="2"/>
  <c r="J30" i="2"/>
  <c r="I30" i="2"/>
  <c r="T33" i="2"/>
  <c r="S33" i="2"/>
  <c r="R33" i="2"/>
  <c r="Q33" i="2"/>
  <c r="O33" i="2"/>
  <c r="N33" i="2"/>
  <c r="M33" i="2"/>
  <c r="L33" i="2"/>
  <c r="K33" i="2"/>
  <c r="J33" i="2"/>
  <c r="I33" i="2"/>
  <c r="T32" i="2"/>
  <c r="S32" i="2"/>
  <c r="R32" i="2"/>
  <c r="Q32" i="2"/>
  <c r="O32" i="2"/>
  <c r="N32" i="2"/>
  <c r="M32" i="2"/>
  <c r="L32" i="2"/>
  <c r="K32" i="2"/>
  <c r="J32" i="2"/>
  <c r="I32" i="2"/>
  <c r="T27" i="2"/>
  <c r="S27" i="2"/>
  <c r="R27" i="2"/>
  <c r="Q27" i="2"/>
  <c r="O27" i="2"/>
  <c r="N27" i="2"/>
  <c r="M27" i="2"/>
  <c r="L27" i="2"/>
  <c r="K27" i="2"/>
  <c r="J27" i="2"/>
  <c r="I27" i="2"/>
  <c r="T26" i="2"/>
  <c r="S26" i="2"/>
  <c r="R26" i="2"/>
  <c r="Q26" i="2"/>
  <c r="P26" i="2"/>
  <c r="O26" i="2"/>
  <c r="N26" i="2"/>
  <c r="M26" i="2"/>
  <c r="L26" i="2"/>
  <c r="K26" i="2"/>
  <c r="J26" i="2"/>
  <c r="I26" i="2"/>
  <c r="T25" i="2"/>
  <c r="S25" i="2"/>
  <c r="R25" i="2"/>
  <c r="Q25" i="2"/>
  <c r="P25" i="2"/>
  <c r="O25" i="2"/>
  <c r="N25" i="2"/>
  <c r="M25" i="2"/>
  <c r="L25" i="2"/>
  <c r="K25" i="2"/>
  <c r="J25" i="2"/>
  <c r="I25" i="2"/>
  <c r="T24" i="2"/>
  <c r="S24" i="2"/>
  <c r="R24" i="2"/>
  <c r="Q24" i="2"/>
  <c r="P24" i="2"/>
  <c r="O24" i="2"/>
  <c r="N24" i="2"/>
  <c r="M24" i="2"/>
  <c r="L24" i="2"/>
  <c r="K24" i="2"/>
  <c r="J24" i="2"/>
  <c r="I24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T54" i="2"/>
  <c r="S54" i="2"/>
  <c r="R54" i="2"/>
  <c r="Q54" i="2"/>
  <c r="P54" i="2"/>
  <c r="O54" i="2"/>
  <c r="N54" i="2"/>
  <c r="M54" i="2"/>
  <c r="L54" i="2"/>
  <c r="K54" i="2"/>
  <c r="J54" i="2"/>
  <c r="I54" i="2"/>
  <c r="T53" i="2"/>
  <c r="S53" i="2"/>
  <c r="R53" i="2"/>
  <c r="Q53" i="2"/>
  <c r="P53" i="2"/>
  <c r="O53" i="2"/>
  <c r="N53" i="2"/>
  <c r="M53" i="2"/>
  <c r="L53" i="2"/>
  <c r="K53" i="2"/>
  <c r="J53" i="2"/>
  <c r="I53" i="2"/>
  <c r="T52" i="2"/>
  <c r="S52" i="2"/>
  <c r="R52" i="2"/>
  <c r="Q52" i="2"/>
  <c r="P52" i="2"/>
  <c r="O52" i="2"/>
  <c r="N52" i="2"/>
  <c r="M52" i="2"/>
  <c r="L52" i="2"/>
  <c r="K52" i="2"/>
  <c r="J52" i="2"/>
  <c r="I52" i="2"/>
  <c r="T51" i="2"/>
  <c r="S51" i="2"/>
  <c r="R51" i="2"/>
  <c r="Q51" i="2"/>
  <c r="P51" i="2"/>
  <c r="O51" i="2"/>
  <c r="N51" i="2"/>
  <c r="M51" i="2"/>
  <c r="L51" i="2"/>
  <c r="K51" i="2"/>
  <c r="J51" i="2"/>
  <c r="I51" i="2"/>
  <c r="T50" i="2"/>
  <c r="S50" i="2"/>
  <c r="R50" i="2"/>
  <c r="Q50" i="2"/>
  <c r="O50" i="2"/>
  <c r="N50" i="2"/>
  <c r="M50" i="2"/>
  <c r="L50" i="2"/>
  <c r="K50" i="2"/>
  <c r="J50" i="2"/>
  <c r="I50" i="2"/>
  <c r="H50" i="2"/>
  <c r="G50" i="2"/>
  <c r="F50" i="2"/>
  <c r="E50" i="2"/>
  <c r="T49" i="2"/>
  <c r="S49" i="2"/>
  <c r="R49" i="2"/>
  <c r="Q49" i="2"/>
  <c r="O49" i="2"/>
  <c r="N49" i="2"/>
  <c r="M49" i="2"/>
  <c r="L49" i="2"/>
  <c r="K49" i="2"/>
  <c r="J49" i="2"/>
  <c r="I49" i="2"/>
  <c r="H49" i="2"/>
  <c r="G49" i="2"/>
  <c r="F49" i="2"/>
  <c r="E49" i="2"/>
  <c r="E142" i="2" s="1"/>
  <c r="T74" i="2"/>
  <c r="S74" i="2"/>
  <c r="R74" i="2"/>
  <c r="Q74" i="2"/>
  <c r="P74" i="2"/>
  <c r="O74" i="2"/>
  <c r="T69" i="2"/>
  <c r="S69" i="2"/>
  <c r="R69" i="2"/>
  <c r="Q69" i="2"/>
  <c r="P69" i="2"/>
  <c r="O69" i="2"/>
  <c r="T68" i="2"/>
  <c r="S68" i="2"/>
  <c r="R68" i="2"/>
  <c r="Q68" i="2"/>
  <c r="P68" i="2"/>
  <c r="O68" i="2"/>
  <c r="T67" i="2"/>
  <c r="S67" i="2"/>
  <c r="R67" i="2"/>
  <c r="Q67" i="2"/>
  <c r="P67" i="2"/>
  <c r="O67" i="2"/>
  <c r="T70" i="2"/>
  <c r="S70" i="2"/>
  <c r="R70" i="2"/>
  <c r="Q70" i="2"/>
  <c r="P70" i="2"/>
  <c r="O70" i="2"/>
  <c r="N70" i="2"/>
  <c r="M70" i="2"/>
  <c r="L70" i="2"/>
  <c r="K70" i="2"/>
  <c r="J70" i="2"/>
  <c r="T34" i="2"/>
  <c r="S34" i="2"/>
  <c r="R34" i="2"/>
  <c r="Q34" i="2"/>
  <c r="O34" i="2"/>
  <c r="T38" i="2"/>
  <c r="S38" i="2"/>
  <c r="R38" i="2"/>
  <c r="Q38" i="2"/>
  <c r="P38" i="2"/>
  <c r="O38" i="2"/>
  <c r="T35" i="2"/>
  <c r="S35" i="2"/>
  <c r="R35" i="2"/>
  <c r="Q35" i="2"/>
  <c r="P35" i="2"/>
  <c r="O35" i="2"/>
  <c r="T39" i="2"/>
  <c r="S39" i="2"/>
  <c r="R39" i="2"/>
  <c r="Q39" i="2"/>
  <c r="O39" i="2"/>
  <c r="T36" i="2"/>
  <c r="S36" i="2"/>
  <c r="R36" i="2"/>
  <c r="Q36" i="2"/>
  <c r="P36" i="2"/>
  <c r="O36" i="2"/>
  <c r="N36" i="2"/>
  <c r="M36" i="2"/>
  <c r="L36" i="2"/>
  <c r="K36" i="2"/>
  <c r="J36" i="2"/>
  <c r="T37" i="2"/>
  <c r="S37" i="2"/>
  <c r="R37" i="2"/>
  <c r="Q37" i="2"/>
  <c r="P37" i="2"/>
  <c r="O37" i="2"/>
  <c r="N37" i="2"/>
  <c r="M37" i="2"/>
  <c r="L37" i="2"/>
  <c r="K37" i="2"/>
  <c r="J37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T98" i="2"/>
  <c r="T96" i="2"/>
  <c r="T97" i="2"/>
  <c r="T99" i="2"/>
  <c r="S99" i="2"/>
  <c r="R99" i="2"/>
  <c r="Q99" i="2"/>
  <c r="P99" i="2"/>
  <c r="O99" i="2"/>
  <c r="N99" i="2"/>
  <c r="M99" i="2"/>
  <c r="L99" i="2"/>
  <c r="K99" i="2"/>
  <c r="J99" i="2"/>
  <c r="I99" i="2"/>
  <c r="T42" i="2"/>
  <c r="S42" i="2"/>
  <c r="R42" i="2"/>
  <c r="Q42" i="2"/>
  <c r="P42" i="2"/>
  <c r="O42" i="2"/>
  <c r="N42" i="2"/>
  <c r="M42" i="2"/>
  <c r="M142" i="2" s="1"/>
  <c r="L42" i="2"/>
  <c r="L142" i="2" s="1"/>
  <c r="K42" i="2"/>
  <c r="J42" i="2"/>
  <c r="I42" i="2"/>
  <c r="V97" i="1"/>
  <c r="W82" i="1"/>
  <c r="W79" i="1"/>
  <c r="AH27" i="1"/>
  <c r="AJ27" i="1" s="1"/>
  <c r="AH26" i="1"/>
  <c r="AJ26" i="1" s="1"/>
  <c r="AH25" i="1"/>
  <c r="AJ25" i="1" s="1"/>
  <c r="AH24" i="1"/>
  <c r="AJ24" i="1" s="1"/>
  <c r="AH22" i="1"/>
  <c r="AJ22" i="1" s="1"/>
  <c r="AH21" i="1"/>
  <c r="AJ21" i="1" s="1"/>
  <c r="J142" i="2" l="1"/>
  <c r="H142" i="2"/>
  <c r="F142" i="2"/>
  <c r="L86" i="3"/>
  <c r="D86" i="5" s="1"/>
  <c r="E86" i="5" s="1"/>
  <c r="L87" i="3"/>
  <c r="D87" i="5" s="1"/>
  <c r="E87" i="5" s="1"/>
  <c r="K142" i="2"/>
  <c r="I142" i="2"/>
  <c r="N142" i="2"/>
  <c r="G142" i="2"/>
  <c r="O142" i="2"/>
  <c r="Q142" i="2"/>
  <c r="R142" i="2"/>
  <c r="S142" i="2"/>
  <c r="T142" i="2"/>
  <c r="P84" i="2"/>
  <c r="P34" i="2"/>
  <c r="P33" i="2"/>
  <c r="P83" i="2"/>
  <c r="P39" i="2"/>
  <c r="P49" i="2"/>
  <c r="AB47" i="4"/>
  <c r="P30" i="2"/>
  <c r="W97" i="1"/>
  <c r="U2" i="1"/>
  <c r="P50" i="2"/>
  <c r="P27" i="2"/>
  <c r="P79" i="2"/>
  <c r="AB57" i="4"/>
  <c r="AB70" i="4"/>
  <c r="AB63" i="4"/>
  <c r="AB68" i="4"/>
  <c r="AB56" i="4"/>
  <c r="AB67" i="4"/>
  <c r="P32" i="2"/>
  <c r="AB51" i="4"/>
  <c r="AB61" i="4"/>
  <c r="AB69" i="4"/>
  <c r="AB39" i="4"/>
  <c r="AB48" i="4"/>
  <c r="AB58" i="4"/>
  <c r="AB37" i="4"/>
  <c r="AB99" i="4"/>
  <c r="I87" i="5" l="1"/>
  <c r="K87" i="5" s="1"/>
  <c r="T87" i="4"/>
  <c r="Z87" i="4" s="1"/>
  <c r="AA87" i="4" s="1"/>
  <c r="I86" i="5"/>
  <c r="K86" i="5" s="1"/>
  <c r="T86" i="4"/>
  <c r="Z86" i="4" s="1"/>
  <c r="AA86" i="4" s="1"/>
  <c r="Z82" i="4"/>
  <c r="AA82" i="4" s="1"/>
  <c r="Z79" i="4"/>
  <c r="AA79" i="4" s="1"/>
  <c r="Z42" i="4"/>
  <c r="AA42" i="4" s="1"/>
  <c r="U2" i="4"/>
  <c r="P142" i="2"/>
  <c r="AB72" i="4"/>
  <c r="AB10" i="4"/>
  <c r="AB41" i="4"/>
  <c r="AB7" i="4"/>
  <c r="AB29" i="4"/>
  <c r="AB71" i="4"/>
  <c r="AB27" i="4"/>
  <c r="AB104" i="4"/>
  <c r="AB35" i="4"/>
  <c r="AB24" i="4"/>
  <c r="AB11" i="4"/>
  <c r="AB105" i="4"/>
  <c r="AB78" i="4"/>
  <c r="AB40" i="4"/>
  <c r="AB6" i="4"/>
  <c r="AB9" i="4"/>
  <c r="AB49" i="4"/>
  <c r="AB44" i="4"/>
  <c r="AB101" i="4"/>
  <c r="AB21" i="4"/>
  <c r="AB100" i="4"/>
  <c r="AB34" i="4"/>
  <c r="AB18" i="4"/>
  <c r="AB102" i="4"/>
  <c r="AB12" i="4"/>
  <c r="AB65" i="4"/>
  <c r="AB28" i="4"/>
  <c r="AB74" i="4"/>
  <c r="AB8" i="4"/>
  <c r="AB19" i="4"/>
  <c r="AB64" i="4"/>
  <c r="AB2" i="4"/>
  <c r="AB42" i="4"/>
  <c r="AB103" i="4"/>
  <c r="AB43" i="4"/>
  <c r="AB45" i="4"/>
  <c r="AB62" i="4"/>
  <c r="AB46" i="4"/>
  <c r="AB55" i="4"/>
  <c r="AB13" i="4"/>
  <c r="AB36" i="4"/>
  <c r="AB53" i="4"/>
  <c r="AB5" i="4"/>
  <c r="AB3" i="4"/>
  <c r="AB31" i="4"/>
  <c r="AB17" i="4"/>
  <c r="AB4" i="4"/>
  <c r="AB25" i="4"/>
  <c r="AB30" i="4"/>
  <c r="AB54" i="4"/>
  <c r="AB22" i="4"/>
  <c r="AB83" i="4"/>
  <c r="AB50" i="4"/>
  <c r="AB52" i="4"/>
  <c r="AB38" i="4"/>
  <c r="AB59" i="4"/>
  <c r="AB26" i="4"/>
  <c r="AB23" i="4"/>
  <c r="AB60" i="4"/>
  <c r="AB79" i="4" l="1"/>
  <c r="AB82" i="4"/>
  <c r="AB81" i="4" l="1"/>
  <c r="AB75" i="4"/>
  <c r="AB97" i="4"/>
  <c r="AB96" i="4"/>
  <c r="AB80" i="4"/>
  <c r="AB98" i="4"/>
  <c r="AB77" i="4"/>
  <c r="AB76" i="4"/>
  <c r="AB84" i="4"/>
  <c r="AB85" i="4"/>
  <c r="AB86" i="4"/>
  <c r="S131" i="4"/>
  <c r="D131" i="5" s="1"/>
  <c r="E131" i="5" s="1"/>
  <c r="S140" i="4"/>
  <c r="D140" i="5" s="1"/>
  <c r="E140" i="5" s="1"/>
  <c r="S128" i="4"/>
  <c r="D128" i="5" s="1"/>
  <c r="E128" i="5" s="1"/>
  <c r="T128" i="4" s="1"/>
  <c r="S134" i="4"/>
  <c r="D134" i="5" s="1"/>
  <c r="E134" i="5" s="1"/>
  <c r="S121" i="4"/>
  <c r="D121" i="5" s="1"/>
  <c r="E121" i="5" s="1"/>
  <c r="S133" i="4"/>
  <c r="D133" i="5" s="1"/>
  <c r="E133" i="5" s="1"/>
  <c r="S129" i="4"/>
  <c r="D129" i="5" s="1"/>
  <c r="E129" i="5" s="1"/>
  <c r="S127" i="4"/>
  <c r="D127" i="5" s="1"/>
  <c r="E127" i="5" s="1"/>
  <c r="S130" i="4"/>
  <c r="D130" i="5" s="1"/>
  <c r="E130" i="5" s="1"/>
  <c r="I130" i="5" s="1"/>
  <c r="K130" i="5" s="1"/>
  <c r="S132" i="4"/>
  <c r="D132" i="5" s="1"/>
  <c r="E132" i="5" s="1"/>
  <c r="S116" i="4"/>
  <c r="D116" i="5" s="1"/>
  <c r="E116" i="5" s="1"/>
  <c r="S122" i="4"/>
  <c r="D122" i="5" s="1"/>
  <c r="E122" i="5" s="1"/>
  <c r="T122" i="4" s="1"/>
  <c r="S124" i="4"/>
  <c r="D124" i="5" s="1"/>
  <c r="E124" i="5" s="1"/>
  <c r="S115" i="4"/>
  <c r="D115" i="5" s="1"/>
  <c r="E115" i="5" s="1"/>
  <c r="S136" i="4"/>
  <c r="D136" i="5" s="1"/>
  <c r="E136" i="5" s="1"/>
  <c r="S123" i="4"/>
  <c r="D123" i="5" s="1"/>
  <c r="E123" i="5" s="1"/>
  <c r="S135" i="4"/>
  <c r="D135" i="5" s="1"/>
  <c r="E135" i="5" s="1"/>
  <c r="S109" i="4"/>
  <c r="D109" i="5" s="1"/>
  <c r="E109" i="5" s="1"/>
  <c r="S108" i="4"/>
  <c r="D108" i="5" s="1"/>
  <c r="E108" i="5" s="1"/>
  <c r="S114" i="4"/>
  <c r="D114" i="5" s="1"/>
  <c r="E114" i="5" s="1"/>
  <c r="S126" i="4"/>
  <c r="D126" i="5" s="1"/>
  <c r="E126" i="5" s="1"/>
  <c r="T126" i="4" s="1"/>
  <c r="S137" i="4"/>
  <c r="D137" i="5" s="1"/>
  <c r="E137" i="5" s="1"/>
  <c r="S113" i="4"/>
  <c r="D113" i="5" s="1"/>
  <c r="E113" i="5" s="1"/>
  <c r="S138" i="4"/>
  <c r="D138" i="5" s="1"/>
  <c r="E138" i="5" s="1"/>
  <c r="I138" i="5" s="1"/>
  <c r="K138" i="5" s="1"/>
  <c r="S118" i="4"/>
  <c r="D118" i="5" s="1"/>
  <c r="E118" i="5" s="1"/>
  <c r="S107" i="4"/>
  <c r="D107" i="5" s="1"/>
  <c r="E107" i="5" s="1"/>
  <c r="S110" i="4"/>
  <c r="D110" i="5" s="1"/>
  <c r="E110" i="5" s="1"/>
  <c r="S125" i="4"/>
  <c r="D125" i="5" s="1"/>
  <c r="E125" i="5" s="1"/>
  <c r="S112" i="4"/>
  <c r="D112" i="5" s="1"/>
  <c r="E112" i="5" s="1"/>
  <c r="S139" i="4"/>
  <c r="D139" i="5" s="1"/>
  <c r="E139" i="5" s="1"/>
  <c r="S120" i="4"/>
  <c r="D120" i="5" s="1"/>
  <c r="E120" i="5" s="1"/>
  <c r="S117" i="4"/>
  <c r="D117" i="5" s="1"/>
  <c r="E117" i="5" s="1"/>
  <c r="S111" i="4"/>
  <c r="D111" i="5" s="1"/>
  <c r="E111" i="5" s="1"/>
  <c r="S119" i="4"/>
  <c r="D119" i="5" s="1"/>
  <c r="E119" i="5" s="1"/>
  <c r="T132" i="4" l="1"/>
  <c r="Z132" i="4" s="1"/>
  <c r="AA132" i="4" s="1"/>
  <c r="I132" i="5"/>
  <c r="K132" i="5" s="1"/>
  <c r="T111" i="4"/>
  <c r="AB111" i="4" s="1"/>
  <c r="I111" i="5"/>
  <c r="K111" i="5" s="1"/>
  <c r="T134" i="4"/>
  <c r="Z134" i="4" s="1"/>
  <c r="AA134" i="4" s="1"/>
  <c r="I134" i="5"/>
  <c r="K134" i="5" s="1"/>
  <c r="T117" i="4"/>
  <c r="Z117" i="4" s="1"/>
  <c r="AA117" i="4" s="1"/>
  <c r="I117" i="5"/>
  <c r="K117" i="5" s="1"/>
  <c r="I114" i="5"/>
  <c r="K114" i="5" s="1"/>
  <c r="T114" i="4"/>
  <c r="Z114" i="4" s="1"/>
  <c r="AA114" i="4" s="1"/>
  <c r="T139" i="4"/>
  <c r="Z139" i="4" s="1"/>
  <c r="AA139" i="4" s="1"/>
  <c r="I139" i="5"/>
  <c r="K139" i="5" s="1"/>
  <c r="T121" i="4"/>
  <c r="I121" i="5"/>
  <c r="K121" i="5" s="1"/>
  <c r="I120" i="5"/>
  <c r="K120" i="5" s="1"/>
  <c r="T120" i="4"/>
  <c r="Z120" i="4" s="1"/>
  <c r="AA120" i="4" s="1"/>
  <c r="T131" i="4"/>
  <c r="I131" i="5"/>
  <c r="K131" i="5" s="1"/>
  <c r="I123" i="5"/>
  <c r="K123" i="5" s="1"/>
  <c r="T123" i="4"/>
  <c r="I119" i="5"/>
  <c r="K119" i="5" s="1"/>
  <c r="T119" i="4"/>
  <c r="Z119" i="4" s="1"/>
  <c r="AA119" i="4" s="1"/>
  <c r="T115" i="4"/>
  <c r="Z115" i="4" s="1"/>
  <c r="AA115" i="4" s="1"/>
  <c r="I115" i="5"/>
  <c r="K115" i="5" s="1"/>
  <c r="I125" i="5"/>
  <c r="K125" i="5" s="1"/>
  <c r="T125" i="4"/>
  <c r="T107" i="4"/>
  <c r="I107" i="5"/>
  <c r="K107" i="5" s="1"/>
  <c r="T136" i="4"/>
  <c r="Z136" i="4" s="1"/>
  <c r="AA136" i="4" s="1"/>
  <c r="I136" i="5"/>
  <c r="K136" i="5" s="1"/>
  <c r="I112" i="5"/>
  <c r="K112" i="5" s="1"/>
  <c r="T112" i="4"/>
  <c r="Z112" i="4" s="1"/>
  <c r="AA112" i="4" s="1"/>
  <c r="I110" i="5"/>
  <c r="K110" i="5" s="1"/>
  <c r="T110" i="4"/>
  <c r="AB122" i="4"/>
  <c r="Z122" i="4"/>
  <c r="AA122" i="4" s="1"/>
  <c r="T109" i="4"/>
  <c r="I109" i="5"/>
  <c r="K109" i="5" s="1"/>
  <c r="T127" i="4"/>
  <c r="I127" i="5"/>
  <c r="K127" i="5" s="1"/>
  <c r="I124" i="5"/>
  <c r="K124" i="5" s="1"/>
  <c r="T124" i="4"/>
  <c r="Z124" i="4" s="1"/>
  <c r="AA124" i="4" s="1"/>
  <c r="I118" i="5"/>
  <c r="K118" i="5" s="1"/>
  <c r="T118" i="4"/>
  <c r="Z118" i="4" s="1"/>
  <c r="AA118" i="4" s="1"/>
  <c r="T129" i="4"/>
  <c r="I129" i="5"/>
  <c r="K129" i="5" s="1"/>
  <c r="T140" i="4"/>
  <c r="Z140" i="4" s="1"/>
  <c r="AA140" i="4" s="1"/>
  <c r="I140" i="5"/>
  <c r="K140" i="5" s="1"/>
  <c r="T137" i="4"/>
  <c r="I137" i="5"/>
  <c r="K137" i="5" s="1"/>
  <c r="AB126" i="4"/>
  <c r="Z126" i="4"/>
  <c r="AA126" i="4" s="1"/>
  <c r="AB128" i="4"/>
  <c r="Z128" i="4"/>
  <c r="AA128" i="4" s="1"/>
  <c r="I108" i="5"/>
  <c r="K108" i="5" s="1"/>
  <c r="T108" i="4"/>
  <c r="I135" i="5"/>
  <c r="K135" i="5" s="1"/>
  <c r="T135" i="4"/>
  <c r="T113" i="4"/>
  <c r="Z113" i="4" s="1"/>
  <c r="AA113" i="4" s="1"/>
  <c r="I113" i="5"/>
  <c r="K113" i="5" s="1"/>
  <c r="I116" i="5"/>
  <c r="K116" i="5" s="1"/>
  <c r="T116" i="4"/>
  <c r="Z116" i="4" s="1"/>
  <c r="AA116" i="4" s="1"/>
  <c r="I133" i="5"/>
  <c r="K133" i="5" s="1"/>
  <c r="T133" i="4"/>
  <c r="I128" i="5"/>
  <c r="K128" i="5" s="1"/>
  <c r="I126" i="5"/>
  <c r="K126" i="5" s="1"/>
  <c r="I122" i="5"/>
  <c r="K122" i="5" s="1"/>
  <c r="T130" i="4"/>
  <c r="T138" i="4"/>
  <c r="Z138" i="4" s="1"/>
  <c r="AA138" i="4" s="1"/>
  <c r="AB134" i="4" l="1"/>
  <c r="AB132" i="4"/>
  <c r="Z111" i="4"/>
  <c r="AA111" i="4" s="1"/>
  <c r="Z123" i="4"/>
  <c r="AA123" i="4" s="1"/>
  <c r="AB123" i="4"/>
  <c r="Z131" i="4"/>
  <c r="AA131" i="4" s="1"/>
  <c r="AB131" i="4"/>
  <c r="Z137" i="4"/>
  <c r="AA137" i="4" s="1"/>
  <c r="AB137" i="4"/>
  <c r="AB109" i="4"/>
  <c r="Z109" i="4"/>
  <c r="AA109" i="4" s="1"/>
  <c r="AB107" i="4"/>
  <c r="Z107" i="4"/>
  <c r="AA107" i="4" s="1"/>
  <c r="Z108" i="4"/>
  <c r="AA108" i="4" s="1"/>
  <c r="AB108" i="4"/>
  <c r="AB125" i="4"/>
  <c r="Z125" i="4"/>
  <c r="AA125" i="4" s="1"/>
  <c r="AB133" i="4"/>
  <c r="Z133" i="4"/>
  <c r="AA133" i="4" s="1"/>
  <c r="AB121" i="4"/>
  <c r="Z121" i="4"/>
  <c r="AA121" i="4" s="1"/>
  <c r="Z127" i="4"/>
  <c r="AA127" i="4" s="1"/>
  <c r="AB127" i="4"/>
  <c r="AB130" i="4"/>
  <c r="Z130" i="4"/>
  <c r="AA130" i="4" s="1"/>
  <c r="AB135" i="4"/>
  <c r="Z135" i="4"/>
  <c r="AA135" i="4" s="1"/>
  <c r="Z110" i="4"/>
  <c r="AA110" i="4" s="1"/>
  <c r="AB110" i="4"/>
  <c r="AB129" i="4"/>
  <c r="Z129" i="4"/>
  <c r="AA12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배창훈</author>
    <author>PC</author>
    <author>fhr18</author>
  </authors>
  <commentList>
    <comment ref="T2" authorId="0" shapeId="0" xr:uid="{9C92E6CE-D309-43A7-930B-F478C0DB37E6}">
      <text>
        <r>
          <rPr>
            <b/>
            <sz val="9"/>
            <color rgb="FF000000"/>
            <rFont val="돋움"/>
            <family val="2"/>
            <charset val="129"/>
          </rPr>
          <t>배창훈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08.28 / 10</t>
        </r>
        <r>
          <rPr>
            <sz val="9"/>
            <color rgb="FF000000"/>
            <rFont val="돋움"/>
            <family val="2"/>
            <charset val="129"/>
          </rPr>
          <t>번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한박스</t>
        </r>
        <r>
          <rPr>
            <sz val="9"/>
            <color rgb="FF000000"/>
            <rFont val="Tahoma"/>
            <family val="2"/>
          </rPr>
          <t xml:space="preserve"> 2</t>
        </r>
        <r>
          <rPr>
            <sz val="9"/>
            <color rgb="FF000000"/>
            <rFont val="돋움"/>
            <family val="2"/>
            <charset val="129"/>
          </rPr>
          <t>개부족한</t>
        </r>
        <r>
          <rPr>
            <sz val="9"/>
            <color rgb="FF000000"/>
            <rFont val="Tahoma"/>
            <family val="2"/>
          </rPr>
          <t xml:space="preserve"> 58</t>
        </r>
        <r>
          <rPr>
            <sz val="9"/>
            <color rgb="FF000000"/>
            <rFont val="돋움"/>
            <family val="2"/>
            <charset val="129"/>
          </rPr>
          <t>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불량</t>
        </r>
        <r>
          <rPr>
            <sz val="9"/>
            <color rgb="FF000000"/>
            <rFont val="Tahoma"/>
            <family val="2"/>
          </rPr>
          <t xml:space="preserve"> (</t>
        </r>
        <r>
          <rPr>
            <sz val="9"/>
            <color rgb="FF000000"/>
            <rFont val="돋움"/>
            <family val="2"/>
            <charset val="129"/>
          </rPr>
          <t>출고에서</t>
        </r>
        <r>
          <rPr>
            <sz val="9"/>
            <color rgb="FF000000"/>
            <rFont val="Tahoma"/>
            <family val="2"/>
          </rPr>
          <t xml:space="preserve"> 60</t>
        </r>
        <r>
          <rPr>
            <sz val="9"/>
            <color rgb="FF000000"/>
            <rFont val="돋움"/>
            <family val="2"/>
            <charset val="129"/>
          </rPr>
          <t>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로스처리</t>
        </r>
        <r>
          <rPr>
            <sz val="9"/>
            <color rgb="FF000000"/>
            <rFont val="Tahoma"/>
            <family val="2"/>
          </rPr>
          <t>o)</t>
        </r>
      </text>
    </comment>
    <comment ref="AA9" authorId="1" shapeId="0" xr:uid="{CF76F556-5B31-4553-AE4B-70AF476C3FFE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입수량변경</t>
        </r>
      </text>
    </comment>
    <comment ref="AD9" authorId="0" shapeId="0" xr:uid="{54924196-EB5E-40AD-8B10-9ABB89AF0A3D}">
      <text>
        <r>
          <rPr>
            <b/>
            <sz val="9"/>
            <color rgb="FF000000"/>
            <rFont val="돋움"/>
            <family val="2"/>
            <charset val="129"/>
          </rPr>
          <t>배창훈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2"/>
            <charset val="129"/>
          </rPr>
          <t>전량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납품후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추가발주요청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</text>
    </comment>
    <comment ref="T45" authorId="0" shapeId="0" xr:uid="{60F61B3D-786B-4D95-8028-49F3FBAD189F}">
      <text>
        <r>
          <rPr>
            <b/>
            <sz val="9"/>
            <color rgb="FF000000"/>
            <rFont val="돋움"/>
            <family val="2"/>
            <charset val="129"/>
          </rPr>
          <t>배창훈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11/03</t>
        </r>
        <r>
          <rPr>
            <sz val="9"/>
            <color rgb="FF000000"/>
            <rFont val="돋움"/>
            <family val="2"/>
            <charset val="129"/>
          </rPr>
          <t>애착쿠션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회송건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재고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파악하기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11/20 </t>
        </r>
        <r>
          <rPr>
            <sz val="9"/>
            <color rgb="FF000000"/>
            <rFont val="돋움"/>
            <family val="2"/>
            <charset val="129"/>
          </rPr>
          <t>파악완료</t>
        </r>
        <r>
          <rPr>
            <sz val="9"/>
            <color rgb="FF000000"/>
            <rFont val="Tahoma"/>
            <family val="2"/>
          </rPr>
          <t xml:space="preserve"> </t>
        </r>
      </text>
    </comment>
    <comment ref="AA46" authorId="0" shapeId="0" xr:uid="{4BF2CBDD-71B3-45BD-B99D-1BB397EB1F99}">
      <text>
        <r>
          <rPr>
            <b/>
            <sz val="9"/>
            <color indexed="81"/>
            <rFont val="돋움"/>
            <family val="3"/>
            <charset val="129"/>
          </rPr>
          <t>배창훈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입수량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AD63" authorId="0" shapeId="0" xr:uid="{102222EC-22B6-4CFD-A12E-B14ED038C69F}">
      <text>
        <r>
          <rPr>
            <b/>
            <sz val="9"/>
            <color indexed="81"/>
            <rFont val="돋움"/>
            <family val="3"/>
            <charset val="129"/>
          </rPr>
          <t>배창훈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좋을듯합니다</t>
        </r>
        <r>
          <rPr>
            <sz val="9"/>
            <color indexed="81"/>
            <rFont val="Tahoma"/>
            <family val="2"/>
          </rPr>
          <t>.</t>
        </r>
      </text>
    </comment>
    <comment ref="T67" authorId="0" shapeId="0" xr:uid="{FBACB463-7121-4C60-9010-24BD27BFC2CF}">
      <text>
        <r>
          <rPr>
            <b/>
            <sz val="9"/>
            <color rgb="FF000000"/>
            <rFont val="돋움"/>
            <family val="2"/>
            <charset val="129"/>
          </rPr>
          <t>배창훈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한박스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재고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불량</t>
        </r>
        <r>
          <rPr>
            <sz val="9"/>
            <color rgb="FF000000"/>
            <rFont val="Tahoma"/>
            <family val="2"/>
          </rPr>
          <t xml:space="preserve"> 70</t>
        </r>
        <r>
          <rPr>
            <sz val="9"/>
            <color rgb="FF000000"/>
            <rFont val="돋움"/>
            <family val="2"/>
            <charset val="129"/>
          </rPr>
          <t>번박스에</t>
        </r>
        <r>
          <rPr>
            <sz val="9"/>
            <color rgb="FF000000"/>
            <rFont val="Tahoma"/>
            <family val="2"/>
          </rPr>
          <t xml:space="preserve"> 36</t>
        </r>
        <r>
          <rPr>
            <sz val="9"/>
            <color rgb="FF000000"/>
            <rFont val="돋움"/>
            <family val="2"/>
            <charset val="129"/>
          </rPr>
          <t>번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들어있음</t>
        </r>
        <r>
          <rPr>
            <sz val="9"/>
            <color rgb="FF000000"/>
            <rFont val="Tahoma"/>
            <family val="2"/>
          </rPr>
          <t xml:space="preserve"> (</t>
        </r>
        <r>
          <rPr>
            <sz val="9"/>
            <color rgb="FF000000"/>
            <rFont val="돋움"/>
            <family val="2"/>
            <charset val="129"/>
          </rPr>
          <t>입고시트에반영</t>
        </r>
        <r>
          <rPr>
            <sz val="9"/>
            <color rgb="FF000000"/>
            <rFont val="Tahoma"/>
            <family val="2"/>
          </rPr>
          <t xml:space="preserve"> o)</t>
        </r>
      </text>
    </comment>
    <comment ref="AA73" authorId="0" shapeId="0" xr:uid="{449758FA-476F-45A8-861F-0DE62CC6DB3E}">
      <text>
        <r>
          <rPr>
            <b/>
            <sz val="9"/>
            <color rgb="FF000000"/>
            <rFont val="돋움"/>
            <family val="2"/>
            <charset val="129"/>
          </rPr>
          <t>배창훈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입수량변경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  <comment ref="AA75" authorId="0" shapeId="0" xr:uid="{022342C3-A138-4887-B9DC-98EF72A57219}">
      <text>
        <r>
          <rPr>
            <b/>
            <sz val="9"/>
            <color rgb="FF000000"/>
            <rFont val="돋움"/>
            <family val="2"/>
            <charset val="129"/>
          </rPr>
          <t>배창훈</t>
        </r>
        <r>
          <rPr>
            <b/>
            <sz val="9"/>
            <color rgb="FF000000"/>
            <rFont val="Tahoma"/>
            <family val="2"/>
          </rPr>
          <t>:</t>
        </r>
        <r>
          <rPr>
            <b/>
            <sz val="9"/>
            <color rgb="FF000000"/>
            <rFont val="돋움"/>
            <family val="2"/>
            <charset val="129"/>
          </rPr>
          <t>입수량변경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</text>
    </comment>
    <comment ref="E84" authorId="2" shapeId="0" xr:uid="{19B5244E-19B5-43BB-9B81-8B0439F1D577}">
      <text>
        <r>
          <rPr>
            <b/>
            <sz val="9"/>
            <color indexed="81"/>
            <rFont val="Tahoma"/>
            <family val="2"/>
          </rPr>
          <t>fhr18:</t>
        </r>
        <r>
          <rPr>
            <sz val="9"/>
            <color indexed="81"/>
            <rFont val="Tahoma"/>
            <family val="2"/>
          </rPr>
          <t xml:space="preserve">
336</t>
        </r>
        <r>
          <rPr>
            <sz val="9"/>
            <color indexed="81"/>
            <rFont val="돋움"/>
            <family val="3"/>
            <charset val="129"/>
          </rPr>
          <t>납품중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재고부족으로</t>
        </r>
        <r>
          <rPr>
            <sz val="9"/>
            <color indexed="81"/>
            <rFont val="Tahoma"/>
            <family val="2"/>
          </rPr>
          <t xml:space="preserve"> 122</t>
        </r>
        <r>
          <rPr>
            <sz val="9"/>
            <color indexed="81"/>
            <rFont val="돋움"/>
            <family val="3"/>
            <charset val="129"/>
          </rPr>
          <t>납품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배창훈</author>
  </authors>
  <commentList>
    <comment ref="G8" authorId="0" shapeId="0" xr:uid="{BC87B7E6-8810-4E5B-9FFE-D2E6B444E192}">
      <text>
        <r>
          <rPr>
            <b/>
            <sz val="9"/>
            <color indexed="81"/>
            <rFont val="돋움"/>
            <family val="3"/>
            <charset val="129"/>
          </rPr>
          <t>배창훈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10/20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1440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입고아닌</t>
        </r>
        <r>
          <rPr>
            <sz val="9"/>
            <color indexed="81"/>
            <rFont val="Tahoma"/>
            <family val="2"/>
          </rPr>
          <t xml:space="preserve"> 1280</t>
        </r>
        <r>
          <rPr>
            <sz val="9"/>
            <color indexed="81"/>
            <rFont val="돋움"/>
            <family val="3"/>
            <charset val="129"/>
          </rPr>
          <t>개입고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오기입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E47" authorId="0" shapeId="0" xr:uid="{201AFD3A-7208-48D3-8636-1CE1B0CE17C4}">
      <text>
        <r>
          <rPr>
            <b/>
            <sz val="9"/>
            <color indexed="81"/>
            <rFont val="돋움"/>
            <family val="3"/>
            <charset val="129"/>
          </rPr>
          <t>배창훈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-2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입수량변경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F92" authorId="0" shapeId="0" xr:uid="{97FF6A79-0162-46A2-9D14-C0BEDF3AA989}">
      <text>
        <r>
          <rPr>
            <b/>
            <sz val="9"/>
            <color indexed="81"/>
            <rFont val="돋움"/>
            <family val="3"/>
            <charset val="129"/>
          </rPr>
          <t>배창훈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160</t>
        </r>
        <r>
          <rPr>
            <sz val="9"/>
            <color indexed="81"/>
            <rFont val="돋움"/>
            <family val="3"/>
            <charset val="129"/>
          </rPr>
          <t>개에서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오류
</t>
        </r>
      </text>
    </comment>
    <comment ref="D94" authorId="0" shapeId="0" xr:uid="{4BBF11CB-1E09-4B7C-9AA4-DA6B4A041DB4}">
      <text>
        <r>
          <rPr>
            <b/>
            <sz val="9"/>
            <color indexed="81"/>
            <rFont val="돋움"/>
            <family val="3"/>
            <charset val="129"/>
          </rPr>
          <t>배창훈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160</t>
        </r>
        <r>
          <rPr>
            <sz val="9"/>
            <color indexed="81"/>
            <rFont val="돋움"/>
            <family val="3"/>
            <charset val="129"/>
          </rPr>
          <t>개이나</t>
        </r>
        <r>
          <rPr>
            <sz val="9"/>
            <color indexed="81"/>
            <rFont val="Tahoma"/>
            <family val="2"/>
          </rPr>
          <t xml:space="preserve"> 80</t>
        </r>
        <r>
          <rPr>
            <sz val="9"/>
            <color indexed="81"/>
            <rFont val="돋움"/>
            <family val="3"/>
            <charset val="129"/>
          </rPr>
          <t>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납품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<sst xmlns="http://schemas.openxmlformats.org/spreadsheetml/2006/main" count="1811" uniqueCount="598">
  <si>
    <t>추후에 컨테이너 입고시 재고(컨테이너) 삭제 할 것, 신규 컨테이너 받을 시 재고(공장)에서 수량 제할것</t>
  </si>
  <si>
    <t>0423-04-19</t>
  </si>
  <si>
    <t>Total
판매량</t>
  </si>
  <si>
    <t>월별 판매량정리</t>
  </si>
  <si>
    <t>단추달기세트추가</t>
  </si>
  <si>
    <t>12월초 재확인</t>
  </si>
  <si>
    <t>10월20일 다시체크</t>
  </si>
  <si>
    <t>총 입고 예정 재고</t>
  </si>
  <si>
    <t>A00583994</t>
  </si>
  <si>
    <t>18일 320개 입력</t>
  </si>
  <si>
    <t>공급가(VAT-)</t>
  </si>
  <si>
    <t>재고(제1창고)</t>
  </si>
  <si>
    <t>입고수량 -200</t>
  </si>
  <si>
    <t>재고(컨테이너)</t>
  </si>
  <si>
    <t>박스오적으로 -12</t>
  </si>
  <si>
    <t>재고만 재확인할것</t>
  </si>
  <si>
    <t>패드패턴변경고려</t>
  </si>
  <si>
    <t xml:space="preserve">데이터량 과다 </t>
  </si>
  <si>
    <t>2023/3~4월</t>
  </si>
  <si>
    <t>신제품 시트추가</t>
  </si>
  <si>
    <t>입고 예정 재고(일)</t>
  </si>
  <si>
    <t>총 재고 일 수</t>
  </si>
  <si>
    <t>창고 재고(일)</t>
  </si>
  <si>
    <t>84.46.47</t>
  </si>
  <si>
    <t>수식 오류 정정</t>
  </si>
  <si>
    <t>코멧 홈 베이직 엣지베개 2P</t>
  </si>
  <si>
    <t>코멧 실리콘방석 + 커버 (대형)</t>
  </si>
  <si>
    <t>코멧 실리콘방석 + 커버 (중형)</t>
  </si>
  <si>
    <t>코멧 실리콘방석 + 커버 (소형)</t>
  </si>
  <si>
    <t>코멧 밴드형 손목 보호대 3밴드</t>
  </si>
  <si>
    <t>코멧 홈 논슬립 바지걸이 20P</t>
  </si>
  <si>
    <t>코멧 홈 - 빨아쓰는 규조토 발매트 사각, 그레이, 40 x 60 cm</t>
  </si>
  <si>
    <t>코멧 홈 누빔 베개커버 2P, 차콜그레이 단일색상, 40 x 60cm</t>
  </si>
  <si>
    <t>코멧 홈 피그먼트 워싱 차렵이불, 핑크, 퀸 (200 x 230 cm)</t>
  </si>
  <si>
    <t>코멧 홈 누빔 베개커버 2P, 그레이 단일색상, 40 x 60cm</t>
  </si>
  <si>
    <t>코멧 홈 빨아쓰는 규조토 발매트 사각, 40x60cm, 차콜그레이</t>
  </si>
  <si>
    <t>코멧 홈 - 빨아쓰는 규조토 발매트 타원, 그레이, 40 x 60 cm</t>
  </si>
  <si>
    <t>코멧 홈 누빔 베개커버 2P, 차콜그레이 단일색상, 50 x 70cm</t>
  </si>
  <si>
    <t>코멧 홈 워싱 플란넬 베개커버 2P, 화이트, 50 x 70 cm</t>
  </si>
  <si>
    <t>코멧 홈 피그먼트 워싱 차렵이불, 블루, 퀸 (200 x 230 cm)</t>
  </si>
  <si>
    <t>코멧 홈 누빔 베개커버 2P, 그레이 단일색상, 50 x 70cm</t>
  </si>
  <si>
    <t>코멧 홈 워싱 플란넬 베개커버 2P, 그레이, 50 x 70 cm</t>
  </si>
  <si>
    <t>코멧 홈 워싱 플란넬 베개커버 2P, 차콜그레이, 50 x 70 cm</t>
  </si>
  <si>
    <t>코멧 홈 베이직 이불+매트리스커버+배게커버1P, 그레이, 슈퍼싱글</t>
  </si>
  <si>
    <t>코멧 홈 - 차렵이불+매트리스커버+패드+베개커버 세트, 차콜그레이, 퀸</t>
  </si>
  <si>
    <t>코멧 홈 빨아쓰는 규조토 발매트 타원, 베이지, 40 x 60 cm</t>
  </si>
  <si>
    <t>공급가</t>
  </si>
  <si>
    <t>합계</t>
  </si>
  <si>
    <t>L1</t>
  </si>
  <si>
    <t>L2</t>
  </si>
  <si>
    <t>10월중순? 여차하면 10월초에 같이오더 첫컨테이너 수량줄여서</t>
  </si>
  <si>
    <t>코멧 홈 누빔 베개커버 2P, 차콜그레이, 50 x 70cm</t>
  </si>
  <si>
    <t>코멧 홈 차렵이불+패드+베개커버 세트, 차콜+그레이,슈퍼싱글</t>
  </si>
  <si>
    <t>코멧 홈 누빔 베개커버 2P, 차콜그레이, 40 x 60cm</t>
  </si>
  <si>
    <t xml:space="preserve">재작업 / 폐기로 인한 입고 수량 수정 후 채움 없앨 것 </t>
  </si>
  <si>
    <t>코멧 홈 - 빨아쓰는 규조토 발매트 타원, 라이트그레이, 40 x 60 cm</t>
  </si>
  <si>
    <t>코멧 홈 - 빨아쓰는 규조토 발매트 타원, 다크그레이, 40 x 60 cm</t>
  </si>
  <si>
    <t>코멧 홈 - 차렵이불+매트리스커버+패드+베개커버 세트, 차콜그레이, 슈퍼싱글</t>
  </si>
  <si>
    <t>코멧 홈 피그먼트 워싱 차렵이불, 핑크, 싱글 (150 x 200 cm)</t>
  </si>
  <si>
    <t>코멧 홈 피그먼트 워싱 차렵이불, 블루, 싱글 (150 x 200 cm)</t>
  </si>
  <si>
    <t>코멧 홈 베이직 엣지베개 2P 그레이, 40 x 60cm</t>
  </si>
  <si>
    <t>코멧 홈 누빔 베개커버 2P, 차콜그레이, 40*60cm</t>
  </si>
  <si>
    <t>코멧 셀프 암막 블라인드, 화이트, 90x240cm</t>
  </si>
  <si>
    <t>코멧 홈 베이직 차렵이불, 베이지+아이보리, 슈퍼싱글</t>
  </si>
  <si>
    <t>코멧 홈 누빔 베개커버 2P, 차콜그레이, 50*70cm</t>
  </si>
  <si>
    <t>코멧 홈 베이직 엣지베개 2P 그레이, 50 x 70cm</t>
  </si>
  <si>
    <t>코멧 홈 누빔 베개커버 2P, 베이지, 40 x 60cm</t>
  </si>
  <si>
    <t>코멧 홈 메모리폼 발매트, 아이보리, 40x60cm</t>
  </si>
  <si>
    <t>코멧 홈 - 누빔 매트리스 패드, 차콜그레이, 슈퍼싱글</t>
  </si>
  <si>
    <t>코멧 홈 차렵이불+패드+베개커버 세트, 차콜그레이, 퀸</t>
  </si>
  <si>
    <t>코멧 셀프 암막 블라인드, 그레이, 90x240cm</t>
  </si>
  <si>
    <t>코멧 홈 - 누빔 매트리스 패드, 그레이, 슈퍼싱글</t>
  </si>
  <si>
    <t>코멧 홈 차렵이불+패드+베개커버 세트, 그레이,슈퍼싱글</t>
  </si>
  <si>
    <t>코멧 홈 - 누빔 매트리스 패드, 화이트, 슈퍼싱글</t>
  </si>
  <si>
    <t>코멧 홈 - 메모리폼 발매트, 그레이, 40 x 60cm</t>
  </si>
  <si>
    <t>코멧 홈 베이직 체크차렵이불,그레이,퀸,190x210cm</t>
  </si>
  <si>
    <t>코멧 홈 누빔 베개커버 2P, 베이지, 50 x 70cm</t>
  </si>
  <si>
    <t>코멧 홈 - 누빔 매트리스 커버, 차콜그레이, 슈퍼싱글</t>
  </si>
  <si>
    <t>코멧 홈 빨아쓰는 규조토 발매트 사각, 40x60cm, 그레이</t>
  </si>
  <si>
    <t>코멧 홈 베이직 체크차렵이불,베이지, 퀸,190x210cm</t>
  </si>
  <si>
    <t>코멧 홈 소프트 차렵이불+베개커버2개입, 핑크+그레이, 퀸</t>
  </si>
  <si>
    <t>코멧 홈 - 차렵이불+토퍼+베개커버 세트, 차콜그레이, 퀸</t>
  </si>
  <si>
    <t>코멧 홈 메쉬커버 메모리폼 방석, 블랙, 40x40x5cm</t>
  </si>
  <si>
    <t>코멧 홈 베이직 엣지베개 2P 차콜그레이, 40 x 60cm</t>
  </si>
  <si>
    <t>코멧 홈 양모 먼지털이개, M ( 30 x 22.5 cm)</t>
  </si>
  <si>
    <t>코멧 홈 차렵이불+베개솜2P+베개커버2P 세트, SS, 차콜</t>
  </si>
  <si>
    <t>코멧 홈 차렵이불+패드+베개커버 세트, 차콜그레이, 슈퍼싱글</t>
  </si>
  <si>
    <t>코멧 홈 소프트 차렵이불+베개커버2개입, 차콜+그레이, 퀸</t>
  </si>
  <si>
    <t>코멧 홈 소프트 차렵이불+베개커버, 핑크+그레이, 슈퍼싱글</t>
  </si>
  <si>
    <t>코멧 홈 베이직 차렵이불+베개커버2개입, 베이지+아이보리, 퀸</t>
  </si>
  <si>
    <t>코멧 홈 소프트 차렵이불+베개커버, 차콜+그레이, 슈퍼싱글</t>
  </si>
  <si>
    <t>코멧 홈 베이직 이불+매트리스커버+배게커버2P, 그레이, 퀸</t>
  </si>
  <si>
    <t>코멧 홈 베이직 차렵이불+베개커버, 베이지+아이보리, 슈퍼싱글</t>
  </si>
  <si>
    <t>코멧 홈 에어볼 꿀잠 베개 + 커버 + 세탁망, 네이비, 1P</t>
  </si>
  <si>
    <t>코멧 홈 - 차렵이불+토퍼+베개커버 세트, 차콜그레이, 슈퍼싱글</t>
  </si>
  <si>
    <t>코멧 홈 - 메모리폼 발매트, 다크그레이, 40 x 60 cm</t>
  </si>
  <si>
    <t>코멧 접착식 알루미늄 휴지걸이(3M VHB 양면테이프), 블랙</t>
  </si>
  <si>
    <t>코멧 홈 빨아쓰는 규조토 발매트 사각, 40x60cm, 베이지</t>
  </si>
  <si>
    <t>코멧 홈 베이직 체크차렵이불,베이지,슈퍼싱글, 150X200cm</t>
  </si>
  <si>
    <t>코멧 홈 메쉬커버 메모리폼 방석, 그레이, 40x40x5cm</t>
  </si>
  <si>
    <t>코멧 접착식 알루미늄 휴지걸이(3M VHB 양면테이프), 화이트</t>
  </si>
  <si>
    <t>코멧 홈 베이직 체크차렵이불,그레이,슈퍼싱글 150x200xcm</t>
  </si>
  <si>
    <t>코멧 홈 - 셔닐 발매트 3p, 그레이, 40 x 60cm</t>
  </si>
  <si>
    <t>코멧 홈 차렵이불+베개솜2P+베개커버2P 세트, Q, 차콜</t>
  </si>
  <si>
    <t>코멧 홈 베이직 차렵이불, 핑크+그레이, 퀸</t>
  </si>
  <si>
    <t>코멧 홈 베이직 차렵이불, 차콜+그레이, 퀸</t>
  </si>
  <si>
    <t>코멧 홈 차렵이불+패드+베개커버 세트, 그레이,퀸</t>
  </si>
  <si>
    <t>코멧 홈 베이직 차렵이불, 핑크+그레이, 슈퍼싱글</t>
  </si>
  <si>
    <t>코멧 홈 의자 소음방지 발커버, 16p, 베이지</t>
  </si>
  <si>
    <t>코멧 홈 - 누빔 매트리스 커버, 차콜그레이, 퀸</t>
  </si>
  <si>
    <t>코멧 홈 - 누빔 매트리스 패드, 화이트, 퀸</t>
  </si>
  <si>
    <t>코멧 홈 찰떡 애착쿠션, 차콜, 70x90cm</t>
  </si>
  <si>
    <t>코멧 홈 먼지떨이 스틱+리필 13개입, 2세트</t>
  </si>
  <si>
    <t>코멧 홈 - 누빔 매트리스 패드, 차콜그레이, 퀸</t>
  </si>
  <si>
    <t>코멧 홈 누빔 매트리스 패드, 네이비, 슈퍼싱글</t>
  </si>
  <si>
    <t>코멧 홈 베이직 차렵이불, 베이지+아이보리, 퀸</t>
  </si>
  <si>
    <t>코멧 홈 찰떡 애착쿠션, 아이보리, 70x90cm</t>
  </si>
  <si>
    <t>코멧 홈 - 누빔 매트리스 패드, 그레이, 퀸</t>
  </si>
  <si>
    <t>코멧 홈 먼지떨이 청소포 리필 20개입, 2세트</t>
  </si>
  <si>
    <t>코멧 홈 베이직 차렵이불, 차콜+그레이, 슈퍼싱글</t>
  </si>
  <si>
    <t>코멧 홈 의자 소음방지 발커버, 16p, 브라운</t>
  </si>
  <si>
    <t>홈플래닛 무소음 원형 벽시계, 화이트로즈골드</t>
  </si>
  <si>
    <t>코멧 밴드형 팔꿈치 보호대 2밴드, 2입</t>
  </si>
  <si>
    <t>코멧 홈 양모 털이개 s(18x16cm)</t>
  </si>
  <si>
    <t>코멧 홈 욕실퍼즐매트 16P 그레이+화이트</t>
  </si>
  <si>
    <t>코멧 홈 베이직 메모리폼 발매트 2P</t>
  </si>
  <si>
    <t>코멧 홈 원형 퍼 러그, 60cm, 화이트</t>
  </si>
  <si>
    <t xml:space="preserve">코멧 홈 곽티슈 두루말이 겸용 휴지케이스 </t>
  </si>
  <si>
    <t>코멧 홈 누빔 매트리스 패드, 네이비, 퀸</t>
  </si>
  <si>
    <t>코멧 똑딱이 단추 달기 세트, 100pcs</t>
  </si>
  <si>
    <t>홈플래닛 무소음 원형 벽시계, 화이트블랙</t>
  </si>
  <si>
    <t>코멧 홈  극세사 쇼파패드,그레이, 4인용</t>
  </si>
  <si>
    <t>코멧 홈  극세사 쇼파패드,그레이, 3인용</t>
  </si>
  <si>
    <t>양산 발주서 삭제로 인해</t>
  </si>
  <si>
    <t>10월말매출보고 다시 확인</t>
  </si>
  <si>
    <t xml:space="preserve">xrc03 128개 회송 </t>
  </si>
  <si>
    <t xml:space="preserve">4/25,4/26 출고입력 </t>
  </si>
  <si>
    <t>12월말 체크(매출50가정)</t>
  </si>
  <si>
    <t>5/29 800개 수량 입력</t>
  </si>
  <si>
    <t>오배송으로 납품하지못함</t>
  </si>
  <si>
    <t>오입력되어있어 삭제처리함</t>
  </si>
  <si>
    <t>5/ 31 입고수량 기입</t>
  </si>
  <si>
    <t xml:space="preserve">베개 커버 x 커버로 수정 </t>
  </si>
  <si>
    <t>산상품 추가 L1.L2.87</t>
  </si>
  <si>
    <t>300에서 210개로 수량 조절</t>
  </si>
  <si>
    <t xml:space="preserve">2p중 1p 회송으로 -128 </t>
  </si>
  <si>
    <t>5월10일 1008오입력 삭제</t>
  </si>
  <si>
    <t>매출50개넘으면 체크(11월말?)</t>
  </si>
  <si>
    <t xml:space="preserve">공급가 및 관리번호 없는 것 채움 </t>
  </si>
  <si>
    <t>11월초(평균매출 70유지시)</t>
  </si>
  <si>
    <t>11월초~중순(매출150유지시)</t>
  </si>
  <si>
    <t xml:space="preserve">2022년 하나로 통합및 숨기기 </t>
  </si>
  <si>
    <t>개인납품건 각각 입고수량에서 조절</t>
  </si>
  <si>
    <t>출고수량 250 -&gt; 0 으로 수정</t>
  </si>
  <si>
    <t>0개에서 180개로 수량 조절</t>
  </si>
  <si>
    <t xml:space="preserve">XRC01 발주서 2개 추가 </t>
  </si>
  <si>
    <t>1월</t>
  </si>
  <si>
    <t xml:space="preserve">전체 </t>
  </si>
  <si>
    <t>6월</t>
  </si>
  <si>
    <t>전체</t>
  </si>
  <si>
    <t>주평균</t>
  </si>
  <si>
    <t>오더X</t>
  </si>
  <si>
    <t>5월</t>
  </si>
  <si>
    <t xml:space="preserve"> </t>
  </si>
  <si>
    <t>4월</t>
  </si>
  <si>
    <t>10월</t>
  </si>
  <si>
    <t>벤더명</t>
  </si>
  <si>
    <t>11월</t>
  </si>
  <si>
    <t>런칭일</t>
  </si>
  <si>
    <t>No.</t>
  </si>
  <si>
    <t>7월</t>
  </si>
  <si>
    <t>12월</t>
  </si>
  <si>
    <t>9월</t>
  </si>
  <si>
    <t>김</t>
  </si>
  <si>
    <t>재고</t>
  </si>
  <si>
    <t>오입력</t>
  </si>
  <si>
    <t>작업자</t>
  </si>
  <si>
    <t>시트</t>
  </si>
  <si>
    <t>출고</t>
  </si>
  <si>
    <t>번호</t>
  </si>
  <si>
    <t>박</t>
  </si>
  <si>
    <t>3월</t>
  </si>
  <si>
    <t>8월</t>
  </si>
  <si>
    <t>입고</t>
  </si>
  <si>
    <t>2월</t>
  </si>
  <si>
    <t>배</t>
  </si>
  <si>
    <t>수정일</t>
  </si>
  <si>
    <t>상품명</t>
  </si>
  <si>
    <t>실재고 기준으로 160개 더남아 임시로 변경후 차후 오류사항 수정예정</t>
  </si>
  <si>
    <t>매출20개넘으면 체크(20개넘는거 1주일이상유지시) -그래도 100일</t>
  </si>
  <si>
    <t>재고(컨테이너) 및 재고(공장) 수량 전량 업데이트</t>
  </si>
  <si>
    <t>블루퀸 박스에 핑크퀸들어있음, 39.40번 입고수량조절</t>
  </si>
  <si>
    <t>코멧 홈 차렵이불+패드+베개커버 세트, 차콜+그레이,퀸</t>
  </si>
  <si>
    <t xml:space="preserve">컨테이너에 2240개 아닌 2220개 실려 있었음 </t>
  </si>
  <si>
    <r>
      <t>11월 초~중</t>
    </r>
    <r>
      <rPr>
        <b/>
        <sz val="11"/>
        <color rgb="FFFF0000"/>
        <rFont val="맑은 고딕"/>
        <family val="3"/>
        <charset val="129"/>
      </rPr>
      <t>(사이즈변경)</t>
    </r>
  </si>
  <si>
    <t xml:space="preserve">이름수정 </t>
  </si>
  <si>
    <t>벤더 ID</t>
  </si>
  <si>
    <t>11월중순</t>
  </si>
  <si>
    <t>센터재고(일)</t>
  </si>
  <si>
    <t>총 창고 재고</t>
  </si>
  <si>
    <t>신규상품 추가</t>
  </si>
  <si>
    <t>1,25</t>
  </si>
  <si>
    <t>오더검토시기</t>
  </si>
  <si>
    <t>65-68</t>
  </si>
  <si>
    <t xml:space="preserve">수정사유 </t>
  </si>
  <si>
    <t>판매추이</t>
  </si>
  <si>
    <t>SKU ID</t>
  </si>
  <si>
    <t>Sheet</t>
  </si>
  <si>
    <t>재고(일)</t>
  </si>
  <si>
    <t>77,78</t>
  </si>
  <si>
    <t>12월초</t>
  </si>
  <si>
    <t xml:space="preserve">발주 여부 </t>
  </si>
  <si>
    <t>에코프리미어</t>
  </si>
  <si>
    <t>30번외</t>
  </si>
  <si>
    <t>재고(공장)</t>
  </si>
  <si>
    <t>센터재고</t>
  </si>
  <si>
    <t>노란색채움</t>
  </si>
  <si>
    <t>수정내용</t>
  </si>
  <si>
    <t>신규상품추가</t>
  </si>
  <si>
    <t xml:space="preserve">미입력 </t>
  </si>
  <si>
    <t>6월29일</t>
  </si>
  <si>
    <t>신제품시트추가</t>
  </si>
  <si>
    <t xml:space="preserve">59360183, 59360188 미입력 추가 </t>
  </si>
  <si>
    <t>15일 (밀크런, 14일픽업) 미입력으로 입력함</t>
  </si>
  <si>
    <t>3/20일 47번 1140개 납품 미입력하여 입력</t>
  </si>
  <si>
    <t xml:space="preserve">출고 총 합계 수식이 제대로 안잡힌 것들 정정 </t>
  </si>
  <si>
    <t>11월중순(판매량 20개기준) - 사이즈변경</t>
  </si>
  <si>
    <t>5/15,6/15 176 -&gt; 160으로 수정</t>
  </si>
  <si>
    <t>10월초 - 매출*60정도 컨테이너 나눠서</t>
  </si>
  <si>
    <t xml:space="preserve">수량 77 -&gt; 7 로 오입력 변경 </t>
  </si>
  <si>
    <t>10월초(50개유지시) - 3000개오더</t>
  </si>
  <si>
    <t xml:space="preserve">5월9일 1280에서 640으로 수정 </t>
  </si>
  <si>
    <t>3/8일 1540 -&gt;1700 로 수정</t>
  </si>
  <si>
    <t xml:space="preserve">베이직체크차렵 입고 미입력 -&gt; 입력 </t>
  </si>
  <si>
    <t>발주번호 55280474 10일로 이동</t>
  </si>
  <si>
    <t>10월초 - 매출*90정도 컨테이너 나눠서</t>
  </si>
  <si>
    <t>발주 12일건 10일로 발주서 수정됨</t>
  </si>
  <si>
    <t>김의성 수정 - 밀크런 잡고 발주확정함</t>
  </si>
  <si>
    <t xml:space="preserve">발주기록테이블 오입력으로 출고 수정 </t>
  </si>
  <si>
    <t>4/19일 2240-&gt;2220 로 수정</t>
  </si>
  <si>
    <t>10월10일이전(판매량 25개이상유지시)</t>
  </si>
  <si>
    <t xml:space="preserve">오납품으로 240개에서 180개로 수정 </t>
  </si>
  <si>
    <t>코멧 홈 원형 퍼 러그, 60cm,화이트</t>
  </si>
  <si>
    <t xml:space="preserve">입고수량 62번 240개에서 180개수정 </t>
  </si>
  <si>
    <t>출고</t>
    <phoneticPr fontId="11" type="noConversion"/>
  </si>
  <si>
    <t xml:space="preserve">4월18일 </t>
    <phoneticPr fontId="11" type="noConversion"/>
  </si>
  <si>
    <t xml:space="preserve">59번 </t>
    <phoneticPr fontId="11" type="noConversion"/>
  </si>
  <si>
    <t xml:space="preserve">4/18일 120개 납부였으나 180개로 납부되있어 수정 </t>
    <phoneticPr fontId="11" type="noConversion"/>
  </si>
  <si>
    <t>배</t>
    <phoneticPr fontId="11" type="noConversion"/>
  </si>
  <si>
    <t>홈플래닛 휴대용 손저울</t>
  </si>
  <si>
    <t>코멧 슬라이드바 조립식 샤워기 행거</t>
  </si>
  <si>
    <t>L3</t>
    <phoneticPr fontId="11" type="noConversion"/>
  </si>
  <si>
    <t>L4</t>
    <phoneticPr fontId="11" type="noConversion"/>
  </si>
  <si>
    <t>L5</t>
    <phoneticPr fontId="11" type="noConversion"/>
  </si>
  <si>
    <t>L6</t>
    <phoneticPr fontId="11" type="noConversion"/>
  </si>
  <si>
    <t>L8</t>
    <phoneticPr fontId="11" type="noConversion"/>
  </si>
  <si>
    <t>L9</t>
    <phoneticPr fontId="11" type="noConversion"/>
  </si>
  <si>
    <t>L10</t>
    <phoneticPr fontId="11" type="noConversion"/>
  </si>
  <si>
    <t>L11</t>
    <phoneticPr fontId="11" type="noConversion"/>
  </si>
  <si>
    <t>코멧 샤워 터치케이스</t>
  </si>
  <si>
    <t>코멧 홈 베이직 샤워타월 4P</t>
  </si>
  <si>
    <t>코멧 하수구 냄새차단 밀착 실리콘 커버 2p, 그린</t>
  </si>
  <si>
    <t>코멧 오더렉 600mm, 실버</t>
  </si>
  <si>
    <t>코멧 오더렉 900mm, 실버</t>
  </si>
  <si>
    <t>코멧 오더렉 1200mm, 실버</t>
  </si>
  <si>
    <t>코멧 펫 원형 스크래쳐 53cm, 우드컬러</t>
  </si>
  <si>
    <t>코멧 홈 베이직 차렵이불, 차콜+그레이, 슈퍼싱글</t>
    <phoneticPr fontId="11" type="noConversion"/>
  </si>
  <si>
    <t xml:space="preserve">발주서 이동 </t>
    <phoneticPr fontId="11" type="noConversion"/>
  </si>
  <si>
    <t>코멧 접착식 알루미늄 휴지걸이(3M VHB 양면테이프), 블랙</t>
    <phoneticPr fontId="11" type="noConversion"/>
  </si>
  <si>
    <t>확정수량 변경</t>
    <phoneticPr fontId="11" type="noConversion"/>
  </si>
  <si>
    <t>발주번호</t>
    <phoneticPr fontId="11" type="noConversion"/>
  </si>
  <si>
    <t>skuid</t>
    <phoneticPr fontId="11" type="noConversion"/>
  </si>
  <si>
    <t>확정수량</t>
    <phoneticPr fontId="11" type="noConversion"/>
  </si>
  <si>
    <t>변경</t>
    <phoneticPr fontId="11" type="noConversion"/>
  </si>
  <si>
    <t>입고일변경요청</t>
    <phoneticPr fontId="11" type="noConversion"/>
  </si>
  <si>
    <t>9/13일이후로</t>
    <phoneticPr fontId="11" type="noConversion"/>
  </si>
  <si>
    <t>9/20일 이후로</t>
    <phoneticPr fontId="11" type="noConversion"/>
  </si>
  <si>
    <t>확정수량변경</t>
    <phoneticPr fontId="11" type="noConversion"/>
  </si>
  <si>
    <t>7월</t>
    <phoneticPr fontId="11" type="noConversion"/>
  </si>
  <si>
    <t>8월</t>
    <phoneticPr fontId="11" type="noConversion"/>
  </si>
  <si>
    <t>코멧 홈 곽티슈 두루마리 겸용 휴지 케이스, 그레이</t>
    <phoneticPr fontId="11" type="noConversion"/>
  </si>
  <si>
    <t>L7</t>
    <phoneticPr fontId="11" type="noConversion"/>
  </si>
  <si>
    <t xml:space="preserve">코멧 야채 탈수기 화이트 + 그레이 </t>
    <phoneticPr fontId="11" type="noConversion"/>
  </si>
  <si>
    <t>코멧 홈 누빔 베개커버 2P, 베이지, 50 x 70cm</t>
    <phoneticPr fontId="11" type="noConversion"/>
  </si>
  <si>
    <t>코멧 홈 누빔 베개커버 2P, 그레이 단일색상, 50 x 70cm</t>
    <phoneticPr fontId="11" type="noConversion"/>
  </si>
  <si>
    <t>코멧 홈 누빔 베개커버 2P, 그레이 단일색상, 40 x 60cm</t>
    <phoneticPr fontId="11" type="noConversion"/>
  </si>
  <si>
    <t>코멧 야채 탈수기 화이트 + 그레이</t>
    <phoneticPr fontId="11" type="noConversion"/>
  </si>
  <si>
    <t xml:space="preserve">코멧 욕실퍼즐매트 그레이 </t>
    <phoneticPr fontId="11" type="noConversion"/>
  </si>
  <si>
    <t>코멧 욕실퍼즐매트 화이트</t>
    <phoneticPr fontId="11" type="noConversion"/>
  </si>
  <si>
    <t>입고일</t>
    <phoneticPr fontId="11" type="noConversion"/>
  </si>
  <si>
    <t>SKUID</t>
    <phoneticPr fontId="11" type="noConversion"/>
  </si>
  <si>
    <t xml:space="preserve">확정수량 </t>
    <phoneticPr fontId="11" type="noConversion"/>
  </si>
  <si>
    <t>실납품수량</t>
    <phoneticPr fontId="11" type="noConversion"/>
  </si>
  <si>
    <t>비고</t>
    <phoneticPr fontId="11" type="noConversion"/>
  </si>
  <si>
    <t>18일 도착예정(발주서 미뤄달라 요청)</t>
    <phoneticPr fontId="11" type="noConversion"/>
  </si>
  <si>
    <t>문제없음 (18일도착예정)</t>
    <phoneticPr fontId="11" type="noConversion"/>
  </si>
  <si>
    <t>문제없음(18일도착예정)</t>
    <phoneticPr fontId="11" type="noConversion"/>
  </si>
  <si>
    <t>10월 25일 도착예정 (20일꺼 25일로 변경요청)</t>
    <phoneticPr fontId="11" type="noConversion"/>
  </si>
  <si>
    <t>문제없음. 63-5 컨테이너 10월11일에 받을 것</t>
    <phoneticPr fontId="11" type="noConversion"/>
  </si>
  <si>
    <t>문제없음. 63-8 10월6일에 받음.</t>
    <phoneticPr fontId="11" type="noConversion"/>
  </si>
  <si>
    <t>10월18일 62개만 납품.(쇼트)</t>
    <phoneticPr fontId="11" type="noConversion"/>
  </si>
  <si>
    <t>문제없음. 63-8 10월6일에 받음.(추가발주 요청할 것)</t>
    <phoneticPr fontId="11" type="noConversion"/>
  </si>
  <si>
    <t>13일 일부미납하고 20일 정상출고 가능</t>
    <phoneticPr fontId="11" type="noConversion"/>
  </si>
  <si>
    <t>13일 일부미납. 추가 발주 요청할 것</t>
    <phoneticPr fontId="11" type="noConversion"/>
  </si>
  <si>
    <t>18일 출고 문제없음. 기존재고들 스티커 재확인</t>
    <phoneticPr fontId="11" type="noConversion"/>
  </si>
  <si>
    <t>10월13일 오전 이전으로 컨테이너 받을 것(도착해있음)</t>
    <phoneticPr fontId="11" type="noConversion"/>
  </si>
  <si>
    <t>문제없음. 10월6일 받음</t>
    <phoneticPr fontId="11" type="noConversion"/>
  </si>
  <si>
    <t>13일발주서 18일로 변경요청할것</t>
    <phoneticPr fontId="11" type="noConversion"/>
  </si>
  <si>
    <t>10월10일에 컨테이너 받으면 정상출고가능</t>
    <phoneticPr fontId="11" type="noConversion"/>
  </si>
  <si>
    <t>18일컨</t>
    <phoneticPr fontId="11" type="noConversion"/>
  </si>
  <si>
    <t>10일컨</t>
    <phoneticPr fontId="11" type="noConversion"/>
  </si>
  <si>
    <t>25일컨</t>
    <phoneticPr fontId="11" type="noConversion"/>
  </si>
  <si>
    <t>11일컨</t>
    <phoneticPr fontId="11" type="noConversion"/>
  </si>
  <si>
    <t>13일이전컨</t>
    <phoneticPr fontId="11" type="noConversion"/>
  </si>
  <si>
    <t>18일도착예정.</t>
    <phoneticPr fontId="11" type="noConversion"/>
  </si>
  <si>
    <t>18일이전컨</t>
    <phoneticPr fontId="11" type="noConversion"/>
  </si>
  <si>
    <t>6일컨</t>
    <phoneticPr fontId="11" type="noConversion"/>
  </si>
  <si>
    <t>16일미납. 18일에 210개 납품가능</t>
    <phoneticPr fontId="11" type="noConversion"/>
  </si>
  <si>
    <t>13일 미납. 18일에 495개 들어옴(재발주요청)</t>
    <phoneticPr fontId="11" type="noConversion"/>
  </si>
  <si>
    <t>미납.</t>
    <phoneticPr fontId="11" type="noConversion"/>
  </si>
  <si>
    <t>16일 일부미납(18일 들어옴)</t>
    <phoneticPr fontId="11" type="noConversion"/>
  </si>
  <si>
    <t>16일 일부미납(25일 들어옴) - 25일발주요청</t>
    <phoneticPr fontId="11" type="noConversion"/>
  </si>
  <si>
    <t>L24</t>
    <phoneticPr fontId="11" type="noConversion"/>
  </si>
  <si>
    <t>L25</t>
    <phoneticPr fontId="11" type="noConversion"/>
  </si>
  <si>
    <t>L26</t>
    <phoneticPr fontId="11" type="noConversion"/>
  </si>
  <si>
    <t>L27</t>
    <phoneticPr fontId="11" type="noConversion"/>
  </si>
  <si>
    <t>코멧 POP 꽂이 단면 A4 세로L형, 210 x 300 mm, 1개</t>
  </si>
  <si>
    <t>코멧 POP 꽂이 단면 A4 가로L형, 300 x 210 mm, 1개</t>
    <phoneticPr fontId="11" type="noConversion"/>
  </si>
  <si>
    <t>코멧 POP 꽂이 단면 A4 세로벽면형, 210 x 300 mm, 1개</t>
    <phoneticPr fontId="11" type="noConversion"/>
  </si>
  <si>
    <t>코멧 POP 꽂이 양면 A4 세로T형, 210 x 300 mm, 1개</t>
    <phoneticPr fontId="11" type="noConversion"/>
  </si>
  <si>
    <t>탐사 마사지볼, 스텐, 2개</t>
  </si>
  <si>
    <t>L13</t>
    <phoneticPr fontId="11" type="noConversion"/>
  </si>
  <si>
    <t>코멧 배수구 청소솔, 3개</t>
  </si>
  <si>
    <t>L14</t>
    <phoneticPr fontId="11" type="noConversion"/>
  </si>
  <si>
    <t>6월</t>
    <phoneticPr fontId="11" type="noConversion"/>
  </si>
  <si>
    <t>추가발주</t>
    <phoneticPr fontId="11" type="noConversion"/>
  </si>
  <si>
    <t>추가발주요청</t>
    <phoneticPr fontId="11" type="noConversion"/>
  </si>
  <si>
    <t>납품예정</t>
    <phoneticPr fontId="11" type="noConversion"/>
  </si>
  <si>
    <t>발주수량</t>
    <phoneticPr fontId="11" type="noConversion"/>
  </si>
  <si>
    <t>18일 210개닙품가능</t>
    <phoneticPr fontId="11" type="noConversion"/>
  </si>
  <si>
    <t>-</t>
    <phoneticPr fontId="11" type="noConversion"/>
  </si>
  <si>
    <t xml:space="preserve">18일 추가발주요청 </t>
    <phoneticPr fontId="11" type="noConversion"/>
  </si>
  <si>
    <t>25일 추가발주요청</t>
    <phoneticPr fontId="11" type="noConversion"/>
  </si>
  <si>
    <t xml:space="preserve">18일 재발주요청 </t>
    <phoneticPr fontId="11" type="noConversion"/>
  </si>
  <si>
    <t>납품가능</t>
    <phoneticPr fontId="11" type="noConversion"/>
  </si>
  <si>
    <t>일부 혹은 전량미납</t>
    <phoneticPr fontId="11" type="noConversion"/>
  </si>
  <si>
    <t>컨테이너 예정이며 정상입고시 납품간으</t>
    <phoneticPr fontId="11" type="noConversion"/>
  </si>
  <si>
    <t>실제 납품량</t>
    <phoneticPr fontId="11" type="noConversion"/>
  </si>
  <si>
    <t>9월</t>
    <phoneticPr fontId="11" type="noConversion"/>
  </si>
  <si>
    <t>업무시작일</t>
    <phoneticPr fontId="11" type="noConversion"/>
  </si>
  <si>
    <t>내용</t>
    <phoneticPr fontId="11" type="noConversion"/>
  </si>
  <si>
    <t>완료</t>
    <phoneticPr fontId="11" type="noConversion"/>
  </si>
  <si>
    <t>데드라인</t>
    <phoneticPr fontId="11" type="noConversion"/>
  </si>
  <si>
    <t>날짜</t>
    <phoneticPr fontId="11" type="noConversion"/>
  </si>
  <si>
    <t>오늘의집 담당자통화후 택배송장붙이기</t>
    <phoneticPr fontId="11" type="noConversion"/>
  </si>
  <si>
    <t>라이프위드 주소지등록 및 업무시간 변경</t>
    <phoneticPr fontId="11" type="noConversion"/>
  </si>
  <si>
    <t>10/12 출고 서류 크로스 체크</t>
    <phoneticPr fontId="11" type="noConversion"/>
  </si>
  <si>
    <t xml:space="preserve">입고서류 출력 </t>
    <phoneticPr fontId="11" type="noConversion"/>
  </si>
  <si>
    <t>10월 셋째주 트럭일정 로직스 공유</t>
    <phoneticPr fontId="11" type="noConversion"/>
  </si>
  <si>
    <t>파렛트 확인후 다음주 파렛트 주문</t>
    <phoneticPr fontId="11" type="noConversion"/>
  </si>
  <si>
    <t xml:space="preserve">선적일정 보고 WMS 업데이트 </t>
    <phoneticPr fontId="11" type="noConversion"/>
  </si>
  <si>
    <t xml:space="preserve">입출고 서류 출력및 정리 </t>
    <phoneticPr fontId="11" type="noConversion"/>
  </si>
  <si>
    <t xml:space="preserve">디오프 WMS 제작 </t>
    <phoneticPr fontId="11" type="noConversion"/>
  </si>
  <si>
    <t>진행상황</t>
    <phoneticPr fontId="11" type="noConversion"/>
  </si>
  <si>
    <t>2창고 디오프 납품섹터 마련하기</t>
    <phoneticPr fontId="11" type="noConversion"/>
  </si>
  <si>
    <t xml:space="preserve">CJ대한통운 아이디 만들어주기 </t>
    <phoneticPr fontId="11" type="noConversion"/>
  </si>
  <si>
    <t>16일부터18일까지 발주확정 밀크런,쉽먼트 등록 확정</t>
    <phoneticPr fontId="11" type="noConversion"/>
  </si>
  <si>
    <t xml:space="preserve">18일부터 20일까지 발주확정 밀크런 쉽먼트 등록 확정 </t>
    <phoneticPr fontId="11" type="noConversion"/>
  </si>
  <si>
    <t>2.4창고 지게차계약 [인감 도장 챙기기]</t>
    <phoneticPr fontId="11" type="noConversion"/>
  </si>
  <si>
    <t xml:space="preserve">파렛트 200장 1,4창고 100장씩 </t>
    <phoneticPr fontId="11" type="noConversion"/>
  </si>
  <si>
    <t>인부님들 모집</t>
    <phoneticPr fontId="11" type="noConversion"/>
  </si>
  <si>
    <t xml:space="preserve">2023-07-31출고 </t>
    <phoneticPr fontId="11" type="noConversion"/>
  </si>
  <si>
    <t>10/11 입고</t>
    <phoneticPr fontId="11" type="noConversion"/>
  </si>
  <si>
    <t>O</t>
    <phoneticPr fontId="11" type="noConversion"/>
  </si>
  <si>
    <t xml:space="preserve">배창훈 </t>
    <phoneticPr fontId="11" type="noConversion"/>
  </si>
  <si>
    <t xml:space="preserve">정미선 </t>
    <phoneticPr fontId="11" type="noConversion"/>
  </si>
  <si>
    <t xml:space="preserve">배유리 </t>
    <phoneticPr fontId="11" type="noConversion"/>
  </si>
  <si>
    <t xml:space="preserve">정광록 </t>
    <phoneticPr fontId="11" type="noConversion"/>
  </si>
  <si>
    <t xml:space="preserve">이요한 </t>
    <phoneticPr fontId="11" type="noConversion"/>
  </si>
  <si>
    <t>백송</t>
    <phoneticPr fontId="11" type="noConversion"/>
  </si>
  <si>
    <t>이아영</t>
    <phoneticPr fontId="11" type="noConversion"/>
  </si>
  <si>
    <t>강경림</t>
    <phoneticPr fontId="11" type="noConversion"/>
  </si>
  <si>
    <t>조한정</t>
    <phoneticPr fontId="11" type="noConversion"/>
  </si>
  <si>
    <t>정광록2</t>
    <phoneticPr fontId="11" type="noConversion"/>
  </si>
  <si>
    <t>정광록3</t>
    <phoneticPr fontId="11" type="noConversion"/>
  </si>
  <si>
    <t>설지누나</t>
    <phoneticPr fontId="11" type="noConversion"/>
  </si>
  <si>
    <t>광희형</t>
    <phoneticPr fontId="11" type="noConversion"/>
  </si>
  <si>
    <t>송이언니</t>
    <phoneticPr fontId="11" type="noConversion"/>
  </si>
  <si>
    <t>현실이숙모</t>
    <phoneticPr fontId="11" type="noConversion"/>
  </si>
  <si>
    <t>송태영</t>
    <phoneticPr fontId="11" type="noConversion"/>
  </si>
  <si>
    <t>임성혁</t>
    <phoneticPr fontId="11" type="noConversion"/>
  </si>
  <si>
    <t>정준</t>
    <phoneticPr fontId="11" type="noConversion"/>
  </si>
  <si>
    <t>이도훈</t>
    <phoneticPr fontId="11" type="noConversion"/>
  </si>
  <si>
    <t>이진선1</t>
    <phoneticPr fontId="11" type="noConversion"/>
  </si>
  <si>
    <t>이진선2</t>
    <phoneticPr fontId="11" type="noConversion"/>
  </si>
  <si>
    <t>루루1</t>
    <phoneticPr fontId="11" type="noConversion"/>
  </si>
  <si>
    <t>루루2</t>
    <phoneticPr fontId="11" type="noConversion"/>
  </si>
  <si>
    <t>강보배1</t>
    <phoneticPr fontId="11" type="noConversion"/>
  </si>
  <si>
    <t>강보배2</t>
    <phoneticPr fontId="11" type="noConversion"/>
  </si>
  <si>
    <t>현실이숙모2</t>
    <phoneticPr fontId="11" type="noConversion"/>
  </si>
  <si>
    <t xml:space="preserve">한재훈 </t>
    <phoneticPr fontId="11" type="noConversion"/>
  </si>
  <si>
    <t xml:space="preserve">김경무 </t>
    <phoneticPr fontId="11" type="noConversion"/>
  </si>
  <si>
    <t>문지성</t>
    <phoneticPr fontId="11" type="noConversion"/>
  </si>
  <si>
    <t xml:space="preserve">문은광 </t>
    <phoneticPr fontId="11" type="noConversion"/>
  </si>
  <si>
    <t>이요한2</t>
    <phoneticPr fontId="11" type="noConversion"/>
  </si>
  <si>
    <t>혈실이숙모3</t>
    <phoneticPr fontId="11" type="noConversion"/>
  </si>
  <si>
    <t>현실이숙모4</t>
    <phoneticPr fontId="11" type="noConversion"/>
  </si>
  <si>
    <t>현실이숙모5</t>
    <phoneticPr fontId="11" type="noConversion"/>
  </si>
  <si>
    <t>신재문</t>
    <phoneticPr fontId="11" type="noConversion"/>
  </si>
  <si>
    <t>김인재</t>
    <phoneticPr fontId="11" type="noConversion"/>
  </si>
  <si>
    <t>10월13일</t>
    <phoneticPr fontId="11" type="noConversion"/>
  </si>
  <si>
    <t>강보배3</t>
    <phoneticPr fontId="11" type="noConversion"/>
  </si>
  <si>
    <t>정미선2</t>
    <phoneticPr fontId="11" type="noConversion"/>
  </si>
  <si>
    <t>김효연</t>
    <phoneticPr fontId="11" type="noConversion"/>
  </si>
  <si>
    <t>이요한3</t>
    <phoneticPr fontId="11" type="noConversion"/>
  </si>
  <si>
    <t>김효연2</t>
    <phoneticPr fontId="11" type="noConversion"/>
  </si>
  <si>
    <t xml:space="preserve">리뷰이벤트, 사람구하기,구매일나누기,계좌번호,리뷰확인  </t>
    <phoneticPr fontId="11" type="noConversion"/>
  </si>
  <si>
    <t>10월21</t>
    <phoneticPr fontId="11" type="noConversion"/>
  </si>
  <si>
    <t xml:space="preserve">10/18,19 에어보나 납품 후 배차 로직스 공유  </t>
    <phoneticPr fontId="11" type="noConversion"/>
  </si>
  <si>
    <t>L23</t>
    <phoneticPr fontId="11" type="noConversion"/>
  </si>
  <si>
    <t>코멧 홈 360도 풍성한 먼지떨이 스타터팩 핸들 + 리필 15개</t>
  </si>
  <si>
    <t xml:space="preserve">360먼지털이개 신상품 추가 </t>
    <phoneticPr fontId="11" type="noConversion"/>
  </si>
  <si>
    <t xml:space="preserve">부장님., 홍과장님 컨테이너 입고 말씀드리기 </t>
    <phoneticPr fontId="11" type="noConversion"/>
  </si>
  <si>
    <t>신제품 20일넘어서 리뷰구하기</t>
    <phoneticPr fontId="11" type="noConversion"/>
  </si>
  <si>
    <t>허을호</t>
    <phoneticPr fontId="11" type="noConversion"/>
  </si>
  <si>
    <t>정미선3</t>
    <phoneticPr fontId="11" type="noConversion"/>
  </si>
  <si>
    <t>하정현</t>
    <phoneticPr fontId="11" type="noConversion"/>
  </si>
  <si>
    <t>정지은</t>
    <phoneticPr fontId="11" type="noConversion"/>
  </si>
  <si>
    <t>에어보나 잔량 보내주기 로직스 공유</t>
    <phoneticPr fontId="11" type="noConversion"/>
  </si>
  <si>
    <t>아영2</t>
    <phoneticPr fontId="11" type="noConversion"/>
  </si>
  <si>
    <t>에어보나 납품 잔량내보내기</t>
    <phoneticPr fontId="11" type="noConversion"/>
  </si>
  <si>
    <t xml:space="preserve">컨테이너 순서 보고 이영주부장 </t>
    <phoneticPr fontId="11" type="noConversion"/>
  </si>
  <si>
    <t xml:space="preserve">10/18미납 상품 메일공유 동은담당 </t>
    <phoneticPr fontId="11" type="noConversion"/>
  </si>
  <si>
    <t>농협</t>
    <phoneticPr fontId="11" type="noConversion"/>
  </si>
  <si>
    <t>카뱅</t>
    <phoneticPr fontId="11" type="noConversion"/>
  </si>
  <si>
    <t>11/1천안1 쉽먼트 스케쥴 예약</t>
    <phoneticPr fontId="11" type="noConversion"/>
  </si>
  <si>
    <t>20일 미출고 동은담당에게 메일 송달</t>
    <phoneticPr fontId="11" type="noConversion"/>
  </si>
  <si>
    <t>택배방법 광록이에게 알려주기</t>
    <phoneticPr fontId="11" type="noConversion"/>
  </si>
  <si>
    <t>라이프위드 납품, 박스5개 밀크런 내보내기 4창고</t>
    <phoneticPr fontId="11" type="noConversion"/>
  </si>
  <si>
    <t>컨테이너 끝나고 안성4 신경쓰기</t>
    <phoneticPr fontId="11" type="noConversion"/>
  </si>
  <si>
    <t xml:space="preserve">98번 5박스 1창고로 가져오기 </t>
    <phoneticPr fontId="11" type="noConversion"/>
  </si>
  <si>
    <t xml:space="preserve">광록이 부탁 </t>
    <phoneticPr fontId="11" type="noConversion"/>
  </si>
  <si>
    <t xml:space="preserve">아주파렛트 주문 </t>
    <phoneticPr fontId="11" type="noConversion"/>
  </si>
  <si>
    <t>11/6안성5쉽먼트 예약스케쥴잡기</t>
    <phoneticPr fontId="11" type="noConversion"/>
  </si>
  <si>
    <t>수시로</t>
    <phoneticPr fontId="11" type="noConversion"/>
  </si>
  <si>
    <t xml:space="preserve">26237806 추가발주 요청 30개 한국입항 확인하기 </t>
    <phoneticPr fontId="11" type="noConversion"/>
  </si>
  <si>
    <t xml:space="preserve">프리타임 연장 서류 확인하기 </t>
    <phoneticPr fontId="11" type="noConversion"/>
  </si>
  <si>
    <t xml:space="preserve">인부님들 모집 </t>
    <phoneticPr fontId="11" type="noConversion"/>
  </si>
  <si>
    <t>강보배</t>
    <phoneticPr fontId="11" type="noConversion"/>
  </si>
  <si>
    <t>강보미</t>
    <phoneticPr fontId="11" type="noConversion"/>
  </si>
  <si>
    <t>100041442146</t>
    <phoneticPr fontId="11" type="noConversion"/>
  </si>
  <si>
    <t>100047794356</t>
    <phoneticPr fontId="11" type="noConversion"/>
  </si>
  <si>
    <t>김은정</t>
    <phoneticPr fontId="11" type="noConversion"/>
  </si>
  <si>
    <t>정광명</t>
    <phoneticPr fontId="11" type="noConversion"/>
  </si>
  <si>
    <t>정광록</t>
    <phoneticPr fontId="11" type="noConversion"/>
  </si>
  <si>
    <t>토스</t>
    <phoneticPr fontId="11" type="noConversion"/>
  </si>
  <si>
    <t>3333047579104</t>
    <phoneticPr fontId="11" type="noConversion"/>
  </si>
  <si>
    <t>3521819299873</t>
    <phoneticPr fontId="11" type="noConversion"/>
  </si>
  <si>
    <t>3333077534605</t>
    <phoneticPr fontId="11" type="noConversion"/>
  </si>
  <si>
    <t>코멧 홈 울터치 토퍼, 그레이, 슈퍼싱글 (120 x 200 cm)</t>
  </si>
  <si>
    <t xml:space="preserve">코멧 홈 울터치 토퍼, 그레이, 퀸 (150 x 200 cm) </t>
    <phoneticPr fontId="11" type="noConversion"/>
  </si>
  <si>
    <t>STA</t>
  </si>
  <si>
    <t xml:space="preserve">호법 11/2 트럭 추가예약 잡기 </t>
    <phoneticPr fontId="11" type="noConversion"/>
  </si>
  <si>
    <t xml:space="preserve">11/30천안 트럭스케쥴 잡기 </t>
    <phoneticPr fontId="11" type="noConversion"/>
  </si>
  <si>
    <t xml:space="preserve">11/3안성4 가드트럭 예약하기 </t>
    <phoneticPr fontId="11" type="noConversion"/>
  </si>
  <si>
    <t>L8</t>
  </si>
  <si>
    <t>L9</t>
  </si>
  <si>
    <t>L10</t>
  </si>
  <si>
    <t>L11</t>
  </si>
  <si>
    <t>L3</t>
  </si>
  <si>
    <t>L5</t>
  </si>
  <si>
    <t>L6</t>
  </si>
  <si>
    <t>L4</t>
  </si>
  <si>
    <t>L7</t>
  </si>
  <si>
    <t>L13</t>
  </si>
  <si>
    <t>L14</t>
  </si>
  <si>
    <t>L26</t>
  </si>
  <si>
    <t>L24</t>
  </si>
  <si>
    <t>L27</t>
  </si>
  <si>
    <t>L25</t>
  </si>
  <si>
    <t>L23</t>
  </si>
  <si>
    <t xml:space="preserve">11/8 이천2 쉽먼트 발주서 하나 밀크런에 끼워넣기 </t>
    <phoneticPr fontId="11" type="noConversion"/>
  </si>
  <si>
    <t xml:space="preserve">애칙쿠션 차콜 회송건 재고파악하기 </t>
    <phoneticPr fontId="11" type="noConversion"/>
  </si>
  <si>
    <t xml:space="preserve"> </t>
    <phoneticPr fontId="11" type="noConversion"/>
  </si>
  <si>
    <t xml:space="preserve">8/28출고 </t>
    <phoneticPr fontId="11" type="noConversion"/>
  </si>
  <si>
    <t>코멧 홈 차렵이불+패드+베개커버 세트, 그레이,퀸</t>
    <phoneticPr fontId="11" type="noConversion"/>
  </si>
  <si>
    <t xml:space="preserve">1200 오더랙 재고 실사 </t>
    <phoneticPr fontId="11" type="noConversion"/>
  </si>
  <si>
    <t xml:space="preserve">최소 양모먼지털이개 최소 입수수량 변경 </t>
    <phoneticPr fontId="11" type="noConversion"/>
  </si>
  <si>
    <t xml:space="preserve">라이프 위드 이천2 회송건 진행 </t>
    <phoneticPr fontId="11" type="noConversion"/>
  </si>
  <si>
    <t>코멧 홈 울터치 토퍼, 그레이, 슈퍼싱글 (120 x 200 cm)</t>
    <phoneticPr fontId="11" type="noConversion"/>
  </si>
  <si>
    <t>L28</t>
    <phoneticPr fontId="11" type="noConversion"/>
  </si>
  <si>
    <t>코멧 가죽 펀칭기, 1개</t>
  </si>
  <si>
    <t>에코</t>
    <phoneticPr fontId="11" type="noConversion"/>
  </si>
  <si>
    <t>라이프</t>
    <phoneticPr fontId="11" type="noConversion"/>
  </si>
  <si>
    <t>L34</t>
  </si>
  <si>
    <t>L34</t>
    <phoneticPr fontId="11" type="noConversion"/>
  </si>
  <si>
    <t>코멧고리가 있는 자바라 샤워기 헹거</t>
  </si>
  <si>
    <t>코멧고리가 있는 자바라 샤워기 헹거</t>
    <phoneticPr fontId="11" type="noConversion"/>
  </si>
  <si>
    <t>10월</t>
    <phoneticPr fontId="11" type="noConversion"/>
  </si>
  <si>
    <t xml:space="preserve">12/01 천안센터 예약 </t>
    <phoneticPr fontId="11" type="noConversion"/>
  </si>
  <si>
    <t>카톤번호</t>
    <phoneticPr fontId="11" type="noConversion"/>
  </si>
  <si>
    <t>가로*세로*높이</t>
    <phoneticPr fontId="11" type="noConversion"/>
  </si>
  <si>
    <t>무게</t>
    <phoneticPr fontId="11" type="noConversion"/>
  </si>
  <si>
    <t>코멧키친 고무장갑 M, 그레이, 5개</t>
  </si>
  <si>
    <t>코멧키친 고무장갑 M, 그레이, 5개</t>
    <phoneticPr fontId="11" type="noConversion"/>
  </si>
  <si>
    <t>코멧키친 고무장갑 L, 그레이, 5개</t>
  </si>
  <si>
    <t>코멧키친 고무장갑 L, 그레이, 5개</t>
    <phoneticPr fontId="11" type="noConversion"/>
  </si>
  <si>
    <t>코멧키친 고무장갑 M, 인디핑크, 5개</t>
  </si>
  <si>
    <t>코멧키친 고무장갑 M, 인디핑크, 5개</t>
    <phoneticPr fontId="11" type="noConversion"/>
  </si>
  <si>
    <t>코멧키친 고무장갑 L, 인디핑크, 5개</t>
  </si>
  <si>
    <t>코멧키친 고무장갑 L, 인디핑크, 5개</t>
    <phoneticPr fontId="11" type="noConversion"/>
  </si>
  <si>
    <t>코멧키친 고리형 고무장갑 L, 그레이, 3개</t>
  </si>
  <si>
    <t>상품명</t>
    <phoneticPr fontId="11" type="noConversion"/>
  </si>
  <si>
    <t>코멧키친 고리형 고무장갑 L, 인디핑크, 3개</t>
  </si>
  <si>
    <t>코멧키친 고리형 고무장갑 L, 인디핑크, 3개</t>
    <phoneticPr fontId="11" type="noConversion"/>
  </si>
  <si>
    <t>L15</t>
  </si>
  <si>
    <t>L15</t>
    <phoneticPr fontId="11" type="noConversion"/>
  </si>
  <si>
    <t>L17</t>
  </si>
  <si>
    <t>L17</t>
    <phoneticPr fontId="11" type="noConversion"/>
  </si>
  <si>
    <t>L16</t>
  </si>
  <si>
    <t>L16</t>
    <phoneticPr fontId="11" type="noConversion"/>
  </si>
  <si>
    <t>L18</t>
  </si>
  <si>
    <t>L18</t>
    <phoneticPr fontId="11" type="noConversion"/>
  </si>
  <si>
    <t>L21</t>
  </si>
  <si>
    <t>L21</t>
    <phoneticPr fontId="11" type="noConversion"/>
  </si>
  <si>
    <t>L22</t>
  </si>
  <si>
    <t>L22</t>
    <phoneticPr fontId="11" type="noConversion"/>
  </si>
  <si>
    <t>코멧키친 고리형 고무장갑 M, 그레이, 3개</t>
  </si>
  <si>
    <t>L19</t>
    <phoneticPr fontId="11" type="noConversion"/>
  </si>
  <si>
    <t>L20</t>
    <phoneticPr fontId="11" type="noConversion"/>
  </si>
  <si>
    <t>코멧키친 고리형 고무장갑 M, 인디핑크, 3개</t>
    <phoneticPr fontId="11" type="noConversion"/>
  </si>
  <si>
    <t>L31</t>
    <phoneticPr fontId="11" type="noConversion"/>
  </si>
  <si>
    <t>코멧 인덕션 스크래퍼 + 리필칼날 5p</t>
  </si>
  <si>
    <t>L30</t>
    <phoneticPr fontId="11" type="noConversion"/>
  </si>
  <si>
    <t>L33</t>
    <phoneticPr fontId="11" type="noConversion"/>
  </si>
  <si>
    <t>코멧 매쉬 포켓 목욕가방, 블랙</t>
  </si>
  <si>
    <t>코멧 다용도 방수 목욕가방, 화이트</t>
  </si>
  <si>
    <t>프리타임연장 이영주 부장님</t>
    <phoneticPr fontId="11" type="noConversion"/>
  </si>
  <si>
    <t>12/6 부천1 쉬먼트 트럭예약</t>
    <phoneticPr fontId="11" type="noConversion"/>
  </si>
  <si>
    <t>L37</t>
    <phoneticPr fontId="11" type="noConversion"/>
  </si>
  <si>
    <t>코멧 홈 3중 높낮이 조절 메모리폼 베개, 화이트, 56 x 31 x 14 cm, 1개</t>
  </si>
  <si>
    <t>L29</t>
    <phoneticPr fontId="11" type="noConversion"/>
  </si>
  <si>
    <t>판매추이</t>
    <phoneticPr fontId="21" type="noConversion"/>
  </si>
  <si>
    <t>매출</t>
    <phoneticPr fontId="21" type="noConversion"/>
  </si>
  <si>
    <t>입고</t>
    <phoneticPr fontId="21" type="noConversion"/>
  </si>
  <si>
    <t>출고</t>
    <phoneticPr fontId="21" type="noConversion"/>
  </si>
  <si>
    <t>재고</t>
    <phoneticPr fontId="21" type="noConversion"/>
  </si>
  <si>
    <t>박스당입수</t>
    <phoneticPr fontId="11" type="noConversion"/>
  </si>
  <si>
    <t>재고/박스입수</t>
    <phoneticPr fontId="11" type="noConversion"/>
  </si>
  <si>
    <t>검산</t>
    <phoneticPr fontId="11" type="noConversion"/>
  </si>
  <si>
    <t>코멧 홈 통째로 빨아쓰는 토퍼, 그레이, 슈퍼싱글 (120 x 200 cm)</t>
    <phoneticPr fontId="11" type="noConversion"/>
  </si>
  <si>
    <t>코멧 홈 통째로 빨아쓰는 토퍼, 그레이, 퀸 (150 x 200 cm)</t>
    <phoneticPr fontId="11" type="noConversion"/>
  </si>
  <si>
    <t>코멧 세제통 일체형 세척솔</t>
    <phoneticPr fontId="11" type="noConversion"/>
  </si>
  <si>
    <t>L32</t>
    <phoneticPr fontId="11" type="noConversion"/>
  </si>
  <si>
    <t>김옥배</t>
    <phoneticPr fontId="11" type="noConversion"/>
  </si>
  <si>
    <t>평택1</t>
    <phoneticPr fontId="11" type="noConversion"/>
  </si>
  <si>
    <t>정광섭</t>
    <phoneticPr fontId="11" type="noConversion"/>
  </si>
  <si>
    <t>경기94사5759</t>
    <phoneticPr fontId="11" type="noConversion"/>
  </si>
  <si>
    <t>기업은행</t>
    <phoneticPr fontId="11" type="noConversion"/>
  </si>
  <si>
    <t>010-7437-8125</t>
    <phoneticPr fontId="11" type="noConversion"/>
  </si>
  <si>
    <t>평택</t>
    <phoneticPr fontId="11" type="noConversion"/>
  </si>
  <si>
    <t>목천1</t>
    <phoneticPr fontId="11" type="noConversion"/>
  </si>
  <si>
    <t>안산2</t>
    <phoneticPr fontId="11" type="noConversion"/>
  </si>
  <si>
    <t>수수료</t>
    <phoneticPr fontId="11" type="noConversion"/>
  </si>
  <si>
    <t>운송비</t>
    <phoneticPr fontId="11" type="noConversion"/>
  </si>
  <si>
    <t xml:space="preserve">대기료 </t>
    <phoneticPr fontId="11" type="noConversion"/>
  </si>
  <si>
    <t>총액</t>
    <phoneticPr fontId="11" type="noConversion"/>
  </si>
  <si>
    <t>지우지마세요</t>
    <phoneticPr fontId="11" type="noConversion"/>
  </si>
  <si>
    <t xml:space="preserve">입고오류 </t>
    <phoneticPr fontId="11" type="noConversion"/>
  </si>
  <si>
    <t>12월18일</t>
    <phoneticPr fontId="11" type="noConversion"/>
  </si>
  <si>
    <t>코멧 홈 3중 높낮이 조절 메모리폼 베개, 화이트, 56 x 31 x 14 cm, 1개</t>
    <phoneticPr fontId="11" type="noConversion"/>
  </si>
  <si>
    <t>입고수량</t>
    <phoneticPr fontId="11" type="noConversion"/>
  </si>
  <si>
    <t>현재고</t>
    <phoneticPr fontId="11" type="noConversion"/>
  </si>
  <si>
    <t xml:space="preserve">들어올수량 </t>
    <phoneticPr fontId="11" type="noConversion"/>
  </si>
  <si>
    <t>코멧 접착식 알루미늄 휴지걸이(3M VHB 양면테이프), 화이트</t>
    <phoneticPr fontId="11" type="noConversion"/>
  </si>
  <si>
    <t>확인필요</t>
    <phoneticPr fontId="11" type="noConversion"/>
  </si>
  <si>
    <t xml:space="preserve"> 이미 예전입수량은 모두 소진했어야 정상임</t>
    <phoneticPr fontId="11" type="noConversion"/>
  </si>
  <si>
    <t>코멧 똑딱이 단추 달기 세트, 실버 200pcs</t>
    <phoneticPr fontId="11" type="noConversion"/>
  </si>
  <si>
    <t>L51</t>
    <phoneticPr fontId="11" type="noConversion"/>
  </si>
  <si>
    <t>체크하기</t>
    <phoneticPr fontId="11" type="noConversion"/>
  </si>
  <si>
    <t>1/1</t>
    <phoneticPr fontId="11" type="noConversion"/>
  </si>
  <si>
    <t>홈플래닛 무소음 벽시계, 로즈골드</t>
  </si>
  <si>
    <t>L51</t>
  </si>
  <si>
    <t>발주서 등록오류 해결하기</t>
    <phoneticPr fontId="11" type="noConversion"/>
  </si>
  <si>
    <t>인부모집</t>
    <phoneticPr fontId="11" type="noConversion"/>
  </si>
  <si>
    <t xml:space="preserve">발주확정 </t>
    <phoneticPr fontId="11" type="noConversion"/>
  </si>
  <si>
    <t>트럭킹</t>
    <phoneticPr fontId="11" type="noConversion"/>
  </si>
  <si>
    <t>오류재고 확인</t>
    <phoneticPr fontId="11" type="noConversion"/>
  </si>
  <si>
    <t xml:space="preserve">2024 재고 실사 </t>
    <phoneticPr fontId="11" type="noConversion"/>
  </si>
  <si>
    <t>1/2</t>
    <phoneticPr fontId="11" type="noConversion"/>
  </si>
  <si>
    <t>1/3</t>
    <phoneticPr fontId="11" type="noConversion"/>
  </si>
  <si>
    <t>1/4</t>
    <phoneticPr fontId="11" type="noConversion"/>
  </si>
  <si>
    <t>1/5</t>
    <phoneticPr fontId="11" type="noConversion"/>
  </si>
  <si>
    <t>1/6</t>
    <phoneticPr fontId="11" type="noConversion"/>
  </si>
  <si>
    <t>1/7</t>
    <phoneticPr fontId="11" type="noConversion"/>
  </si>
  <si>
    <t>24년전총입고</t>
    <phoneticPr fontId="11" type="noConversion"/>
  </si>
  <si>
    <t>24년전총출고</t>
    <phoneticPr fontId="11" type="noConversion"/>
  </si>
  <si>
    <t>24년전판매량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</si>
</sst>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&quot;₩&quot;#,##0_);\(&quot;₩&quot;#,##0\)"/>
    <numFmt numFmtId="177" formatCode="&quot;₩&quot;#,##0_);[Red]\(&quot;₩&quot;#,##0\)"/>
    <numFmt numFmtId="178" formatCode="m&quot;/&quot;d;@"/>
    <numFmt numFmtId="179" formatCode="#,##0_ "/>
    <numFmt numFmtId="180" formatCode="0_ "/>
    <numFmt numFmtId="181" formatCode="&quot;₩&quot;#,##0"/>
    <numFmt numFmtId="182" formatCode="mm&quot;월&quot;\ dd&quot;일&quot;"/>
    <numFmt numFmtId="183" formatCode="0.0_ "/>
    <numFmt numFmtId="184" formatCode="0_);[Red]\(0\)"/>
    <numFmt numFmtId="185" formatCode="&quot;₩&quot;#,##0.0"/>
    <numFmt numFmtId="186" formatCode="yyyy\-mm\-dd;@"/>
    <numFmt numFmtId="187" formatCode="0.0_);[Red]\(0.0\)"/>
    <numFmt numFmtId="188" formatCode="[=0]&quot;&quot;;General"/>
  </numFmts>
  <fonts count="22">
    <font>
      <sz val="11"/>
      <color rgb="FF000000"/>
      <name val="맑은 고딕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4472C4"/>
      <name val="맑은 고딕"/>
      <family val="3"/>
      <charset val="129"/>
    </font>
    <font>
      <b/>
      <i/>
      <sz val="11"/>
      <color rgb="FF000000"/>
      <name val="맑은 고딕"/>
      <family val="3"/>
      <charset val="129"/>
    </font>
    <font>
      <sz val="11"/>
      <color rgb="FF37352F"/>
      <name val="Segoe UI"/>
      <family val="2"/>
    </font>
    <font>
      <sz val="11"/>
      <color rgb="FF37352F"/>
      <name val="Malgun Gothic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000000"/>
      <name val="맑은 고딕"/>
      <family val="2"/>
      <charset val="129"/>
    </font>
    <font>
      <u/>
      <sz val="11"/>
      <color theme="10"/>
      <name val="맑은 고딕"/>
      <family val="3"/>
      <charset val="129"/>
    </font>
    <font>
      <sz val="9"/>
      <color rgb="FF000000"/>
      <name val="돋움"/>
      <family val="2"/>
      <charset val="129"/>
    </font>
    <font>
      <b/>
      <sz val="9"/>
      <color rgb="FF000000"/>
      <name val="돋움"/>
      <family val="2"/>
      <charset val="129"/>
    </font>
    <font>
      <sz val="11"/>
      <color theme="1"/>
      <name val="맑은 고딕"/>
      <family val="3"/>
      <charset val="129"/>
    </font>
    <font>
      <sz val="8"/>
      <name val="나눔명조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7D9DC"/>
      </left>
      <right style="medium">
        <color rgb="FFD7D9DC"/>
      </right>
      <top style="medium">
        <color rgb="FFD7D9DC"/>
      </top>
      <bottom style="medium">
        <color rgb="FFD7D9DC"/>
      </bottom>
      <diagonal/>
    </border>
    <border>
      <left style="medium">
        <color rgb="FFD7D9DC"/>
      </left>
      <right style="medium">
        <color rgb="FFD7D9DC"/>
      </right>
      <top style="medium">
        <color rgb="FFD7D9DC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178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181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49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1" xfId="0" applyNumberForma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81" fontId="0" fillId="0" borderId="3" xfId="0" applyNumberFormat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5" borderId="0" xfId="0" applyFont="1" applyFill="1">
      <alignment vertical="center"/>
    </xf>
    <xf numFmtId="184" fontId="0" fillId="0" borderId="1" xfId="0" applyNumberFormat="1" applyBorder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3" borderId="3" xfId="0" applyFill="1" applyBorder="1">
      <alignment vertical="center"/>
    </xf>
    <xf numFmtId="185" fontId="0" fillId="0" borderId="0" xfId="0" applyNumberFormat="1">
      <alignment vertical="center"/>
    </xf>
    <xf numFmtId="184" fontId="0" fillId="0" borderId="1" xfId="0" applyNumberFormat="1" applyBorder="1" applyAlignment="1">
      <alignment horizontal="right" vertical="center"/>
    </xf>
    <xf numFmtId="177" fontId="0" fillId="0" borderId="0" xfId="0" applyNumberFormat="1">
      <alignment vertical="center"/>
    </xf>
    <xf numFmtId="181" fontId="10" fillId="0" borderId="0" xfId="1" applyNumberFormat="1">
      <alignment vertical="center"/>
    </xf>
    <xf numFmtId="0" fontId="10" fillId="0" borderId="0" xfId="1">
      <alignment vertical="center"/>
    </xf>
    <xf numFmtId="185" fontId="10" fillId="0" borderId="0" xfId="1" applyNumberFormat="1">
      <alignment vertical="center"/>
    </xf>
    <xf numFmtId="184" fontId="0" fillId="3" borderId="1" xfId="0" applyNumberFormat="1" applyFill="1" applyBorder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0" fontId="0" fillId="8" borderId="0" xfId="0" applyFill="1">
      <alignment vertical="center"/>
    </xf>
    <xf numFmtId="0" fontId="10" fillId="0" borderId="0" xfId="2">
      <alignment vertical="center"/>
    </xf>
    <xf numFmtId="184" fontId="10" fillId="0" borderId="0" xfId="2" applyNumberFormat="1">
      <alignment vertical="center"/>
    </xf>
    <xf numFmtId="186" fontId="10" fillId="0" borderId="0" xfId="2" applyNumberFormat="1">
      <alignment vertical="center"/>
    </xf>
    <xf numFmtId="186" fontId="5" fillId="12" borderId="0" xfId="2" applyNumberFormat="1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/>
    </xf>
    <xf numFmtId="184" fontId="5" fillId="12" borderId="0" xfId="2" applyNumberFormat="1" applyFont="1" applyFill="1" applyAlignment="1">
      <alignment horizontal="center" vertical="center"/>
    </xf>
    <xf numFmtId="0" fontId="10" fillId="0" borderId="0" xfId="2" applyAlignment="1">
      <alignment horizontal="right" vertical="center"/>
    </xf>
    <xf numFmtId="186" fontId="10" fillId="0" borderId="0" xfId="2" applyNumberFormat="1" applyAlignment="1">
      <alignment horizontal="right" vertical="center"/>
    </xf>
    <xf numFmtId="184" fontId="10" fillId="0" borderId="0" xfId="2" applyNumberFormat="1" applyAlignment="1">
      <alignment horizontal="right" vertical="center"/>
    </xf>
    <xf numFmtId="0" fontId="0" fillId="0" borderId="6" xfId="0" applyBorder="1">
      <alignment vertical="center"/>
    </xf>
    <xf numFmtId="177" fontId="0" fillId="0" borderId="3" xfId="0" applyNumberFormat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Alignment="1">
      <alignment horizontal="right" vertical="center"/>
    </xf>
    <xf numFmtId="187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81" fontId="0" fillId="0" borderId="6" xfId="0" applyNumberFormat="1" applyBorder="1">
      <alignment vertical="center"/>
    </xf>
    <xf numFmtId="177" fontId="0" fillId="3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right" vertical="center" wrapText="1"/>
    </xf>
    <xf numFmtId="186" fontId="10" fillId="5" borderId="0" xfId="2" applyNumberFormat="1" applyFill="1" applyAlignment="1">
      <alignment horizontal="right" vertical="center"/>
    </xf>
    <xf numFmtId="0" fontId="10" fillId="5" borderId="0" xfId="2" applyFill="1" applyAlignment="1">
      <alignment horizontal="right" vertical="center"/>
    </xf>
    <xf numFmtId="184" fontId="10" fillId="5" borderId="0" xfId="2" applyNumberFormat="1" applyFill="1" applyAlignment="1">
      <alignment horizontal="right" vertical="center"/>
    </xf>
    <xf numFmtId="0" fontId="6" fillId="0" borderId="1" xfId="0" applyFont="1" applyBorder="1">
      <alignment vertical="center"/>
    </xf>
    <xf numFmtId="1" fontId="0" fillId="0" borderId="1" xfId="0" applyNumberFormat="1" applyBorder="1">
      <alignment vertical="center"/>
    </xf>
    <xf numFmtId="0" fontId="6" fillId="0" borderId="3" xfId="0" applyFont="1" applyBorder="1">
      <alignment vertical="center"/>
    </xf>
    <xf numFmtId="184" fontId="0" fillId="0" borderId="3" xfId="0" applyNumberFormat="1" applyBorder="1" applyAlignment="1">
      <alignment horizontal="right" vertical="center"/>
    </xf>
    <xf numFmtId="0" fontId="0" fillId="0" borderId="8" xfId="0" applyBorder="1">
      <alignment vertical="center"/>
    </xf>
    <xf numFmtId="0" fontId="0" fillId="5" borderId="3" xfId="0" applyFill="1" applyBorder="1">
      <alignment vertical="center"/>
    </xf>
    <xf numFmtId="0" fontId="0" fillId="0" borderId="1" xfId="0" applyBorder="1" applyAlignment="1">
      <alignment horizontal="right" vertical="center"/>
    </xf>
    <xf numFmtId="49" fontId="10" fillId="6" borderId="1" xfId="0" applyNumberFormat="1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184" fontId="0" fillId="5" borderId="1" xfId="0" applyNumberFormat="1" applyFill="1" applyBorder="1" applyAlignment="1">
      <alignment horizontal="center" vertical="center"/>
    </xf>
    <xf numFmtId="181" fontId="0" fillId="5" borderId="1" xfId="0" applyNumberFormat="1" applyFill="1" applyBorder="1">
      <alignment vertical="center"/>
    </xf>
    <xf numFmtId="0" fontId="16" fillId="0" borderId="1" xfId="0" applyFont="1" applyBorder="1">
      <alignment vertical="center"/>
    </xf>
    <xf numFmtId="0" fontId="10" fillId="0" borderId="0" xfId="0" applyFont="1">
      <alignment vertical="center"/>
    </xf>
    <xf numFmtId="177" fontId="0" fillId="5" borderId="1" xfId="0" applyNumberFormat="1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77" fontId="0" fillId="5" borderId="3" xfId="0" applyNumberFormat="1" applyFill="1" applyBorder="1">
      <alignment vertical="center"/>
    </xf>
    <xf numFmtId="0" fontId="17" fillId="13" borderId="9" xfId="3" applyFill="1" applyBorder="1" applyAlignment="1">
      <alignment horizontal="center" vertical="center" wrapText="1"/>
    </xf>
    <xf numFmtId="0" fontId="17" fillId="13" borderId="10" xfId="3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84" fontId="0" fillId="7" borderId="1" xfId="0" applyNumberFormat="1" applyFill="1" applyBorder="1" applyAlignment="1">
      <alignment horizontal="center" vertical="center"/>
    </xf>
    <xf numFmtId="188" fontId="0" fillId="0" borderId="1" xfId="0" applyNumberFormat="1" applyBorder="1" applyAlignment="1">
      <alignment horizontal="right" vertical="center"/>
    </xf>
    <xf numFmtId="188" fontId="0" fillId="0" borderId="1" xfId="0" applyNumberFormat="1" applyBorder="1">
      <alignment vertical="center"/>
    </xf>
    <xf numFmtId="188" fontId="0" fillId="8" borderId="1" xfId="0" applyNumberFormat="1" applyFill="1" applyBorder="1" applyAlignment="1">
      <alignment horizontal="right" vertical="center"/>
    </xf>
    <xf numFmtId="0" fontId="0" fillId="15" borderId="1" xfId="0" applyFill="1" applyBorder="1">
      <alignment vertical="center"/>
    </xf>
    <xf numFmtId="0" fontId="16" fillId="5" borderId="1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  <xf numFmtId="181" fontId="0" fillId="0" borderId="7" xfId="0" applyNumberFormat="1" applyBorder="1">
      <alignment vertical="center"/>
    </xf>
    <xf numFmtId="188" fontId="0" fillId="8" borderId="1" xfId="0" applyNumberFormat="1" applyFill="1" applyBorder="1">
      <alignment vertical="center"/>
    </xf>
    <xf numFmtId="188" fontId="0" fillId="15" borderId="1" xfId="0" applyNumberFormat="1" applyFill="1" applyBorder="1" applyAlignment="1">
      <alignment horizontal="right" vertical="center"/>
    </xf>
    <xf numFmtId="182" fontId="0" fillId="15" borderId="1" xfId="0" applyNumberFormat="1" applyFill="1" applyBorder="1" applyAlignment="1">
      <alignment horizontal="center" vertical="center"/>
    </xf>
    <xf numFmtId="182" fontId="10" fillId="9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0" xfId="0" applyFont="1" applyFill="1">
      <alignment vertical="center"/>
    </xf>
    <xf numFmtId="0" fontId="10" fillId="5" borderId="0" xfId="0" applyFont="1" applyFill="1">
      <alignment vertical="center"/>
    </xf>
    <xf numFmtId="0" fontId="20" fillId="5" borderId="0" xfId="0" applyFont="1" applyFill="1">
      <alignment vertical="center"/>
    </xf>
    <xf numFmtId="176" fontId="0" fillId="0" borderId="1" xfId="0" applyNumberFormat="1" applyBorder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182" fontId="0" fillId="0" borderId="1" xfId="0" applyNumberFormat="1" applyBorder="1">
      <alignment vertical="center"/>
    </xf>
    <xf numFmtId="182" fontId="10" fillId="0" borderId="1" xfId="0" applyNumberFormat="1" applyFont="1" applyBorder="1">
      <alignment vertical="center"/>
    </xf>
    <xf numFmtId="0" fontId="10" fillId="0" borderId="1" xfId="0" quotePrefix="1" applyFont="1" applyBorder="1">
      <alignment vertical="center"/>
    </xf>
    <xf numFmtId="188" fontId="0" fillId="5" borderId="1" xfId="0" applyNumberFormat="1" applyFill="1" applyBorder="1" applyAlignment="1">
      <alignment horizontal="right" vertical="center"/>
    </xf>
    <xf numFmtId="0" fontId="0" fillId="10" borderId="0" xfId="0" applyFill="1">
      <alignment vertical="center"/>
    </xf>
    <xf numFmtId="0" fontId="0" fillId="15" borderId="0" xfId="0" applyFill="1">
      <alignment vertical="center"/>
    </xf>
    <xf numFmtId="188" fontId="0" fillId="0" borderId="0" xfId="0" applyNumberFormat="1">
      <alignment vertical="center"/>
    </xf>
    <xf numFmtId="0" fontId="0" fillId="17" borderId="1" xfId="0" applyFill="1" applyBorder="1">
      <alignment vertical="center"/>
    </xf>
    <xf numFmtId="0" fontId="10" fillId="18" borderId="1" xfId="0" applyFont="1" applyFill="1" applyBorder="1">
      <alignment vertical="center"/>
    </xf>
    <xf numFmtId="182" fontId="0" fillId="17" borderId="1" xfId="0" applyNumberFormat="1" applyFill="1" applyBorder="1">
      <alignment vertical="center"/>
    </xf>
    <xf numFmtId="0" fontId="10" fillId="17" borderId="1" xfId="0" applyFont="1" applyFill="1" applyBorder="1">
      <alignment vertical="center"/>
    </xf>
    <xf numFmtId="0" fontId="10" fillId="18" borderId="0" xfId="0" applyFont="1" applyFill="1">
      <alignment vertical="center"/>
    </xf>
    <xf numFmtId="182" fontId="10" fillId="17" borderId="1" xfId="0" applyNumberFormat="1" applyFont="1" applyFill="1" applyBorder="1">
      <alignment vertical="center"/>
    </xf>
    <xf numFmtId="0" fontId="10" fillId="9" borderId="1" xfId="0" applyFont="1" applyFill="1" applyBorder="1">
      <alignment vertical="center"/>
    </xf>
    <xf numFmtId="182" fontId="0" fillId="15" borderId="1" xfId="0" applyNumberFormat="1" applyFill="1" applyBorder="1">
      <alignment vertical="center"/>
    </xf>
    <xf numFmtId="0" fontId="10" fillId="11" borderId="1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3" xfId="0" applyFont="1" applyFill="1" applyBorder="1">
      <alignment vertical="center"/>
    </xf>
    <xf numFmtId="178" fontId="10" fillId="2" borderId="1" xfId="0" quotePrefix="1" applyNumberFormat="1" applyFont="1" applyFill="1" applyBorder="1" applyAlignment="1">
      <alignment horizontal="center" vertical="center"/>
    </xf>
    <xf numFmtId="0" fontId="10" fillId="0" borderId="0" xfId="0" quotePrefix="1" applyFont="1">
      <alignment vertical="center"/>
    </xf>
    <xf numFmtId="0" fontId="0" fillId="17" borderId="0" xfId="0" applyFill="1">
      <alignment vertical="center"/>
    </xf>
    <xf numFmtId="182" fontId="10" fillId="11" borderId="0" xfId="0" applyNumberFormat="1" applyFont="1" applyFill="1">
      <alignment vertical="center"/>
    </xf>
    <xf numFmtId="0" fontId="10" fillId="11" borderId="0" xfId="0" applyFont="1" applyFill="1">
      <alignment vertical="center"/>
    </xf>
    <xf numFmtId="182" fontId="0" fillId="11" borderId="1" xfId="0" applyNumberFormat="1" applyFill="1" applyBorder="1">
      <alignment vertical="center"/>
    </xf>
    <xf numFmtId="0" fontId="10" fillId="17" borderId="0" xfId="0" applyFont="1" applyFill="1">
      <alignment vertical="center"/>
    </xf>
    <xf numFmtId="182" fontId="0" fillId="7" borderId="1" xfId="0" applyNumberFormat="1" applyFill="1" applyBorder="1">
      <alignment vertical="center"/>
    </xf>
    <xf numFmtId="0" fontId="10" fillId="7" borderId="1" xfId="0" applyFont="1" applyFill="1" applyBorder="1">
      <alignment vertical="center"/>
    </xf>
    <xf numFmtId="182" fontId="0" fillId="7" borderId="0" xfId="0" applyNumberFormat="1" applyFill="1">
      <alignment vertical="center"/>
    </xf>
    <xf numFmtId="0" fontId="10" fillId="7" borderId="0" xfId="0" applyFont="1" applyFill="1">
      <alignment vertical="center"/>
    </xf>
    <xf numFmtId="0" fontId="0" fillId="7" borderId="0" xfId="0" applyFill="1">
      <alignment vertical="center"/>
    </xf>
    <xf numFmtId="182" fontId="10" fillId="0" borderId="0" xfId="0" applyNumberFormat="1" applyFont="1">
      <alignment vertical="center"/>
    </xf>
    <xf numFmtId="0" fontId="10" fillId="17" borderId="4" xfId="0" applyFont="1" applyFill="1" applyBorder="1">
      <alignment vertical="center"/>
    </xf>
    <xf numFmtId="3" fontId="0" fillId="0" borderId="0" xfId="0" applyNumberFormat="1">
      <alignment vertical="center"/>
    </xf>
    <xf numFmtId="0" fontId="10" fillId="7" borderId="4" xfId="0" applyFont="1" applyFill="1" applyBorder="1">
      <alignment vertical="center"/>
    </xf>
    <xf numFmtId="182" fontId="10" fillId="7" borderId="0" xfId="0" applyNumberFormat="1" applyFont="1" applyFill="1">
      <alignment vertical="center"/>
    </xf>
    <xf numFmtId="182" fontId="10" fillId="7" borderId="1" xfId="0" applyNumberFormat="1" applyFont="1" applyFill="1" applyBorder="1">
      <alignment vertical="center"/>
    </xf>
    <xf numFmtId="0" fontId="10" fillId="15" borderId="1" xfId="0" applyFont="1" applyFill="1" applyBorder="1">
      <alignment vertical="center"/>
    </xf>
    <xf numFmtId="0" fontId="10" fillId="19" borderId="1" xfId="0" applyFont="1" applyFill="1" applyBorder="1">
      <alignment vertical="center"/>
    </xf>
    <xf numFmtId="0" fontId="0" fillId="19" borderId="1" xfId="0" applyFill="1" applyBorder="1">
      <alignment vertical="center"/>
    </xf>
    <xf numFmtId="0" fontId="10" fillId="3" borderId="1" xfId="0" applyFont="1" applyFill="1" applyBorder="1">
      <alignment vertical="center"/>
    </xf>
    <xf numFmtId="0" fontId="0" fillId="3" borderId="11" xfId="0" applyFill="1" applyBorder="1">
      <alignment vertical="center"/>
    </xf>
    <xf numFmtId="181" fontId="0" fillId="3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1" xfId="0" applyNumberFormat="1" applyFill="1" applyBorder="1" applyAlignment="1">
      <alignment horizontal="right" vertical="center"/>
    </xf>
    <xf numFmtId="177" fontId="0" fillId="5" borderId="1" xfId="0" applyNumberFormat="1" applyFill="1" applyBorder="1" applyAlignment="1">
      <alignment horizontal="right" vertical="center"/>
    </xf>
    <xf numFmtId="177" fontId="0" fillId="0" borderId="6" xfId="0" applyNumberFormat="1" applyBorder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4" fontId="16" fillId="3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1" fontId="0" fillId="5" borderId="3" xfId="0" applyNumberFormat="1" applyFill="1" applyBorder="1">
      <alignment vertical="center"/>
    </xf>
    <xf numFmtId="181" fontId="0" fillId="0" borderId="4" xfId="0" applyNumberFormat="1" applyBorder="1">
      <alignment vertical="center"/>
    </xf>
    <xf numFmtId="188" fontId="0" fillId="16" borderId="1" xfId="0" applyNumberFormat="1" applyFill="1" applyBorder="1" applyAlignment="1">
      <alignment horizontal="right" vertical="center"/>
    </xf>
    <xf numFmtId="0" fontId="0" fillId="16" borderId="1" xfId="0" applyFill="1" applyBorder="1">
      <alignment vertical="center"/>
    </xf>
    <xf numFmtId="0" fontId="0" fillId="21" borderId="1" xfId="0" applyFill="1" applyBorder="1">
      <alignment vertical="center"/>
    </xf>
    <xf numFmtId="0" fontId="10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right" vertical="center"/>
    </xf>
    <xf numFmtId="187" fontId="16" fillId="3" borderId="1" xfId="0" applyNumberFormat="1" applyFont="1" applyFill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84" fontId="16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88" fontId="0" fillId="16" borderId="1" xfId="0" applyNumberFormat="1" applyFill="1" applyBorder="1">
      <alignment vertical="center"/>
    </xf>
    <xf numFmtId="188" fontId="0" fillId="5" borderId="1" xfId="0" applyNumberFormat="1" applyFill="1" applyBorder="1">
      <alignment vertical="center"/>
    </xf>
    <xf numFmtId="178" fontId="0" fillId="16" borderId="1" xfId="0" applyNumberFormat="1" applyFill="1" applyBorder="1" applyAlignment="1">
      <alignment horizontal="center" vertical="center"/>
    </xf>
    <xf numFmtId="188" fontId="20" fillId="9" borderId="1" xfId="0" applyNumberFormat="1" applyFont="1" applyFill="1" applyBorder="1" applyAlignment="1">
      <alignment horizontal="right" vertical="center"/>
    </xf>
    <xf numFmtId="188" fontId="20" fillId="16" borderId="1" xfId="0" applyNumberFormat="1" applyFont="1" applyFill="1" applyBorder="1" applyAlignment="1">
      <alignment horizontal="right" vertical="center"/>
    </xf>
    <xf numFmtId="188" fontId="10" fillId="0" borderId="1" xfId="0" applyNumberFormat="1" applyFont="1" applyBorder="1">
      <alignment vertical="center"/>
    </xf>
    <xf numFmtId="188" fontId="0" fillId="0" borderId="3" xfId="0" applyNumberFormat="1" applyBorder="1">
      <alignment vertical="center"/>
    </xf>
    <xf numFmtId="178" fontId="10" fillId="16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80" fontId="0" fillId="7" borderId="1" xfId="0" applyNumberFormat="1" applyFill="1" applyBorder="1">
      <alignment vertical="center"/>
    </xf>
    <xf numFmtId="18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</cellXfs>
  <cellStyles count="4">
    <cellStyle name="표준" xfId="0" builtinId="0"/>
    <cellStyle name="표준 2" xfId="1" xr:uid="{00000000-0005-0000-0000-000001000000}"/>
    <cellStyle name="표준 3" xfId="2" xr:uid="{00000000-0005-0000-0000-000002000000}"/>
    <cellStyle name="하이퍼링크" xfId="3" builtinId="8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Light Style 1 - Accent 1" table="0" count="7" xr9:uid="{00000000-0011-0000-FFFF-FFFF01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W143"/>
  <sheetViews>
    <sheetView zoomScale="85" zoomScaleNormal="85" zoomScaleSheetLayoutView="75" workbookViewId="0">
      <pane xSplit="9" topLeftCell="J1" activePane="topRight" state="frozen"/>
      <selection pane="topRight" activeCell="L3" sqref="L3"/>
    </sheetView>
  </sheetViews>
  <sheetFormatPr defaultColWidth="9" defaultRowHeight="16.5"/>
  <cols>
    <col min="1" max="1" width="4.5" style="36" bestFit="1" customWidth="1"/>
    <col min="2" max="2" width="11.125" style="36" customWidth="1"/>
    <col min="3" max="3" width="73.375" customWidth="1"/>
    <col min="4" max="4" width="10.625" customWidth="1"/>
    <col min="5" max="5" width="13" hidden="1" customWidth="1"/>
    <col min="6" max="6" width="11.125" hidden="1" customWidth="1"/>
    <col min="7" max="7" width="10.625" style="36" customWidth="1"/>
    <col min="8" max="8" width="12.125" customWidth="1"/>
    <col min="9" max="9" width="9.125" customWidth="1"/>
    <col min="10" max="20" width="7" customWidth="1"/>
    <col min="21" max="21" width="11.375" style="61" customWidth="1"/>
    <col min="22" max="22" width="9" hidden="1" customWidth="1"/>
    <col min="23" max="23" width="13" hidden="1" customWidth="1"/>
    <col min="24" max="24" width="12.375" style="42" customWidth="1"/>
    <col min="25" max="25" width="17.125" style="42" customWidth="1"/>
    <col min="26" max="26" width="28.125" customWidth="1"/>
    <col min="27" max="27" width="44.375" customWidth="1"/>
    <col min="28" max="28" width="9" customWidth="1"/>
    <col min="29" max="29" width="38.5" customWidth="1"/>
    <col min="30" max="48" width="9" customWidth="1"/>
  </cols>
  <sheetData>
    <row r="1" spans="1:40" ht="36.950000000000003" customHeight="1">
      <c r="A1" s="2" t="s">
        <v>169</v>
      </c>
      <c r="B1" s="20" t="s">
        <v>206</v>
      </c>
      <c r="C1" s="20" t="s">
        <v>187</v>
      </c>
      <c r="D1" s="20" t="s">
        <v>196</v>
      </c>
      <c r="E1" s="20" t="s">
        <v>166</v>
      </c>
      <c r="F1" s="20" t="s">
        <v>168</v>
      </c>
      <c r="G1" s="20" t="s">
        <v>215</v>
      </c>
      <c r="H1" s="21" t="s">
        <v>2</v>
      </c>
      <c r="I1" s="21" t="s">
        <v>160</v>
      </c>
      <c r="J1" s="78" t="s">
        <v>597</v>
      </c>
      <c r="K1" s="78" t="s">
        <v>580</v>
      </c>
      <c r="L1" s="78" t="s">
        <v>589</v>
      </c>
      <c r="M1" s="78" t="s">
        <v>590</v>
      </c>
      <c r="N1" s="78" t="s">
        <v>591</v>
      </c>
      <c r="O1" s="78" t="s">
        <v>592</v>
      </c>
      <c r="P1" s="78" t="s">
        <v>593</v>
      </c>
      <c r="Q1" s="78" t="s">
        <v>594</v>
      </c>
      <c r="R1" s="78"/>
      <c r="S1" s="78"/>
      <c r="T1" s="78"/>
      <c r="U1" s="67" t="s">
        <v>208</v>
      </c>
      <c r="W1" s="15"/>
      <c r="Z1" s="44"/>
      <c r="AA1" s="44"/>
      <c r="AC1" t="s">
        <v>202</v>
      </c>
    </row>
    <row r="2" spans="1:40">
      <c r="A2" s="6">
        <v>74</v>
      </c>
      <c r="B2" s="6">
        <v>35210390</v>
      </c>
      <c r="C2" s="5" t="s">
        <v>129</v>
      </c>
      <c r="D2" s="6" t="s">
        <v>8</v>
      </c>
      <c r="E2" s="5"/>
      <c r="F2" s="5"/>
      <c r="G2" s="6">
        <v>674</v>
      </c>
      <c r="H2" s="3">
        <f t="shared" ref="H2:H33" si="0">SUM(J2:K2)</f>
        <v>9967</v>
      </c>
      <c r="I2" s="22">
        <f>AVERAGE(K2:Q2)</f>
        <v>31</v>
      </c>
      <c r="J2" s="5">
        <v>9934</v>
      </c>
      <c r="K2" s="5">
        <v>33</v>
      </c>
      <c r="L2" s="5">
        <v>26</v>
      </c>
      <c r="M2" s="5">
        <v>39</v>
      </c>
      <c r="N2" s="5">
        <v>28</v>
      </c>
      <c r="O2" s="5">
        <v>31</v>
      </c>
      <c r="P2" s="5">
        <v>32</v>
      </c>
      <c r="Q2" s="5">
        <v>28</v>
      </c>
      <c r="R2" s="5"/>
      <c r="S2" s="5"/>
      <c r="T2" s="5"/>
      <c r="U2" s="41">
        <f t="shared" ref="U2:U33" si="1">G2/I2</f>
        <v>21.741935483870968</v>
      </c>
      <c r="V2">
        <v>4000</v>
      </c>
      <c r="X2" s="18">
        <v>6900</v>
      </c>
      <c r="Z2" s="45"/>
      <c r="AA2" s="45"/>
      <c r="AB2">
        <v>843</v>
      </c>
      <c r="AC2" s="31" t="s">
        <v>230</v>
      </c>
      <c r="AN2">
        <v>37</v>
      </c>
    </row>
    <row r="3" spans="1:40">
      <c r="A3" s="6">
        <v>85</v>
      </c>
      <c r="B3" s="6">
        <v>35747524</v>
      </c>
      <c r="C3" s="5" t="s">
        <v>95</v>
      </c>
      <c r="D3" s="6" t="s">
        <v>8</v>
      </c>
      <c r="E3" s="5"/>
      <c r="F3" s="5"/>
      <c r="G3" s="6">
        <v>257</v>
      </c>
      <c r="H3" s="3">
        <f t="shared" si="0"/>
        <v>3151</v>
      </c>
      <c r="I3" s="22">
        <f t="shared" ref="I3:I66" si="2">AVERAGE(K3:Q3)</f>
        <v>28.285714285714285</v>
      </c>
      <c r="J3" s="5">
        <v>3130</v>
      </c>
      <c r="K3" s="5">
        <v>21</v>
      </c>
      <c r="L3" s="5">
        <v>43</v>
      </c>
      <c r="M3" s="5">
        <v>23</v>
      </c>
      <c r="N3" s="5">
        <v>27</v>
      </c>
      <c r="O3" s="5">
        <v>27</v>
      </c>
      <c r="P3" s="5">
        <v>24</v>
      </c>
      <c r="Q3" s="5">
        <v>33</v>
      </c>
      <c r="R3" s="5"/>
      <c r="S3" s="5"/>
      <c r="T3" s="5"/>
      <c r="U3" s="41">
        <f t="shared" si="1"/>
        <v>9.0858585858585865</v>
      </c>
      <c r="V3" s="5"/>
      <c r="W3" s="5"/>
      <c r="X3" s="18">
        <v>4400</v>
      </c>
      <c r="Z3" s="45"/>
      <c r="AA3" s="45"/>
      <c r="AN3">
        <v>11</v>
      </c>
    </row>
    <row r="4" spans="1:40">
      <c r="A4" s="6">
        <v>86</v>
      </c>
      <c r="B4" s="6">
        <v>35747526</v>
      </c>
      <c r="C4" s="24" t="s">
        <v>67</v>
      </c>
      <c r="D4" s="25" t="s">
        <v>8</v>
      </c>
      <c r="E4" s="24"/>
      <c r="F4" s="24"/>
      <c r="G4" s="25">
        <v>154</v>
      </c>
      <c r="H4" s="3">
        <f t="shared" si="0"/>
        <v>3160</v>
      </c>
      <c r="I4" s="22">
        <f t="shared" si="2"/>
        <v>50.142857142857146</v>
      </c>
      <c r="J4" s="5">
        <v>3093</v>
      </c>
      <c r="K4" s="5">
        <v>67</v>
      </c>
      <c r="L4" s="5">
        <v>33</v>
      </c>
      <c r="M4" s="5">
        <v>45</v>
      </c>
      <c r="N4" s="5">
        <v>45</v>
      </c>
      <c r="O4" s="5">
        <v>43</v>
      </c>
      <c r="P4" s="5">
        <v>61</v>
      </c>
      <c r="Q4" s="5">
        <v>57</v>
      </c>
      <c r="R4" s="5"/>
      <c r="S4" s="5"/>
      <c r="T4" s="5"/>
      <c r="U4" s="41">
        <f t="shared" si="1"/>
        <v>3.0712250712250708</v>
      </c>
      <c r="V4">
        <v>7900</v>
      </c>
      <c r="X4" s="18">
        <v>4400</v>
      </c>
      <c r="Z4" s="45"/>
      <c r="AA4" s="45"/>
      <c r="AB4">
        <v>173</v>
      </c>
      <c r="AN4">
        <v>6</v>
      </c>
    </row>
    <row r="5" spans="1:40">
      <c r="A5" s="6">
        <v>7</v>
      </c>
      <c r="B5" s="6">
        <v>21002930</v>
      </c>
      <c r="C5" s="5" t="s">
        <v>29</v>
      </c>
      <c r="D5" s="25" t="s">
        <v>8</v>
      </c>
      <c r="G5" s="6">
        <v>19</v>
      </c>
      <c r="H5" s="3">
        <f t="shared" si="0"/>
        <v>3585</v>
      </c>
      <c r="I5" s="22">
        <f t="shared" si="2"/>
        <v>0</v>
      </c>
      <c r="J5" s="5">
        <v>3585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/>
      <c r="S5" s="5"/>
      <c r="T5" s="5"/>
      <c r="U5" s="41" t="e">
        <f t="shared" si="1"/>
        <v>#DIV/0!</v>
      </c>
      <c r="V5" s="5"/>
      <c r="W5" s="5"/>
      <c r="X5" s="59">
        <v>7900</v>
      </c>
      <c r="Z5" s="45"/>
      <c r="AA5" s="45"/>
      <c r="AN5">
        <v>0</v>
      </c>
    </row>
    <row r="6" spans="1:40">
      <c r="A6" s="6">
        <v>8</v>
      </c>
      <c r="B6" s="6">
        <v>20967458</v>
      </c>
      <c r="C6" s="5" t="s">
        <v>122</v>
      </c>
      <c r="D6" s="25" t="s">
        <v>8</v>
      </c>
      <c r="G6" s="6">
        <v>140</v>
      </c>
      <c r="H6" s="3">
        <f t="shared" si="0"/>
        <v>4256</v>
      </c>
      <c r="I6" s="22">
        <f t="shared" si="2"/>
        <v>0.8571428571428571</v>
      </c>
      <c r="J6" s="5">
        <v>4255</v>
      </c>
      <c r="K6" s="5">
        <v>1</v>
      </c>
      <c r="L6" s="5">
        <v>0</v>
      </c>
      <c r="M6" s="5">
        <v>2</v>
      </c>
      <c r="N6" s="5">
        <v>1</v>
      </c>
      <c r="O6" s="5">
        <v>1</v>
      </c>
      <c r="P6" s="5">
        <v>0</v>
      </c>
      <c r="Q6" s="5">
        <v>1</v>
      </c>
      <c r="R6" s="5"/>
      <c r="S6" s="5"/>
      <c r="T6" s="5"/>
      <c r="U6" s="41">
        <f t="shared" si="1"/>
        <v>163.33333333333334</v>
      </c>
      <c r="V6" s="5"/>
      <c r="W6" s="5"/>
      <c r="X6" s="59">
        <v>9400</v>
      </c>
      <c r="Z6" s="45"/>
      <c r="AA6" s="45"/>
      <c r="AN6">
        <v>0</v>
      </c>
    </row>
    <row r="7" spans="1:40">
      <c r="A7" s="6">
        <v>89</v>
      </c>
      <c r="B7" s="6">
        <v>35210391</v>
      </c>
      <c r="C7" s="5" t="s">
        <v>70</v>
      </c>
      <c r="D7" s="6" t="s">
        <v>8</v>
      </c>
      <c r="E7" s="5"/>
      <c r="F7" s="5"/>
      <c r="G7" s="6">
        <v>1559</v>
      </c>
      <c r="H7" s="3">
        <f t="shared" si="0"/>
        <v>10681</v>
      </c>
      <c r="I7" s="22">
        <f t="shared" si="2"/>
        <v>27.857142857142858</v>
      </c>
      <c r="J7" s="5">
        <v>10651</v>
      </c>
      <c r="K7" s="5">
        <v>30</v>
      </c>
      <c r="L7" s="5">
        <v>35</v>
      </c>
      <c r="M7" s="5">
        <v>27</v>
      </c>
      <c r="N7" s="5">
        <v>7</v>
      </c>
      <c r="O7" s="5">
        <v>26</v>
      </c>
      <c r="P7" s="5">
        <v>36</v>
      </c>
      <c r="Q7" s="5">
        <v>34</v>
      </c>
      <c r="R7" s="5"/>
      <c r="S7" s="5"/>
      <c r="T7" s="5"/>
      <c r="U7" s="41">
        <f t="shared" si="1"/>
        <v>55.964102564102561</v>
      </c>
      <c r="V7" s="5"/>
      <c r="W7" s="5"/>
      <c r="X7" s="18">
        <v>3600</v>
      </c>
      <c r="Z7" s="45"/>
      <c r="AA7" s="45"/>
      <c r="AN7">
        <v>15</v>
      </c>
    </row>
    <row r="8" spans="1:40">
      <c r="A8" s="6">
        <v>90</v>
      </c>
      <c r="B8" s="6">
        <v>35210392</v>
      </c>
      <c r="C8" s="5" t="s">
        <v>62</v>
      </c>
      <c r="D8" s="25" t="s">
        <v>8</v>
      </c>
      <c r="G8" s="6">
        <v>312</v>
      </c>
      <c r="H8" s="3">
        <f t="shared" si="0"/>
        <v>3617</v>
      </c>
      <c r="I8" s="22">
        <f t="shared" si="2"/>
        <v>10.714285714285714</v>
      </c>
      <c r="J8" s="5">
        <v>3601</v>
      </c>
      <c r="K8" s="5">
        <v>16</v>
      </c>
      <c r="L8" s="5">
        <v>3</v>
      </c>
      <c r="M8" s="5">
        <v>11</v>
      </c>
      <c r="N8" s="5">
        <v>6</v>
      </c>
      <c r="O8" s="5">
        <v>6</v>
      </c>
      <c r="P8" s="5">
        <v>20</v>
      </c>
      <c r="Q8" s="5">
        <v>13</v>
      </c>
      <c r="R8" s="5"/>
      <c r="S8" s="5"/>
      <c r="T8" s="5"/>
      <c r="U8" s="41">
        <f t="shared" si="1"/>
        <v>29.12</v>
      </c>
      <c r="V8" s="5"/>
      <c r="W8" s="5"/>
      <c r="X8" s="59">
        <v>3600</v>
      </c>
      <c r="Z8" s="45"/>
      <c r="AA8" s="45"/>
      <c r="AN8">
        <v>0</v>
      </c>
    </row>
    <row r="9" spans="1:40">
      <c r="A9" s="6">
        <v>46</v>
      </c>
      <c r="B9" s="6">
        <v>26516980</v>
      </c>
      <c r="C9" s="5" t="s">
        <v>28</v>
      </c>
      <c r="D9" s="25" t="s">
        <v>8</v>
      </c>
      <c r="E9" s="5"/>
      <c r="F9" s="5"/>
      <c r="G9" s="6">
        <v>307</v>
      </c>
      <c r="H9" s="3">
        <f t="shared" si="0"/>
        <v>6228</v>
      </c>
      <c r="I9" s="22">
        <f t="shared" si="2"/>
        <v>14</v>
      </c>
      <c r="J9" s="5">
        <v>6222</v>
      </c>
      <c r="K9" s="24">
        <v>6</v>
      </c>
      <c r="L9" s="24">
        <v>11</v>
      </c>
      <c r="M9" s="24">
        <v>11</v>
      </c>
      <c r="N9" s="24">
        <v>16</v>
      </c>
      <c r="O9" s="24">
        <v>13</v>
      </c>
      <c r="P9" s="24">
        <v>19</v>
      </c>
      <c r="Q9" s="24">
        <v>22</v>
      </c>
      <c r="R9" s="24"/>
      <c r="S9" s="24"/>
      <c r="T9" s="24"/>
      <c r="U9" s="41">
        <f t="shared" si="1"/>
        <v>21.928571428571427</v>
      </c>
      <c r="V9" s="24"/>
      <c r="W9" s="24"/>
      <c r="X9" s="59">
        <v>3800</v>
      </c>
      <c r="Z9" s="45"/>
      <c r="AA9" s="45"/>
      <c r="AN9">
        <v>0</v>
      </c>
    </row>
    <row r="10" spans="1:40">
      <c r="A10" s="6">
        <v>47</v>
      </c>
      <c r="B10" s="6">
        <v>26516978</v>
      </c>
      <c r="C10" s="5" t="s">
        <v>27</v>
      </c>
      <c r="D10" s="6" t="s">
        <v>8</v>
      </c>
      <c r="E10" s="5"/>
      <c r="F10" s="5"/>
      <c r="G10" s="6">
        <v>440</v>
      </c>
      <c r="H10" s="3">
        <f t="shared" si="0"/>
        <v>47593</v>
      </c>
      <c r="I10" s="22">
        <f t="shared" si="2"/>
        <v>25.571428571428573</v>
      </c>
      <c r="J10" s="5">
        <v>47566</v>
      </c>
      <c r="K10" s="84">
        <v>27</v>
      </c>
      <c r="L10" s="84">
        <v>23</v>
      </c>
      <c r="M10" s="84">
        <v>29</v>
      </c>
      <c r="N10" s="84">
        <v>24</v>
      </c>
      <c r="O10" s="84">
        <v>23</v>
      </c>
      <c r="P10" s="84">
        <v>28</v>
      </c>
      <c r="Q10" s="84">
        <v>25</v>
      </c>
      <c r="R10" s="84"/>
      <c r="S10" s="84"/>
      <c r="T10" s="5"/>
      <c r="U10" s="41">
        <f t="shared" si="1"/>
        <v>17.206703910614525</v>
      </c>
      <c r="V10">
        <v>9500</v>
      </c>
      <c r="X10" s="18">
        <v>4400</v>
      </c>
      <c r="AA10" s="45"/>
      <c r="AB10">
        <v>4104</v>
      </c>
      <c r="AC10" s="27" t="s">
        <v>5</v>
      </c>
      <c r="AN10">
        <v>114</v>
      </c>
    </row>
    <row r="11" spans="1:40">
      <c r="A11" s="25">
        <v>84</v>
      </c>
      <c r="B11" s="25">
        <v>19914520</v>
      </c>
      <c r="C11" s="24" t="s">
        <v>26</v>
      </c>
      <c r="D11" s="25" t="s">
        <v>8</v>
      </c>
      <c r="G11" s="25">
        <v>1053</v>
      </c>
      <c r="H11" s="3">
        <f t="shared" si="0"/>
        <v>53267</v>
      </c>
      <c r="I11" s="22">
        <f t="shared" si="2"/>
        <v>83</v>
      </c>
      <c r="J11" s="5">
        <v>53186</v>
      </c>
      <c r="K11" s="24">
        <v>81</v>
      </c>
      <c r="L11" s="24">
        <v>95</v>
      </c>
      <c r="M11" s="24">
        <v>76</v>
      </c>
      <c r="N11" s="24">
        <v>78</v>
      </c>
      <c r="O11" s="24">
        <v>94</v>
      </c>
      <c r="P11" s="24">
        <v>78</v>
      </c>
      <c r="Q11" s="24">
        <v>79</v>
      </c>
      <c r="R11" s="24"/>
      <c r="S11" s="24"/>
      <c r="T11" s="24"/>
      <c r="U11" s="41">
        <f t="shared" si="1"/>
        <v>12.686746987951807</v>
      </c>
      <c r="V11" s="24"/>
      <c r="W11" s="24"/>
      <c r="X11" s="59">
        <v>5900</v>
      </c>
      <c r="Z11" s="45"/>
      <c r="AA11" s="45"/>
      <c r="AN11">
        <v>0</v>
      </c>
    </row>
    <row r="12" spans="1:40">
      <c r="A12" s="6">
        <v>100</v>
      </c>
      <c r="B12" s="6">
        <v>38449485</v>
      </c>
      <c r="C12" s="79" t="s">
        <v>287</v>
      </c>
      <c r="D12" s="6" t="s">
        <v>8</v>
      </c>
      <c r="E12" s="5"/>
      <c r="F12" s="5"/>
      <c r="G12" s="6">
        <v>383</v>
      </c>
      <c r="H12" s="3">
        <f t="shared" si="0"/>
        <v>1786</v>
      </c>
      <c r="I12" s="22">
        <f t="shared" si="2"/>
        <v>36.428571428571431</v>
      </c>
      <c r="J12" s="5">
        <v>1744</v>
      </c>
      <c r="K12" s="5">
        <v>42</v>
      </c>
      <c r="L12" s="5">
        <v>35</v>
      </c>
      <c r="M12" s="5">
        <v>34</v>
      </c>
      <c r="N12" s="5">
        <v>46</v>
      </c>
      <c r="O12" s="5">
        <v>34</v>
      </c>
      <c r="P12" s="5">
        <v>26</v>
      </c>
      <c r="Q12" s="5">
        <v>38</v>
      </c>
      <c r="R12" s="5"/>
      <c r="S12" s="5"/>
      <c r="T12" s="5"/>
      <c r="U12" s="41">
        <f t="shared" si="1"/>
        <v>10.513725490196078</v>
      </c>
      <c r="V12">
        <v>11500</v>
      </c>
      <c r="X12" s="18">
        <v>7400</v>
      </c>
      <c r="Z12" s="45"/>
      <c r="AA12" s="45"/>
      <c r="AB12">
        <v>266</v>
      </c>
      <c r="AC12" s="30" t="s">
        <v>189</v>
      </c>
      <c r="AN12">
        <v>7</v>
      </c>
    </row>
    <row r="13" spans="1:40" ht="15.75" customHeight="1">
      <c r="A13" s="6">
        <v>101</v>
      </c>
      <c r="B13" s="6">
        <v>38449487</v>
      </c>
      <c r="C13" s="79" t="s">
        <v>288</v>
      </c>
      <c r="D13" s="6" t="s">
        <v>8</v>
      </c>
      <c r="E13" s="5"/>
      <c r="F13" s="5"/>
      <c r="G13" s="6">
        <v>83</v>
      </c>
      <c r="H13" s="3">
        <f t="shared" si="0"/>
        <v>880</v>
      </c>
      <c r="I13" s="22">
        <f t="shared" si="2"/>
        <v>23</v>
      </c>
      <c r="J13" s="5">
        <v>847</v>
      </c>
      <c r="K13" s="5">
        <v>33</v>
      </c>
      <c r="L13" s="5">
        <v>10</v>
      </c>
      <c r="M13" s="5">
        <v>23</v>
      </c>
      <c r="N13" s="5">
        <v>20</v>
      </c>
      <c r="O13" s="5">
        <v>28</v>
      </c>
      <c r="P13" s="5">
        <v>25</v>
      </c>
      <c r="Q13" s="5">
        <v>22</v>
      </c>
      <c r="R13" s="5"/>
      <c r="S13" s="5"/>
      <c r="T13" s="5"/>
      <c r="U13" s="41">
        <f t="shared" si="1"/>
        <v>3.6086956521739131</v>
      </c>
      <c r="V13" s="5"/>
      <c r="W13" s="5"/>
      <c r="X13" s="18">
        <v>7400</v>
      </c>
      <c r="Z13" s="45"/>
      <c r="AA13" s="45"/>
      <c r="AN13">
        <v>1</v>
      </c>
    </row>
    <row r="14" spans="1:40">
      <c r="A14" s="6">
        <v>88</v>
      </c>
      <c r="B14" s="6">
        <v>35821450</v>
      </c>
      <c r="C14" s="5" t="s">
        <v>124</v>
      </c>
      <c r="D14" s="6" t="s">
        <v>8</v>
      </c>
      <c r="E14" s="5"/>
      <c r="F14" s="5"/>
      <c r="G14" s="6">
        <v>850</v>
      </c>
      <c r="H14" s="3">
        <f t="shared" si="0"/>
        <v>9920</v>
      </c>
      <c r="I14" s="22">
        <f t="shared" si="2"/>
        <v>46</v>
      </c>
      <c r="J14" s="5">
        <v>9865</v>
      </c>
      <c r="K14" s="5">
        <v>55</v>
      </c>
      <c r="L14" s="5">
        <v>50</v>
      </c>
      <c r="M14" s="5">
        <v>45</v>
      </c>
      <c r="N14" s="5">
        <v>35</v>
      </c>
      <c r="O14" s="5">
        <v>40</v>
      </c>
      <c r="P14" s="5">
        <v>39</v>
      </c>
      <c r="Q14" s="5">
        <v>58</v>
      </c>
      <c r="R14" s="5"/>
      <c r="S14" s="5"/>
      <c r="T14" s="5"/>
      <c r="U14" s="41">
        <f t="shared" si="1"/>
        <v>18.478260869565219</v>
      </c>
      <c r="V14" s="5"/>
      <c r="W14" s="5"/>
      <c r="X14" s="18">
        <v>7400</v>
      </c>
    </row>
    <row r="15" spans="1:40">
      <c r="A15" s="25">
        <v>102</v>
      </c>
      <c r="B15" s="25">
        <v>38312932</v>
      </c>
      <c r="C15" s="99" t="s">
        <v>459</v>
      </c>
      <c r="D15" s="25" t="s">
        <v>8</v>
      </c>
      <c r="E15" s="24"/>
      <c r="F15" s="24"/>
      <c r="G15" s="25">
        <v>788</v>
      </c>
      <c r="H15" s="3">
        <f t="shared" si="0"/>
        <v>2135</v>
      </c>
      <c r="I15" s="22">
        <f t="shared" si="2"/>
        <v>14.571428571428571</v>
      </c>
      <c r="J15" s="5">
        <v>2118</v>
      </c>
      <c r="K15" s="24">
        <v>17</v>
      </c>
      <c r="L15" s="24">
        <v>12</v>
      </c>
      <c r="M15" s="24">
        <v>25</v>
      </c>
      <c r="N15" s="24">
        <v>20</v>
      </c>
      <c r="O15" s="24">
        <v>14</v>
      </c>
      <c r="P15" s="24">
        <v>8</v>
      </c>
      <c r="Q15" s="24">
        <v>6</v>
      </c>
      <c r="R15" s="24"/>
      <c r="S15" s="24"/>
      <c r="T15" s="24"/>
      <c r="U15" s="41">
        <f t="shared" si="1"/>
        <v>54.078431372549019</v>
      </c>
      <c r="V15" s="24"/>
      <c r="W15" s="24"/>
      <c r="X15" s="109">
        <v>14400</v>
      </c>
    </row>
    <row r="16" spans="1:40">
      <c r="A16" s="6">
        <v>103</v>
      </c>
      <c r="B16" s="6">
        <v>38312933</v>
      </c>
      <c r="C16" s="79" t="s">
        <v>460</v>
      </c>
      <c r="D16" s="25" t="s">
        <v>8</v>
      </c>
      <c r="E16" s="5"/>
      <c r="F16" s="5"/>
      <c r="G16" s="6">
        <v>428</v>
      </c>
      <c r="H16" s="3">
        <f t="shared" si="0"/>
        <v>949</v>
      </c>
      <c r="I16" s="22">
        <f t="shared" si="2"/>
        <v>8.1428571428571423</v>
      </c>
      <c r="J16" s="5">
        <v>934</v>
      </c>
      <c r="K16" s="5">
        <v>15</v>
      </c>
      <c r="L16" s="5">
        <v>11</v>
      </c>
      <c r="M16" s="5">
        <v>8</v>
      </c>
      <c r="N16" s="5">
        <v>11</v>
      </c>
      <c r="O16" s="5">
        <v>3</v>
      </c>
      <c r="P16" s="5">
        <v>6</v>
      </c>
      <c r="Q16" s="5">
        <v>3</v>
      </c>
      <c r="R16" s="5"/>
      <c r="S16" s="5"/>
      <c r="T16" s="5"/>
      <c r="U16" s="41">
        <f t="shared" si="1"/>
        <v>52.561403508771932</v>
      </c>
      <c r="V16" s="5"/>
      <c r="W16" s="5"/>
      <c r="X16" s="109">
        <v>18000</v>
      </c>
    </row>
    <row r="17" spans="1:151">
      <c r="A17" s="6">
        <v>91</v>
      </c>
      <c r="B17" s="6">
        <v>35478357</v>
      </c>
      <c r="C17" s="5" t="s">
        <v>96</v>
      </c>
      <c r="D17" s="6" t="s">
        <v>8</v>
      </c>
      <c r="E17" s="5"/>
      <c r="F17" s="5"/>
      <c r="G17" s="6">
        <v>1270</v>
      </c>
      <c r="H17" s="3">
        <f t="shared" si="0"/>
        <v>7990</v>
      </c>
      <c r="I17" s="22">
        <f t="shared" si="2"/>
        <v>48.142857142857146</v>
      </c>
      <c r="J17" s="5">
        <v>7950</v>
      </c>
      <c r="K17" s="5">
        <v>40</v>
      </c>
      <c r="L17" s="5">
        <v>55</v>
      </c>
      <c r="M17" s="5">
        <v>53</v>
      </c>
      <c r="N17" s="5">
        <v>49</v>
      </c>
      <c r="O17" s="5">
        <v>41</v>
      </c>
      <c r="P17" s="5">
        <v>45</v>
      </c>
      <c r="Q17" s="5">
        <v>54</v>
      </c>
      <c r="R17" s="5"/>
      <c r="S17" s="5"/>
      <c r="T17" s="5"/>
      <c r="U17" s="41">
        <f t="shared" si="1"/>
        <v>26.379821958456972</v>
      </c>
      <c r="V17" s="5"/>
      <c r="W17" s="5"/>
      <c r="X17" s="18">
        <v>4500</v>
      </c>
      <c r="Z17" s="45"/>
      <c r="AA17" s="45"/>
      <c r="AN17">
        <v>2</v>
      </c>
    </row>
    <row r="18" spans="1:151">
      <c r="A18" s="6">
        <v>92</v>
      </c>
      <c r="B18" s="6">
        <v>35478358</v>
      </c>
      <c r="C18" s="5" t="s">
        <v>100</v>
      </c>
      <c r="D18" s="6" t="s">
        <v>8</v>
      </c>
      <c r="E18" s="5"/>
      <c r="F18" s="5"/>
      <c r="G18" s="6">
        <v>989</v>
      </c>
      <c r="H18" s="3">
        <f t="shared" si="0"/>
        <v>3085</v>
      </c>
      <c r="I18" s="22">
        <f t="shared" si="2"/>
        <v>28.285714285714285</v>
      </c>
      <c r="J18" s="5">
        <v>3059</v>
      </c>
      <c r="K18" s="5">
        <v>26</v>
      </c>
      <c r="L18" s="5">
        <v>36</v>
      </c>
      <c r="M18" s="5">
        <v>20</v>
      </c>
      <c r="N18" s="5">
        <v>23</v>
      </c>
      <c r="O18" s="5">
        <v>30</v>
      </c>
      <c r="P18" s="5">
        <v>32</v>
      </c>
      <c r="Q18" s="5">
        <v>31</v>
      </c>
      <c r="R18" s="5"/>
      <c r="S18" s="5"/>
      <c r="T18" s="5"/>
      <c r="U18" s="41">
        <f t="shared" si="1"/>
        <v>34.964646464646464</v>
      </c>
      <c r="V18" s="5"/>
      <c r="W18" s="5"/>
      <c r="X18" s="18">
        <v>4500</v>
      </c>
      <c r="Z18" s="45"/>
      <c r="AA18" s="45"/>
      <c r="AN18">
        <v>0</v>
      </c>
    </row>
    <row r="19" spans="1:151">
      <c r="A19" s="6">
        <v>98</v>
      </c>
      <c r="B19" s="6">
        <v>36634210</v>
      </c>
      <c r="C19" s="5" t="s">
        <v>127</v>
      </c>
      <c r="D19" s="6" t="s">
        <v>8</v>
      </c>
      <c r="E19" s="5"/>
      <c r="F19" s="5"/>
      <c r="G19" s="6">
        <v>719</v>
      </c>
      <c r="H19" s="3">
        <f t="shared" si="0"/>
        <v>7026</v>
      </c>
      <c r="I19" s="22">
        <f t="shared" si="2"/>
        <v>40.428571428571431</v>
      </c>
      <c r="J19" s="5">
        <v>6989</v>
      </c>
      <c r="K19" s="5">
        <v>37</v>
      </c>
      <c r="L19" s="5">
        <v>49</v>
      </c>
      <c r="M19" s="5">
        <v>47</v>
      </c>
      <c r="N19" s="5">
        <v>35</v>
      </c>
      <c r="O19" s="5">
        <v>36</v>
      </c>
      <c r="P19" s="5">
        <v>43</v>
      </c>
      <c r="Q19" s="5">
        <v>36</v>
      </c>
      <c r="R19" s="5"/>
      <c r="S19" s="5"/>
      <c r="T19" s="5"/>
      <c r="U19" s="41">
        <f t="shared" si="1"/>
        <v>17.784452296819786</v>
      </c>
      <c r="V19">
        <v>21000</v>
      </c>
      <c r="X19" s="18">
        <v>2900</v>
      </c>
      <c r="Z19" s="45"/>
      <c r="AA19" s="45"/>
      <c r="AB19">
        <v>1419</v>
      </c>
      <c r="AC19" s="27" t="s">
        <v>194</v>
      </c>
      <c r="AD19" t="s">
        <v>16</v>
      </c>
      <c r="AN19">
        <v>64</v>
      </c>
    </row>
    <row r="20" spans="1:151">
      <c r="A20" s="6">
        <v>80</v>
      </c>
      <c r="B20" s="6">
        <v>38067360</v>
      </c>
      <c r="C20" s="79" t="s">
        <v>280</v>
      </c>
      <c r="D20" s="25" t="s">
        <v>8</v>
      </c>
      <c r="E20" s="5"/>
      <c r="F20" s="5"/>
      <c r="G20" s="6">
        <v>382</v>
      </c>
      <c r="H20" s="3">
        <f t="shared" si="0"/>
        <v>1443</v>
      </c>
      <c r="I20" s="22">
        <f t="shared" si="2"/>
        <v>39</v>
      </c>
      <c r="J20" s="5">
        <v>1396</v>
      </c>
      <c r="K20" s="5">
        <v>47</v>
      </c>
      <c r="L20" s="5">
        <v>35</v>
      </c>
      <c r="M20" s="5">
        <v>27</v>
      </c>
      <c r="N20" s="5">
        <v>40</v>
      </c>
      <c r="O20" s="5">
        <v>41</v>
      </c>
      <c r="P20" s="5">
        <v>37</v>
      </c>
      <c r="Q20" s="5">
        <v>46</v>
      </c>
      <c r="R20" s="5"/>
      <c r="S20" s="5"/>
      <c r="T20" s="5"/>
      <c r="U20" s="41">
        <f t="shared" si="1"/>
        <v>9.7948717948717956</v>
      </c>
      <c r="V20" s="5"/>
      <c r="W20" s="5"/>
      <c r="X20" s="18">
        <v>2900</v>
      </c>
      <c r="ER20" s="42"/>
      <c r="ES20" s="47"/>
      <c r="ET20" s="62"/>
      <c r="EU20" s="62"/>
    </row>
    <row r="21" spans="1:151">
      <c r="A21" s="6">
        <v>52</v>
      </c>
      <c r="B21" s="6">
        <v>28411673</v>
      </c>
      <c r="C21" s="5" t="s">
        <v>132</v>
      </c>
      <c r="D21" s="6" t="s">
        <v>8</v>
      </c>
      <c r="E21" s="5"/>
      <c r="F21" s="5"/>
      <c r="G21" s="6">
        <v>271</v>
      </c>
      <c r="H21" s="3">
        <f t="shared" si="0"/>
        <v>1839</v>
      </c>
      <c r="I21" s="22">
        <f t="shared" si="2"/>
        <v>3.7142857142857144</v>
      </c>
      <c r="J21" s="5">
        <v>1832</v>
      </c>
      <c r="K21" s="5">
        <v>7</v>
      </c>
      <c r="L21" s="5">
        <v>0</v>
      </c>
      <c r="M21" s="5">
        <v>7</v>
      </c>
      <c r="N21" s="5">
        <v>3</v>
      </c>
      <c r="O21" s="5">
        <v>2</v>
      </c>
      <c r="P21" s="5">
        <v>4</v>
      </c>
      <c r="Q21" s="5">
        <v>3</v>
      </c>
      <c r="R21" s="5"/>
      <c r="S21" s="5"/>
      <c r="T21" s="5"/>
      <c r="U21" s="41">
        <f t="shared" si="1"/>
        <v>72.961538461538453</v>
      </c>
      <c r="X21" s="18">
        <v>10200</v>
      </c>
      <c r="Z21" s="45"/>
      <c r="AA21" s="45"/>
      <c r="AB21">
        <v>421</v>
      </c>
      <c r="AC21" s="28" t="s">
        <v>6</v>
      </c>
      <c r="AD21" t="s">
        <v>16</v>
      </c>
      <c r="AF21">
        <v>1920</v>
      </c>
      <c r="AG21">
        <v>2080</v>
      </c>
      <c r="AH21">
        <f>SUM(AF21:AG21)</f>
        <v>4000</v>
      </c>
      <c r="AI21">
        <v>40</v>
      </c>
      <c r="AJ21">
        <f>AH21/AI21</f>
        <v>100</v>
      </c>
      <c r="AK21">
        <v>30</v>
      </c>
      <c r="AL21">
        <v>130</v>
      </c>
      <c r="AN21">
        <v>88</v>
      </c>
    </row>
    <row r="22" spans="1:151">
      <c r="A22" s="6">
        <v>53</v>
      </c>
      <c r="B22" s="6">
        <v>28411674</v>
      </c>
      <c r="C22" s="5" t="s">
        <v>131</v>
      </c>
      <c r="D22" s="6" t="s">
        <v>8</v>
      </c>
      <c r="E22" s="5"/>
      <c r="F22" s="5"/>
      <c r="G22" s="6">
        <v>216</v>
      </c>
      <c r="H22" s="3">
        <f t="shared" si="0"/>
        <v>2357</v>
      </c>
      <c r="I22" s="22">
        <f t="shared" si="2"/>
        <v>5.8571428571428568</v>
      </c>
      <c r="J22" s="5">
        <v>2346</v>
      </c>
      <c r="K22" s="5">
        <v>11</v>
      </c>
      <c r="L22" s="5">
        <v>6</v>
      </c>
      <c r="M22" s="5">
        <v>5</v>
      </c>
      <c r="N22" s="5">
        <v>7</v>
      </c>
      <c r="O22" s="5">
        <v>2</v>
      </c>
      <c r="P22" s="5">
        <v>6</v>
      </c>
      <c r="Q22" s="5">
        <v>4</v>
      </c>
      <c r="R22" s="5"/>
      <c r="S22" s="5"/>
      <c r="T22" s="5"/>
      <c r="U22" s="41">
        <f t="shared" si="1"/>
        <v>36.878048780487809</v>
      </c>
      <c r="X22" s="18">
        <v>11700</v>
      </c>
      <c r="Z22" s="45"/>
      <c r="AA22" s="45"/>
      <c r="AB22">
        <v>392</v>
      </c>
      <c r="AC22" s="28" t="s">
        <v>6</v>
      </c>
      <c r="AD22" t="s">
        <v>16</v>
      </c>
      <c r="AF22">
        <v>1800</v>
      </c>
      <c r="AG22">
        <v>2550</v>
      </c>
      <c r="AH22">
        <f>SUM(AF22:AG22)</f>
        <v>4350</v>
      </c>
      <c r="AI22">
        <v>50</v>
      </c>
      <c r="AJ22">
        <f>AH22/AI22</f>
        <v>87</v>
      </c>
      <c r="AK22">
        <v>13</v>
      </c>
      <c r="AL22">
        <v>100</v>
      </c>
      <c r="AN22">
        <v>45</v>
      </c>
    </row>
    <row r="23" spans="1:151">
      <c r="A23" s="6">
        <v>87</v>
      </c>
      <c r="B23" s="6">
        <v>35821449</v>
      </c>
      <c r="C23" s="5" t="s">
        <v>30</v>
      </c>
      <c r="D23" s="6" t="s">
        <v>8</v>
      </c>
      <c r="E23" s="5"/>
      <c r="F23" s="5"/>
      <c r="G23" s="6">
        <v>566</v>
      </c>
      <c r="H23" s="3">
        <f t="shared" si="0"/>
        <v>5868</v>
      </c>
      <c r="I23" s="22">
        <f t="shared" si="2"/>
        <v>15.571428571428571</v>
      </c>
      <c r="J23" s="5">
        <v>5851</v>
      </c>
      <c r="K23" s="5">
        <v>17</v>
      </c>
      <c r="L23" s="5">
        <v>19</v>
      </c>
      <c r="M23" s="5">
        <v>13</v>
      </c>
      <c r="N23" s="5">
        <v>23</v>
      </c>
      <c r="O23" s="5">
        <v>15</v>
      </c>
      <c r="P23" s="5">
        <v>12</v>
      </c>
      <c r="Q23" s="5">
        <v>10</v>
      </c>
      <c r="R23" s="5"/>
      <c r="S23" s="5"/>
      <c r="T23" s="5"/>
      <c r="U23" s="41">
        <f t="shared" si="1"/>
        <v>36.348623853211009</v>
      </c>
      <c r="V23">
        <v>24000</v>
      </c>
      <c r="X23" s="18">
        <v>5560</v>
      </c>
      <c r="Z23" s="45"/>
      <c r="AA23" s="45"/>
      <c r="AB23">
        <v>1666</v>
      </c>
      <c r="AC23" s="31" t="s">
        <v>235</v>
      </c>
      <c r="AD23" t="s">
        <v>16</v>
      </c>
      <c r="AN23">
        <v>74</v>
      </c>
    </row>
    <row r="24" spans="1:151">
      <c r="A24" s="6">
        <v>17</v>
      </c>
      <c r="B24" s="6">
        <v>26248487</v>
      </c>
      <c r="C24" s="5" t="s">
        <v>77</v>
      </c>
      <c r="D24" s="6" t="s">
        <v>8</v>
      </c>
      <c r="E24" s="5"/>
      <c r="F24" s="5"/>
      <c r="G24" s="6">
        <v>354</v>
      </c>
      <c r="H24" s="3">
        <f t="shared" si="0"/>
        <v>6089</v>
      </c>
      <c r="I24" s="22">
        <f t="shared" si="2"/>
        <v>20.142857142857142</v>
      </c>
      <c r="J24" s="5">
        <v>6070</v>
      </c>
      <c r="K24" s="5">
        <v>19</v>
      </c>
      <c r="L24" s="5">
        <v>30</v>
      </c>
      <c r="M24" s="5">
        <v>11</v>
      </c>
      <c r="N24" s="5">
        <v>12</v>
      </c>
      <c r="O24" s="5">
        <v>44</v>
      </c>
      <c r="P24" s="5">
        <v>10</v>
      </c>
      <c r="Q24" s="5">
        <v>15</v>
      </c>
      <c r="R24" s="5"/>
      <c r="S24" s="5"/>
      <c r="T24" s="5"/>
      <c r="U24" s="41">
        <f t="shared" si="1"/>
        <v>17.574468085106382</v>
      </c>
      <c r="X24" s="18">
        <v>8800</v>
      </c>
      <c r="Z24" s="45"/>
      <c r="AA24" s="45"/>
      <c r="AB24">
        <v>310</v>
      </c>
      <c r="AC24" s="28" t="s">
        <v>6</v>
      </c>
      <c r="AD24" t="s">
        <v>16</v>
      </c>
      <c r="AF24">
        <v>1600</v>
      </c>
      <c r="AG24">
        <v>1760</v>
      </c>
      <c r="AH24">
        <f>SUM(AF24:AG24)</f>
        <v>3360</v>
      </c>
      <c r="AI24">
        <v>40</v>
      </c>
      <c r="AJ24">
        <f>AH24/AI24</f>
        <v>84</v>
      </c>
      <c r="AK24">
        <v>16</v>
      </c>
      <c r="AL24">
        <v>100</v>
      </c>
      <c r="AN24">
        <v>54</v>
      </c>
    </row>
    <row r="25" spans="1:151">
      <c r="A25" s="6">
        <v>18</v>
      </c>
      <c r="B25" s="6">
        <v>26248491</v>
      </c>
      <c r="C25" s="5" t="s">
        <v>109</v>
      </c>
      <c r="D25" s="6" t="s">
        <v>8</v>
      </c>
      <c r="E25" s="5"/>
      <c r="F25" s="5"/>
      <c r="G25" s="6">
        <v>341</v>
      </c>
      <c r="H25" s="3">
        <f t="shared" si="0"/>
        <v>7858</v>
      </c>
      <c r="I25" s="22">
        <f t="shared" si="2"/>
        <v>12.714285714285714</v>
      </c>
      <c r="J25" s="5">
        <v>7849</v>
      </c>
      <c r="K25" s="5">
        <v>9</v>
      </c>
      <c r="L25" s="5">
        <v>13</v>
      </c>
      <c r="M25" s="5">
        <v>12</v>
      </c>
      <c r="N25" s="5">
        <v>13</v>
      </c>
      <c r="O25" s="5">
        <v>12</v>
      </c>
      <c r="P25" s="5">
        <v>12</v>
      </c>
      <c r="Q25" s="5">
        <v>18</v>
      </c>
      <c r="R25" s="5"/>
      <c r="S25" s="5"/>
      <c r="T25" s="5"/>
      <c r="U25" s="41">
        <f t="shared" si="1"/>
        <v>26.820224719101127</v>
      </c>
      <c r="X25" s="18">
        <v>11000</v>
      </c>
      <c r="Z25" s="45"/>
      <c r="AA25" s="45"/>
      <c r="AB25">
        <v>319</v>
      </c>
      <c r="AC25" s="28" t="s">
        <v>6</v>
      </c>
      <c r="AD25" t="s">
        <v>16</v>
      </c>
      <c r="AF25">
        <v>1200</v>
      </c>
      <c r="AG25">
        <v>1800</v>
      </c>
      <c r="AH25">
        <f>SUM(AF25:AG25)</f>
        <v>3000</v>
      </c>
      <c r="AI25">
        <v>50</v>
      </c>
      <c r="AJ25">
        <f>AH25/AI25</f>
        <v>60</v>
      </c>
      <c r="AK25">
        <v>18</v>
      </c>
      <c r="AL25">
        <v>85</v>
      </c>
      <c r="AN25">
        <v>50</v>
      </c>
    </row>
    <row r="26" spans="1:151">
      <c r="A26" s="6">
        <v>31</v>
      </c>
      <c r="B26" s="6">
        <v>26237795</v>
      </c>
      <c r="C26" s="5" t="s">
        <v>71</v>
      </c>
      <c r="D26" s="6" t="s">
        <v>8</v>
      </c>
      <c r="E26" s="5"/>
      <c r="F26" s="5"/>
      <c r="G26" s="6">
        <v>575</v>
      </c>
      <c r="H26" s="3">
        <f t="shared" si="0"/>
        <v>28510</v>
      </c>
      <c r="I26" s="22">
        <f t="shared" si="2"/>
        <v>47.714285714285715</v>
      </c>
      <c r="J26" s="5">
        <v>28440</v>
      </c>
      <c r="K26" s="5">
        <v>70</v>
      </c>
      <c r="L26" s="5">
        <v>46</v>
      </c>
      <c r="M26" s="5">
        <v>62</v>
      </c>
      <c r="N26" s="5">
        <v>49</v>
      </c>
      <c r="O26" s="5">
        <v>28</v>
      </c>
      <c r="P26" s="5">
        <v>43</v>
      </c>
      <c r="Q26" s="5">
        <v>36</v>
      </c>
      <c r="R26" s="5"/>
      <c r="S26" s="5"/>
      <c r="T26" s="5"/>
      <c r="U26" s="41">
        <f t="shared" si="1"/>
        <v>12.050898203592814</v>
      </c>
      <c r="X26" s="18">
        <v>6000</v>
      </c>
      <c r="Z26" s="45"/>
      <c r="AA26" s="45"/>
      <c r="AB26">
        <v>374</v>
      </c>
      <c r="AC26" s="28" t="s">
        <v>6</v>
      </c>
      <c r="AD26" t="s">
        <v>16</v>
      </c>
      <c r="AF26">
        <v>2180</v>
      </c>
      <c r="AG26">
        <v>2820</v>
      </c>
      <c r="AH26">
        <f>SUM(AF26:AG26)</f>
        <v>5000</v>
      </c>
      <c r="AI26">
        <v>70</v>
      </c>
      <c r="AJ26">
        <f>AH26/AI26</f>
        <v>71.428571428571431</v>
      </c>
      <c r="AK26">
        <v>30</v>
      </c>
      <c r="AL26">
        <v>100</v>
      </c>
      <c r="AN26">
        <v>83</v>
      </c>
    </row>
    <row r="27" spans="1:151">
      <c r="A27" s="6">
        <v>32</v>
      </c>
      <c r="B27" s="6">
        <v>26237797</v>
      </c>
      <c r="C27" s="5" t="s">
        <v>117</v>
      </c>
      <c r="D27" s="6" t="s">
        <v>8</v>
      </c>
      <c r="E27" s="5"/>
      <c r="F27" s="5"/>
      <c r="G27" s="6">
        <v>513</v>
      </c>
      <c r="H27" s="3">
        <f t="shared" si="0"/>
        <v>21777</v>
      </c>
      <c r="I27" s="22">
        <f t="shared" si="2"/>
        <v>32.285714285714285</v>
      </c>
      <c r="J27" s="5">
        <v>21735</v>
      </c>
      <c r="K27" s="5">
        <v>42</v>
      </c>
      <c r="L27" s="5">
        <v>32</v>
      </c>
      <c r="M27" s="5">
        <v>31</v>
      </c>
      <c r="N27" s="5">
        <v>36</v>
      </c>
      <c r="O27" s="5">
        <v>24</v>
      </c>
      <c r="P27" s="5">
        <v>28</v>
      </c>
      <c r="Q27" s="5">
        <v>33</v>
      </c>
      <c r="R27" s="5"/>
      <c r="S27" s="5"/>
      <c r="T27" s="5"/>
      <c r="U27" s="41">
        <f t="shared" si="1"/>
        <v>15.889380530973451</v>
      </c>
      <c r="X27" s="18">
        <v>7800</v>
      </c>
      <c r="Z27" s="45"/>
      <c r="AA27" s="45"/>
      <c r="AB27">
        <v>627</v>
      </c>
      <c r="AC27" s="28" t="s">
        <v>6</v>
      </c>
      <c r="AD27" t="s">
        <v>16</v>
      </c>
      <c r="AF27">
        <v>1920</v>
      </c>
      <c r="AG27">
        <v>2520</v>
      </c>
      <c r="AH27">
        <f>SUM(AF27:AG27)</f>
        <v>4440</v>
      </c>
      <c r="AI27">
        <v>80</v>
      </c>
      <c r="AJ27">
        <f>AH27/AI27</f>
        <v>55.5</v>
      </c>
      <c r="AL27">
        <v>80</v>
      </c>
      <c r="AN27">
        <v>63</v>
      </c>
    </row>
    <row r="28" spans="1:151">
      <c r="A28" s="6">
        <v>54</v>
      </c>
      <c r="B28" s="6">
        <v>28869438</v>
      </c>
      <c r="C28" s="5" t="s">
        <v>114</v>
      </c>
      <c r="D28" s="6" t="s">
        <v>8</v>
      </c>
      <c r="E28" s="5"/>
      <c r="F28" s="5"/>
      <c r="G28" s="6">
        <v>403</v>
      </c>
      <c r="H28" s="3">
        <f t="shared" si="0"/>
        <v>11266</v>
      </c>
      <c r="I28" s="22">
        <f t="shared" si="2"/>
        <v>28.285714285714285</v>
      </c>
      <c r="J28" s="5">
        <v>11230</v>
      </c>
      <c r="K28" s="5">
        <v>36</v>
      </c>
      <c r="L28" s="5">
        <v>26</v>
      </c>
      <c r="M28" s="5">
        <v>27</v>
      </c>
      <c r="N28" s="5">
        <v>20</v>
      </c>
      <c r="O28" s="5">
        <v>23</v>
      </c>
      <c r="P28" s="5">
        <v>25</v>
      </c>
      <c r="Q28" s="5">
        <v>41</v>
      </c>
      <c r="R28" s="5"/>
      <c r="S28" s="5"/>
      <c r="T28" s="5"/>
      <c r="U28" s="41">
        <f t="shared" si="1"/>
        <v>14.247474747474747</v>
      </c>
      <c r="X28" s="18">
        <v>6000</v>
      </c>
      <c r="Z28" s="45"/>
      <c r="AA28" s="45"/>
      <c r="AB28">
        <v>169</v>
      </c>
      <c r="AC28" s="31" t="s">
        <v>228</v>
      </c>
      <c r="AN28">
        <v>26</v>
      </c>
    </row>
    <row r="29" spans="1:151">
      <c r="A29" s="6">
        <v>55</v>
      </c>
      <c r="B29" s="6">
        <v>28869440</v>
      </c>
      <c r="C29" s="5" t="s">
        <v>128</v>
      </c>
      <c r="D29" s="6" t="s">
        <v>8</v>
      </c>
      <c r="E29" s="5"/>
      <c r="F29" s="5"/>
      <c r="G29" s="6">
        <v>56</v>
      </c>
      <c r="H29" s="3">
        <f t="shared" si="0"/>
        <v>9410</v>
      </c>
      <c r="I29" s="22">
        <f t="shared" si="2"/>
        <v>28.857142857142858</v>
      </c>
      <c r="J29" s="5">
        <v>9378</v>
      </c>
      <c r="K29" s="5">
        <v>32</v>
      </c>
      <c r="L29" s="5">
        <v>31</v>
      </c>
      <c r="M29" s="5">
        <v>29</v>
      </c>
      <c r="N29" s="5">
        <v>39</v>
      </c>
      <c r="O29" s="5">
        <v>21</v>
      </c>
      <c r="P29" s="5">
        <v>29</v>
      </c>
      <c r="Q29" s="5">
        <v>21</v>
      </c>
      <c r="R29" s="5"/>
      <c r="S29" s="5"/>
      <c r="T29" s="5"/>
      <c r="U29" s="41">
        <f t="shared" si="1"/>
        <v>1.9405940594059405</v>
      </c>
      <c r="X29" s="18">
        <v>7800</v>
      </c>
      <c r="Z29" s="45"/>
      <c r="AA29" s="45"/>
      <c r="AB29">
        <v>85</v>
      </c>
      <c r="AC29" s="31" t="s">
        <v>50</v>
      </c>
      <c r="AN29">
        <v>9</v>
      </c>
    </row>
    <row r="30" spans="1:151">
      <c r="A30" s="6">
        <v>19</v>
      </c>
      <c r="B30" s="6">
        <v>26248486</v>
      </c>
      <c r="C30" s="5" t="s">
        <v>68</v>
      </c>
      <c r="D30" s="6" t="s">
        <v>8</v>
      </c>
      <c r="E30" s="5"/>
      <c r="F30" s="5"/>
      <c r="G30" s="6">
        <v>1262</v>
      </c>
      <c r="H30" s="3">
        <f t="shared" si="0"/>
        <v>34286</v>
      </c>
      <c r="I30" s="22">
        <f t="shared" si="2"/>
        <v>89.142857142857139</v>
      </c>
      <c r="J30" s="5">
        <v>34162</v>
      </c>
      <c r="K30" s="5">
        <v>124</v>
      </c>
      <c r="L30" s="5">
        <v>121</v>
      </c>
      <c r="M30" s="5">
        <v>95</v>
      </c>
      <c r="N30" s="5">
        <v>68</v>
      </c>
      <c r="O30" s="5">
        <v>70</v>
      </c>
      <c r="P30" s="5">
        <v>63</v>
      </c>
      <c r="Q30" s="5">
        <v>83</v>
      </c>
      <c r="R30" s="5"/>
      <c r="S30" s="5"/>
      <c r="T30" s="5"/>
      <c r="U30" s="41">
        <f t="shared" si="1"/>
        <v>14.157051282051283</v>
      </c>
      <c r="V30" s="5"/>
      <c r="W30" s="5"/>
      <c r="X30" s="18">
        <v>6000</v>
      </c>
      <c r="Z30" s="45"/>
      <c r="AA30" s="45"/>
      <c r="AN30">
        <v>30</v>
      </c>
    </row>
    <row r="31" spans="1:151">
      <c r="A31" s="6">
        <v>20</v>
      </c>
      <c r="B31" s="6">
        <v>26248490</v>
      </c>
      <c r="C31" s="5" t="s">
        <v>113</v>
      </c>
      <c r="D31" s="6" t="s">
        <v>8</v>
      </c>
      <c r="E31" s="5"/>
      <c r="F31" s="5"/>
      <c r="G31" s="6">
        <v>1001</v>
      </c>
      <c r="H31" s="3">
        <f t="shared" si="0"/>
        <v>28934</v>
      </c>
      <c r="I31" s="22">
        <f t="shared" si="2"/>
        <v>64.142857142857139</v>
      </c>
      <c r="J31" s="5">
        <v>28846</v>
      </c>
      <c r="K31" s="5">
        <v>88</v>
      </c>
      <c r="L31" s="5">
        <v>52</v>
      </c>
      <c r="M31" s="5">
        <v>78</v>
      </c>
      <c r="N31" s="5">
        <v>66</v>
      </c>
      <c r="O31" s="5">
        <v>52</v>
      </c>
      <c r="P31" s="5">
        <v>52</v>
      </c>
      <c r="Q31" s="5">
        <v>61</v>
      </c>
      <c r="R31" s="5"/>
      <c r="S31" s="5"/>
      <c r="T31" s="5"/>
      <c r="U31" s="41">
        <f t="shared" si="1"/>
        <v>15.605790645879734</v>
      </c>
      <c r="V31" s="5"/>
      <c r="W31" s="5"/>
      <c r="X31" s="18">
        <v>7800</v>
      </c>
      <c r="Z31" s="45"/>
      <c r="AA31" s="45"/>
      <c r="AN31">
        <v>29</v>
      </c>
    </row>
    <row r="32" spans="1:151">
      <c r="A32" s="6">
        <v>33</v>
      </c>
      <c r="B32" s="6">
        <v>26237798</v>
      </c>
      <c r="C32" s="5" t="s">
        <v>73</v>
      </c>
      <c r="D32" s="6" t="s">
        <v>8</v>
      </c>
      <c r="E32" s="5"/>
      <c r="F32" s="5"/>
      <c r="G32" s="25">
        <v>717</v>
      </c>
      <c r="H32" s="3">
        <f t="shared" si="0"/>
        <v>25330</v>
      </c>
      <c r="I32" s="22">
        <f t="shared" si="2"/>
        <v>41.428571428571431</v>
      </c>
      <c r="J32" s="5">
        <v>25280</v>
      </c>
      <c r="K32" s="5">
        <v>50</v>
      </c>
      <c r="L32" s="5">
        <v>45</v>
      </c>
      <c r="M32" s="5">
        <v>52</v>
      </c>
      <c r="N32" s="5">
        <v>43</v>
      </c>
      <c r="O32" s="5">
        <v>31</v>
      </c>
      <c r="P32" s="5">
        <v>28</v>
      </c>
      <c r="Q32" s="5">
        <v>41</v>
      </c>
      <c r="R32" s="5"/>
      <c r="S32" s="5"/>
      <c r="T32" s="5"/>
      <c r="U32" s="41">
        <f t="shared" si="1"/>
        <v>17.306896551724137</v>
      </c>
      <c r="V32" s="5"/>
      <c r="W32" s="5"/>
      <c r="X32" s="18">
        <v>6000</v>
      </c>
    </row>
    <row r="33" spans="1:40">
      <c r="A33" s="6">
        <v>34</v>
      </c>
      <c r="B33" s="6">
        <v>26237799</v>
      </c>
      <c r="C33" s="5" t="s">
        <v>110</v>
      </c>
      <c r="D33" s="6" t="s">
        <v>8</v>
      </c>
      <c r="E33" s="5"/>
      <c r="F33" s="5"/>
      <c r="G33" s="25">
        <v>624</v>
      </c>
      <c r="H33" s="3">
        <f t="shared" si="0"/>
        <v>24311</v>
      </c>
      <c r="I33" s="22">
        <f t="shared" si="2"/>
        <v>41</v>
      </c>
      <c r="J33" s="5">
        <v>24262</v>
      </c>
      <c r="K33" s="5">
        <v>49</v>
      </c>
      <c r="L33" s="5">
        <v>48</v>
      </c>
      <c r="M33" s="5">
        <v>54</v>
      </c>
      <c r="N33" s="5">
        <v>38</v>
      </c>
      <c r="O33" s="5">
        <v>20</v>
      </c>
      <c r="P33" s="5">
        <v>28</v>
      </c>
      <c r="Q33" s="5">
        <v>50</v>
      </c>
      <c r="R33" s="5"/>
      <c r="S33" s="5"/>
      <c r="T33" s="5"/>
      <c r="U33" s="41">
        <f t="shared" si="1"/>
        <v>15.219512195121951</v>
      </c>
      <c r="V33" s="5"/>
      <c r="W33" s="5"/>
      <c r="X33" s="18">
        <v>7800</v>
      </c>
    </row>
    <row r="34" spans="1:40">
      <c r="A34" s="37">
        <v>60</v>
      </c>
      <c r="B34" s="6">
        <v>30966972</v>
      </c>
      <c r="C34" s="5" t="s">
        <v>34</v>
      </c>
      <c r="D34" s="6" t="s">
        <v>8</v>
      </c>
      <c r="E34" s="5"/>
      <c r="F34" s="5"/>
      <c r="G34" s="6">
        <v>70</v>
      </c>
      <c r="H34" s="3">
        <f t="shared" ref="H34:H65" si="3">SUM(J34:K34)</f>
        <v>2387</v>
      </c>
      <c r="I34" s="22">
        <f t="shared" si="2"/>
        <v>9.7142857142857135</v>
      </c>
      <c r="J34" s="5">
        <v>2371</v>
      </c>
      <c r="K34" s="5">
        <v>16</v>
      </c>
      <c r="L34" s="5">
        <v>11</v>
      </c>
      <c r="M34" s="5">
        <v>9</v>
      </c>
      <c r="N34" s="5">
        <v>7</v>
      </c>
      <c r="O34" s="5">
        <v>7</v>
      </c>
      <c r="P34" s="5">
        <v>9</v>
      </c>
      <c r="Q34" s="5">
        <v>9</v>
      </c>
      <c r="R34" s="5"/>
      <c r="S34" s="5"/>
      <c r="T34" s="5"/>
      <c r="U34" s="41">
        <f t="shared" ref="U34:U65" si="4">G34/I34</f>
        <v>7.2058823529411766</v>
      </c>
      <c r="V34" s="5"/>
      <c r="W34" s="5"/>
      <c r="X34" s="18">
        <v>3200</v>
      </c>
      <c r="Z34" s="45"/>
      <c r="AA34" s="45"/>
      <c r="AN34">
        <v>3</v>
      </c>
    </row>
    <row r="35" spans="1:40">
      <c r="A35" s="6">
        <v>61</v>
      </c>
      <c r="B35" s="6">
        <v>30966969</v>
      </c>
      <c r="C35" s="5" t="s">
        <v>40</v>
      </c>
      <c r="D35" s="6" t="s">
        <v>8</v>
      </c>
      <c r="E35" s="5"/>
      <c r="F35" s="5"/>
      <c r="G35" s="6">
        <v>143</v>
      </c>
      <c r="H35" s="3">
        <f t="shared" si="3"/>
        <v>2413</v>
      </c>
      <c r="I35" s="22">
        <f t="shared" si="2"/>
        <v>7.4285714285714288</v>
      </c>
      <c r="J35" s="5">
        <v>2406</v>
      </c>
      <c r="K35" s="5">
        <v>7</v>
      </c>
      <c r="L35" s="5">
        <v>13</v>
      </c>
      <c r="M35" s="5">
        <v>9</v>
      </c>
      <c r="N35" s="5">
        <v>4</v>
      </c>
      <c r="O35" s="5">
        <v>8</v>
      </c>
      <c r="P35" s="5">
        <v>5</v>
      </c>
      <c r="Q35" s="5">
        <v>6</v>
      </c>
      <c r="R35" s="5"/>
      <c r="S35" s="5"/>
      <c r="T35" s="5"/>
      <c r="U35" s="41">
        <f t="shared" si="4"/>
        <v>19.25</v>
      </c>
      <c r="V35" s="5"/>
      <c r="W35" s="5"/>
      <c r="X35" s="18">
        <v>4000</v>
      </c>
      <c r="Z35" s="45"/>
      <c r="AA35" s="45"/>
      <c r="AN35">
        <v>5</v>
      </c>
    </row>
    <row r="36" spans="1:40">
      <c r="A36" s="6">
        <v>43</v>
      </c>
      <c r="B36" s="6">
        <v>27444295</v>
      </c>
      <c r="C36" s="5" t="s">
        <v>66</v>
      </c>
      <c r="D36" s="6" t="s">
        <v>8</v>
      </c>
      <c r="E36" s="5"/>
      <c r="F36" s="5"/>
      <c r="G36" s="6">
        <v>294</v>
      </c>
      <c r="H36" s="3">
        <f t="shared" si="3"/>
        <v>4709</v>
      </c>
      <c r="I36" s="22">
        <f t="shared" si="2"/>
        <v>17.142857142857142</v>
      </c>
      <c r="J36" s="5">
        <v>4682</v>
      </c>
      <c r="K36" s="5">
        <v>27</v>
      </c>
      <c r="L36" s="5">
        <v>22</v>
      </c>
      <c r="M36" s="5">
        <v>6</v>
      </c>
      <c r="N36" s="5">
        <v>19</v>
      </c>
      <c r="O36" s="5">
        <v>16</v>
      </c>
      <c r="P36" s="5">
        <v>10</v>
      </c>
      <c r="Q36" s="5">
        <v>20</v>
      </c>
      <c r="R36" s="5"/>
      <c r="S36" s="5"/>
      <c r="T36" s="5"/>
      <c r="U36" s="41">
        <f t="shared" si="4"/>
        <v>17.150000000000002</v>
      </c>
      <c r="V36" s="5"/>
      <c r="W36" s="5"/>
      <c r="X36" s="18">
        <v>3200</v>
      </c>
    </row>
    <row r="37" spans="1:40">
      <c r="A37" s="6">
        <v>44</v>
      </c>
      <c r="B37" s="6">
        <v>27444294</v>
      </c>
      <c r="C37" s="5" t="s">
        <v>76</v>
      </c>
      <c r="D37" s="6" t="s">
        <v>8</v>
      </c>
      <c r="E37" s="5"/>
      <c r="F37" s="5"/>
      <c r="G37" s="6">
        <v>160</v>
      </c>
      <c r="H37" s="3">
        <f t="shared" si="3"/>
        <v>4779</v>
      </c>
      <c r="I37" s="22">
        <f t="shared" si="2"/>
        <v>19.714285714285715</v>
      </c>
      <c r="J37" s="5">
        <v>4758</v>
      </c>
      <c r="K37" s="5">
        <v>21</v>
      </c>
      <c r="L37" s="5">
        <v>29</v>
      </c>
      <c r="M37" s="5">
        <v>19</v>
      </c>
      <c r="N37" s="5">
        <v>20</v>
      </c>
      <c r="O37" s="5">
        <v>12</v>
      </c>
      <c r="P37" s="5">
        <v>17</v>
      </c>
      <c r="Q37" s="5">
        <v>20</v>
      </c>
      <c r="R37" s="5"/>
      <c r="S37" s="5"/>
      <c r="T37" s="84"/>
      <c r="U37" s="41">
        <f t="shared" si="4"/>
        <v>8.115942028985506</v>
      </c>
      <c r="X37" s="18">
        <v>4000</v>
      </c>
      <c r="Z37" s="45"/>
      <c r="AA37" s="45"/>
      <c r="AB37">
        <v>130</v>
      </c>
      <c r="AC37" s="29" t="s">
        <v>134</v>
      </c>
      <c r="AN37">
        <v>82</v>
      </c>
    </row>
    <row r="38" spans="1:40">
      <c r="A38" s="6">
        <v>58</v>
      </c>
      <c r="B38" s="6">
        <v>30966971</v>
      </c>
      <c r="C38" s="5" t="s">
        <v>32</v>
      </c>
      <c r="D38" s="6" t="s">
        <v>8</v>
      </c>
      <c r="E38" s="5"/>
      <c r="F38" s="5"/>
      <c r="G38" s="6">
        <v>322</v>
      </c>
      <c r="H38" s="3">
        <f t="shared" si="3"/>
        <v>5145</v>
      </c>
      <c r="I38" s="22">
        <f t="shared" si="2"/>
        <v>21.428571428571427</v>
      </c>
      <c r="J38" s="5">
        <v>5121</v>
      </c>
      <c r="K38" s="5">
        <v>24</v>
      </c>
      <c r="L38" s="5">
        <v>14</v>
      </c>
      <c r="M38" s="5">
        <v>17</v>
      </c>
      <c r="N38" s="5">
        <v>17</v>
      </c>
      <c r="O38" s="5">
        <v>36</v>
      </c>
      <c r="P38" s="5">
        <v>18</v>
      </c>
      <c r="Q38" s="5">
        <v>24</v>
      </c>
      <c r="R38" s="5"/>
      <c r="S38" s="5"/>
      <c r="T38" s="5"/>
      <c r="U38" s="41">
        <f t="shared" si="4"/>
        <v>15.026666666666667</v>
      </c>
      <c r="X38" s="18">
        <v>3200</v>
      </c>
      <c r="Z38" s="45"/>
      <c r="AA38" s="45"/>
      <c r="AB38">
        <v>20</v>
      </c>
      <c r="AC38" s="29" t="s">
        <v>18</v>
      </c>
      <c r="AN38">
        <v>5</v>
      </c>
    </row>
    <row r="39" spans="1:40">
      <c r="A39" s="6">
        <v>59</v>
      </c>
      <c r="B39" s="6">
        <v>30966968</v>
      </c>
      <c r="C39" s="5" t="s">
        <v>37</v>
      </c>
      <c r="D39" s="6" t="s">
        <v>8</v>
      </c>
      <c r="E39" s="5"/>
      <c r="F39" s="5"/>
      <c r="G39" s="6">
        <v>177</v>
      </c>
      <c r="H39" s="3">
        <f t="shared" si="3"/>
        <v>4382</v>
      </c>
      <c r="I39" s="22">
        <f t="shared" si="2"/>
        <v>17.428571428571427</v>
      </c>
      <c r="J39" s="5">
        <v>4370</v>
      </c>
      <c r="K39" s="5">
        <v>12</v>
      </c>
      <c r="L39" s="5">
        <v>18</v>
      </c>
      <c r="M39" s="5">
        <v>19</v>
      </c>
      <c r="N39" s="5">
        <v>18</v>
      </c>
      <c r="O39" s="5">
        <v>14</v>
      </c>
      <c r="P39" s="5">
        <v>20</v>
      </c>
      <c r="Q39" s="5">
        <v>21</v>
      </c>
      <c r="R39" s="5"/>
      <c r="S39" s="5"/>
      <c r="T39" s="5"/>
      <c r="U39" s="41">
        <f t="shared" si="4"/>
        <v>10.155737704918034</v>
      </c>
      <c r="V39" s="5"/>
      <c r="W39" s="5"/>
      <c r="X39" s="18">
        <v>4000</v>
      </c>
      <c r="Z39" s="45"/>
      <c r="AA39" s="45"/>
      <c r="AN39">
        <v>4</v>
      </c>
    </row>
    <row r="40" spans="1:40">
      <c r="A40" s="6">
        <v>9</v>
      </c>
      <c r="B40" s="6">
        <v>23422331</v>
      </c>
      <c r="C40" s="5" t="s">
        <v>61</v>
      </c>
      <c r="D40" s="6" t="s">
        <v>8</v>
      </c>
      <c r="E40" s="5"/>
      <c r="F40" s="5"/>
      <c r="G40" s="6">
        <v>1091</v>
      </c>
      <c r="H40" s="3">
        <f t="shared" si="3"/>
        <v>32422</v>
      </c>
      <c r="I40" s="22">
        <f t="shared" si="2"/>
        <v>87.571428571428569</v>
      </c>
      <c r="J40" s="5">
        <v>32331</v>
      </c>
      <c r="K40" s="5">
        <v>91</v>
      </c>
      <c r="L40" s="5">
        <v>118</v>
      </c>
      <c r="M40" s="5">
        <v>85</v>
      </c>
      <c r="N40" s="5">
        <v>96</v>
      </c>
      <c r="O40" s="5">
        <v>61</v>
      </c>
      <c r="P40" s="5">
        <v>72</v>
      </c>
      <c r="Q40" s="5">
        <v>90</v>
      </c>
      <c r="R40" s="5"/>
      <c r="S40" s="5"/>
      <c r="T40" s="5"/>
      <c r="U40" s="41">
        <f t="shared" si="4"/>
        <v>12.458401305057096</v>
      </c>
      <c r="V40" s="5"/>
      <c r="W40" s="5"/>
      <c r="X40" s="18">
        <v>3200</v>
      </c>
      <c r="Z40" s="45"/>
      <c r="AA40" s="45"/>
      <c r="AN40">
        <v>8</v>
      </c>
    </row>
    <row r="41" spans="1:40">
      <c r="A41" s="6">
        <v>10</v>
      </c>
      <c r="B41" s="6">
        <v>23422333</v>
      </c>
      <c r="C41" s="5" t="s">
        <v>64</v>
      </c>
      <c r="D41" s="6" t="s">
        <v>8</v>
      </c>
      <c r="E41" s="5"/>
      <c r="F41" s="5"/>
      <c r="G41" s="6">
        <v>352</v>
      </c>
      <c r="H41" s="3">
        <f t="shared" si="3"/>
        <v>22979</v>
      </c>
      <c r="I41" s="22">
        <f t="shared" si="2"/>
        <v>72.428571428571431</v>
      </c>
      <c r="J41" s="5">
        <v>22902</v>
      </c>
      <c r="K41" s="5">
        <v>77</v>
      </c>
      <c r="L41" s="5">
        <v>46</v>
      </c>
      <c r="M41" s="5">
        <v>87</v>
      </c>
      <c r="N41" s="5">
        <v>79</v>
      </c>
      <c r="O41" s="5">
        <v>69</v>
      </c>
      <c r="P41" s="5">
        <v>63</v>
      </c>
      <c r="Q41" s="5">
        <v>86</v>
      </c>
      <c r="R41" s="5"/>
      <c r="S41" s="5"/>
      <c r="T41" s="5"/>
      <c r="U41" s="41">
        <f t="shared" si="4"/>
        <v>4.8599605522682445</v>
      </c>
      <c r="V41" s="5"/>
      <c r="W41" s="5"/>
      <c r="X41" s="18">
        <v>4000</v>
      </c>
      <c r="Z41" s="45"/>
      <c r="AA41" s="45"/>
      <c r="AN41">
        <v>15</v>
      </c>
    </row>
    <row r="42" spans="1:40" ht="15.75" customHeight="1">
      <c r="A42" s="6">
        <v>13</v>
      </c>
      <c r="B42" s="6">
        <v>14000130</v>
      </c>
      <c r="C42" s="5" t="s">
        <v>112</v>
      </c>
      <c r="D42" s="6" t="s">
        <v>8</v>
      </c>
      <c r="E42" s="5"/>
      <c r="F42" s="5"/>
      <c r="G42" s="6">
        <v>341</v>
      </c>
      <c r="H42" s="3">
        <f t="shared" si="3"/>
        <v>19846</v>
      </c>
      <c r="I42" s="22">
        <f t="shared" si="2"/>
        <v>23</v>
      </c>
      <c r="J42" s="5">
        <v>19825</v>
      </c>
      <c r="K42" s="5">
        <v>21</v>
      </c>
      <c r="L42" s="5">
        <v>32</v>
      </c>
      <c r="M42" s="5">
        <v>20</v>
      </c>
      <c r="N42" s="5">
        <v>16</v>
      </c>
      <c r="O42" s="5">
        <v>25</v>
      </c>
      <c r="P42" s="5">
        <v>23</v>
      </c>
      <c r="Q42" s="5">
        <v>24</v>
      </c>
      <c r="R42" s="5"/>
      <c r="S42" s="5"/>
      <c r="T42" s="5"/>
      <c r="U42" s="41">
        <f t="shared" si="4"/>
        <v>14.826086956521738</v>
      </c>
      <c r="V42" s="5"/>
      <c r="W42" s="5"/>
      <c r="X42" s="18">
        <v>4900</v>
      </c>
      <c r="Z42" s="45"/>
      <c r="AA42" s="45"/>
      <c r="AN42">
        <v>23</v>
      </c>
    </row>
    <row r="43" spans="1:40">
      <c r="A43" s="6">
        <v>23</v>
      </c>
      <c r="B43" s="6">
        <v>26248532</v>
      </c>
      <c r="C43" s="5" t="s">
        <v>74</v>
      </c>
      <c r="D43" s="6" t="s">
        <v>8</v>
      </c>
      <c r="E43" s="5"/>
      <c r="F43" s="5"/>
      <c r="G43" s="6">
        <v>767</v>
      </c>
      <c r="H43" s="3">
        <f t="shared" si="3"/>
        <v>10111</v>
      </c>
      <c r="I43" s="22">
        <f t="shared" si="2"/>
        <v>75.857142857142861</v>
      </c>
      <c r="J43" s="5">
        <v>10022</v>
      </c>
      <c r="K43" s="5">
        <v>89</v>
      </c>
      <c r="L43" s="5">
        <v>89</v>
      </c>
      <c r="M43" s="5">
        <v>66</v>
      </c>
      <c r="N43" s="5">
        <v>65</v>
      </c>
      <c r="O43" s="5">
        <v>51</v>
      </c>
      <c r="P43" s="5">
        <v>70</v>
      </c>
      <c r="Q43" s="5">
        <v>101</v>
      </c>
      <c r="R43" s="5"/>
      <c r="S43" s="5"/>
      <c r="T43" s="5"/>
      <c r="U43" s="41">
        <f t="shared" si="4"/>
        <v>10.111111111111111</v>
      </c>
      <c r="V43" s="5"/>
      <c r="W43" s="5"/>
      <c r="X43" s="18">
        <v>4400</v>
      </c>
      <c r="Z43" s="45"/>
      <c r="AA43" s="45"/>
      <c r="AN43">
        <v>22</v>
      </c>
    </row>
    <row r="44" spans="1:40">
      <c r="A44" s="25">
        <v>76</v>
      </c>
      <c r="B44" s="25">
        <v>32745119</v>
      </c>
      <c r="C44" s="24" t="s">
        <v>99</v>
      </c>
      <c r="D44" s="25" t="s">
        <v>8</v>
      </c>
      <c r="E44" s="24"/>
      <c r="F44" s="24"/>
      <c r="G44" s="25">
        <v>114</v>
      </c>
      <c r="H44" s="3">
        <f t="shared" si="3"/>
        <v>4877</v>
      </c>
      <c r="I44" s="22">
        <f t="shared" si="2"/>
        <v>28.142857142857142</v>
      </c>
      <c r="J44" s="5">
        <v>4841</v>
      </c>
      <c r="K44" s="24">
        <v>36</v>
      </c>
      <c r="L44" s="24">
        <v>19</v>
      </c>
      <c r="M44" s="24">
        <v>19</v>
      </c>
      <c r="N44" s="24">
        <v>25</v>
      </c>
      <c r="O44" s="24">
        <v>31</v>
      </c>
      <c r="P44" s="24">
        <v>37</v>
      </c>
      <c r="Q44" s="24">
        <v>30</v>
      </c>
      <c r="R44" s="24"/>
      <c r="S44" s="24"/>
      <c r="T44" s="24"/>
      <c r="U44" s="41">
        <f t="shared" si="4"/>
        <v>4.0507614213197973</v>
      </c>
      <c r="V44" s="24">
        <v>9500</v>
      </c>
      <c r="W44" s="24"/>
      <c r="X44" s="59">
        <v>6200</v>
      </c>
      <c r="Z44" s="43"/>
      <c r="AA44" s="40"/>
      <c r="AB44">
        <v>337</v>
      </c>
      <c r="AN44">
        <v>8</v>
      </c>
    </row>
    <row r="45" spans="1:40">
      <c r="A45" s="6">
        <v>75</v>
      </c>
      <c r="B45" s="6">
        <v>32745118</v>
      </c>
      <c r="C45" s="5" t="s">
        <v>82</v>
      </c>
      <c r="D45" s="25" t="s">
        <v>8</v>
      </c>
      <c r="E45" s="5"/>
      <c r="F45" s="5"/>
      <c r="G45" s="6">
        <v>1129</v>
      </c>
      <c r="H45" s="3">
        <f t="shared" si="3"/>
        <v>12847</v>
      </c>
      <c r="I45" s="22">
        <f t="shared" si="2"/>
        <v>69.142857142857139</v>
      </c>
      <c r="J45" s="5">
        <v>12790</v>
      </c>
      <c r="K45" s="5">
        <v>57</v>
      </c>
      <c r="L45" s="5">
        <v>77</v>
      </c>
      <c r="M45" s="5">
        <v>99</v>
      </c>
      <c r="N45" s="5">
        <v>76</v>
      </c>
      <c r="O45" s="5">
        <v>43</v>
      </c>
      <c r="P45" s="5">
        <v>52</v>
      </c>
      <c r="Q45" s="5">
        <v>80</v>
      </c>
      <c r="R45" s="5"/>
      <c r="S45" s="5"/>
      <c r="T45" s="5"/>
      <c r="U45" s="41">
        <f t="shared" si="4"/>
        <v>16.328512396694215</v>
      </c>
      <c r="V45" s="5"/>
      <c r="W45" s="5"/>
      <c r="X45" s="59">
        <v>6200</v>
      </c>
    </row>
    <row r="46" spans="1:40">
      <c r="A46" s="6">
        <v>48</v>
      </c>
      <c r="B46" s="6">
        <v>27900787</v>
      </c>
      <c r="C46" s="5" t="s">
        <v>125</v>
      </c>
      <c r="D46" s="6" t="s">
        <v>8</v>
      </c>
      <c r="E46" s="5"/>
      <c r="F46" s="5"/>
      <c r="G46" s="6">
        <v>353</v>
      </c>
      <c r="H46" s="3">
        <f t="shared" si="3"/>
        <v>8428</v>
      </c>
      <c r="I46" s="22">
        <f t="shared" si="2"/>
        <v>11</v>
      </c>
      <c r="J46" s="5">
        <v>8414</v>
      </c>
      <c r="K46" s="5">
        <v>14</v>
      </c>
      <c r="L46" s="5">
        <v>20</v>
      </c>
      <c r="M46" s="5">
        <v>7</v>
      </c>
      <c r="N46" s="5">
        <v>15</v>
      </c>
      <c r="O46" s="5">
        <v>8</v>
      </c>
      <c r="P46" s="5">
        <v>6</v>
      </c>
      <c r="Q46" s="5">
        <v>7</v>
      </c>
      <c r="R46" s="5"/>
      <c r="S46" s="5"/>
      <c r="T46" s="5"/>
      <c r="U46" s="41">
        <f t="shared" si="4"/>
        <v>32.090909090909093</v>
      </c>
      <c r="V46" s="5"/>
      <c r="W46" s="5"/>
      <c r="X46" s="59">
        <v>4500</v>
      </c>
    </row>
    <row r="47" spans="1:40">
      <c r="A47" s="6">
        <v>49</v>
      </c>
      <c r="B47" s="6">
        <v>28869450</v>
      </c>
      <c r="C47" s="5" t="s">
        <v>43</v>
      </c>
      <c r="D47" s="6" t="s">
        <v>8</v>
      </c>
      <c r="E47" s="5"/>
      <c r="F47" s="5"/>
      <c r="G47" s="6">
        <v>172</v>
      </c>
      <c r="H47" s="3">
        <f t="shared" si="3"/>
        <v>4261</v>
      </c>
      <c r="I47" s="22">
        <f t="shared" si="2"/>
        <v>6.8571428571428568</v>
      </c>
      <c r="J47" s="5">
        <v>4254</v>
      </c>
      <c r="K47" s="5">
        <v>7</v>
      </c>
      <c r="L47" s="5">
        <v>8</v>
      </c>
      <c r="M47" s="5">
        <v>7</v>
      </c>
      <c r="N47" s="5">
        <v>7</v>
      </c>
      <c r="O47" s="5">
        <v>7</v>
      </c>
      <c r="P47" s="5">
        <v>7</v>
      </c>
      <c r="Q47" s="5">
        <v>5</v>
      </c>
      <c r="R47" s="5"/>
      <c r="S47" s="5"/>
      <c r="T47" s="5"/>
      <c r="U47" s="41">
        <f t="shared" si="4"/>
        <v>25.083333333333336</v>
      </c>
      <c r="V47" s="5"/>
      <c r="W47" s="5"/>
      <c r="X47" s="18">
        <v>14500</v>
      </c>
    </row>
    <row r="48" spans="1:40">
      <c r="A48" s="6">
        <v>50</v>
      </c>
      <c r="B48" s="6">
        <v>28869439</v>
      </c>
      <c r="C48" s="5" t="s">
        <v>91</v>
      </c>
      <c r="D48" s="6" t="s">
        <v>8</v>
      </c>
      <c r="E48" s="5"/>
      <c r="F48" s="5"/>
      <c r="G48" s="6">
        <v>149</v>
      </c>
      <c r="H48" s="3">
        <f t="shared" si="3"/>
        <v>3147</v>
      </c>
      <c r="I48" s="22">
        <f t="shared" si="2"/>
        <v>4</v>
      </c>
      <c r="J48" s="5">
        <v>3143</v>
      </c>
      <c r="K48" s="5">
        <v>4</v>
      </c>
      <c r="L48" s="5">
        <v>3</v>
      </c>
      <c r="M48" s="5">
        <v>6</v>
      </c>
      <c r="N48" s="5">
        <v>2</v>
      </c>
      <c r="O48" s="5">
        <v>7</v>
      </c>
      <c r="P48" s="5">
        <v>3</v>
      </c>
      <c r="Q48" s="5">
        <v>3</v>
      </c>
      <c r="R48" s="5"/>
      <c r="S48" s="5"/>
      <c r="T48" s="5"/>
      <c r="U48" s="41">
        <f t="shared" si="4"/>
        <v>37.25</v>
      </c>
      <c r="V48" s="5"/>
      <c r="W48" s="5"/>
      <c r="X48" s="18">
        <v>17800</v>
      </c>
    </row>
    <row r="49" spans="1:40">
      <c r="A49" s="6">
        <v>1</v>
      </c>
      <c r="B49" s="6">
        <v>21330226</v>
      </c>
      <c r="C49" s="5" t="s">
        <v>119</v>
      </c>
      <c r="D49" s="6" t="s">
        <v>8</v>
      </c>
      <c r="E49" s="6" t="s">
        <v>212</v>
      </c>
      <c r="F49" s="16">
        <v>44631</v>
      </c>
      <c r="G49" s="6">
        <v>2682</v>
      </c>
      <c r="H49" s="3">
        <f t="shared" si="3"/>
        <v>80972</v>
      </c>
      <c r="I49" s="22">
        <f t="shared" si="2"/>
        <v>128.57142857142858</v>
      </c>
      <c r="J49" s="5">
        <v>80832</v>
      </c>
      <c r="K49" s="5">
        <v>140</v>
      </c>
      <c r="L49" s="5">
        <v>144</v>
      </c>
      <c r="M49" s="5">
        <v>140</v>
      </c>
      <c r="N49" s="5">
        <v>126</v>
      </c>
      <c r="O49" s="5">
        <v>126</v>
      </c>
      <c r="P49" s="5">
        <v>116</v>
      </c>
      <c r="Q49" s="5">
        <v>108</v>
      </c>
      <c r="R49" s="5"/>
      <c r="S49" s="5"/>
      <c r="T49" s="5"/>
      <c r="U49" s="41">
        <f t="shared" si="4"/>
        <v>20.86</v>
      </c>
      <c r="V49" s="5"/>
      <c r="W49" s="5"/>
      <c r="X49" s="18">
        <v>9250</v>
      </c>
    </row>
    <row r="50" spans="1:40">
      <c r="A50" s="6">
        <v>2</v>
      </c>
      <c r="B50" s="6">
        <v>21330227</v>
      </c>
      <c r="C50" s="5" t="s">
        <v>105</v>
      </c>
      <c r="D50" s="6" t="s">
        <v>8</v>
      </c>
      <c r="E50" s="6" t="s">
        <v>212</v>
      </c>
      <c r="F50" s="16">
        <v>44631</v>
      </c>
      <c r="G50" s="6">
        <v>770</v>
      </c>
      <c r="H50" s="3">
        <f t="shared" si="3"/>
        <v>31983</v>
      </c>
      <c r="I50" s="22">
        <f t="shared" si="2"/>
        <v>35</v>
      </c>
      <c r="J50" s="5">
        <v>31949</v>
      </c>
      <c r="K50" s="5">
        <v>34</v>
      </c>
      <c r="L50" s="5">
        <v>38</v>
      </c>
      <c r="M50" s="5">
        <v>34</v>
      </c>
      <c r="N50" s="5">
        <v>32</v>
      </c>
      <c r="O50" s="5">
        <v>31</v>
      </c>
      <c r="P50" s="5">
        <v>34</v>
      </c>
      <c r="Q50" s="5">
        <v>42</v>
      </c>
      <c r="R50" s="5"/>
      <c r="S50" s="5"/>
      <c r="T50" s="5"/>
      <c r="U50" s="41">
        <f t="shared" si="4"/>
        <v>22</v>
      </c>
      <c r="V50" s="5"/>
      <c r="W50" s="5"/>
      <c r="X50" s="18">
        <v>11250</v>
      </c>
    </row>
    <row r="51" spans="1:40">
      <c r="A51" s="6">
        <v>27</v>
      </c>
      <c r="B51" s="6">
        <v>26237805</v>
      </c>
      <c r="C51" s="5" t="s">
        <v>63</v>
      </c>
      <c r="D51" s="6" t="s">
        <v>8</v>
      </c>
      <c r="E51" s="5"/>
      <c r="F51" s="5"/>
      <c r="G51" s="6">
        <v>265</v>
      </c>
      <c r="H51" s="3">
        <f t="shared" si="3"/>
        <v>8681</v>
      </c>
      <c r="I51" s="22">
        <f t="shared" si="2"/>
        <v>16.714285714285715</v>
      </c>
      <c r="J51" s="5">
        <v>8672</v>
      </c>
      <c r="K51" s="5">
        <v>9</v>
      </c>
      <c r="L51" s="5">
        <v>15</v>
      </c>
      <c r="M51" s="5">
        <v>18</v>
      </c>
      <c r="N51" s="5">
        <v>39</v>
      </c>
      <c r="O51" s="5">
        <v>8</v>
      </c>
      <c r="P51" s="5">
        <v>15</v>
      </c>
      <c r="Q51" s="5">
        <v>13</v>
      </c>
      <c r="R51" s="5"/>
      <c r="S51" s="5"/>
      <c r="T51" s="5"/>
      <c r="U51" s="41">
        <f t="shared" si="4"/>
        <v>15.854700854700853</v>
      </c>
      <c r="V51" s="5"/>
      <c r="W51" s="5"/>
      <c r="X51" s="18">
        <v>9250</v>
      </c>
    </row>
    <row r="52" spans="1:40">
      <c r="A52" s="6">
        <v>28</v>
      </c>
      <c r="B52" s="6">
        <v>26237807</v>
      </c>
      <c r="C52" s="5" t="s">
        <v>115</v>
      </c>
      <c r="D52" s="6" t="s">
        <v>8</v>
      </c>
      <c r="E52" s="5"/>
      <c r="F52" s="5"/>
      <c r="G52" s="6">
        <v>84</v>
      </c>
      <c r="H52" s="3">
        <f t="shared" si="3"/>
        <v>3258</v>
      </c>
      <c r="I52" s="22">
        <f t="shared" si="2"/>
        <v>3.8571428571428572</v>
      </c>
      <c r="J52" s="5">
        <v>3252</v>
      </c>
      <c r="K52" s="5">
        <v>6</v>
      </c>
      <c r="L52" s="5">
        <v>4</v>
      </c>
      <c r="M52" s="5">
        <v>3</v>
      </c>
      <c r="N52" s="5">
        <v>2</v>
      </c>
      <c r="O52" s="5">
        <v>4</v>
      </c>
      <c r="P52" s="5">
        <v>3</v>
      </c>
      <c r="Q52" s="5">
        <v>5</v>
      </c>
      <c r="R52" s="5"/>
      <c r="S52" s="5"/>
      <c r="T52" s="5"/>
      <c r="U52" s="41">
        <f t="shared" si="4"/>
        <v>21.777777777777779</v>
      </c>
      <c r="V52" s="5"/>
      <c r="W52" s="5"/>
      <c r="X52" s="18">
        <v>11250</v>
      </c>
    </row>
    <row r="53" spans="1:40">
      <c r="A53" s="6">
        <v>25</v>
      </c>
      <c r="B53" s="6">
        <v>26237806</v>
      </c>
      <c r="C53" s="5" t="s">
        <v>107</v>
      </c>
      <c r="D53" s="6" t="s">
        <v>8</v>
      </c>
      <c r="E53" s="5"/>
      <c r="F53" s="5"/>
      <c r="G53" s="6">
        <v>240</v>
      </c>
      <c r="H53" s="3">
        <f t="shared" si="3"/>
        <v>12378</v>
      </c>
      <c r="I53" s="22">
        <f t="shared" si="2"/>
        <v>20.142857142857142</v>
      </c>
      <c r="J53" s="5">
        <v>12361</v>
      </c>
      <c r="K53" s="5">
        <v>17</v>
      </c>
      <c r="L53" s="5">
        <v>34</v>
      </c>
      <c r="M53" s="5">
        <v>21</v>
      </c>
      <c r="N53" s="5">
        <v>23</v>
      </c>
      <c r="O53" s="5">
        <v>14</v>
      </c>
      <c r="P53" s="5">
        <v>8</v>
      </c>
      <c r="Q53" s="5">
        <v>24</v>
      </c>
      <c r="R53" s="5"/>
      <c r="S53" s="5"/>
      <c r="T53" s="5"/>
      <c r="U53" s="41">
        <f t="shared" si="4"/>
        <v>11.914893617021276</v>
      </c>
      <c r="V53" s="5"/>
      <c r="W53" s="5"/>
      <c r="X53" s="59">
        <v>9250</v>
      </c>
    </row>
    <row r="54" spans="1:40">
      <c r="A54" s="6">
        <v>26</v>
      </c>
      <c r="B54" s="6">
        <v>26237808</v>
      </c>
      <c r="C54" s="5" t="s">
        <v>104</v>
      </c>
      <c r="D54" s="6" t="s">
        <v>8</v>
      </c>
      <c r="E54" s="5"/>
      <c r="F54" s="5"/>
      <c r="G54" s="6">
        <v>428</v>
      </c>
      <c r="H54" s="3">
        <f t="shared" si="3"/>
        <v>5607</v>
      </c>
      <c r="I54" s="22">
        <f t="shared" si="2"/>
        <v>8.5714285714285712</v>
      </c>
      <c r="J54" s="5">
        <v>5594</v>
      </c>
      <c r="K54" s="5">
        <v>13</v>
      </c>
      <c r="L54" s="5">
        <v>8</v>
      </c>
      <c r="M54" s="5">
        <v>5</v>
      </c>
      <c r="N54" s="5">
        <v>6</v>
      </c>
      <c r="O54" s="5">
        <v>10</v>
      </c>
      <c r="P54" s="5">
        <v>10</v>
      </c>
      <c r="Q54" s="5">
        <v>8</v>
      </c>
      <c r="R54" s="5"/>
      <c r="S54" s="5"/>
      <c r="T54" s="5"/>
      <c r="U54" s="41">
        <f t="shared" si="4"/>
        <v>49.933333333333337</v>
      </c>
      <c r="V54" s="5"/>
      <c r="W54" s="5"/>
      <c r="X54" s="59">
        <v>11250</v>
      </c>
    </row>
    <row r="55" spans="1:40" ht="15.75" customHeight="1">
      <c r="A55" s="6">
        <v>67</v>
      </c>
      <c r="B55" s="6">
        <v>33832683</v>
      </c>
      <c r="C55" s="5" t="s">
        <v>101</v>
      </c>
      <c r="D55" s="6" t="s">
        <v>8</v>
      </c>
      <c r="E55" s="5"/>
      <c r="F55" s="5"/>
      <c r="G55" s="25">
        <v>164</v>
      </c>
      <c r="H55" s="3">
        <f t="shared" si="3"/>
        <v>1861</v>
      </c>
      <c r="I55" s="22">
        <f t="shared" si="2"/>
        <v>2.7142857142857144</v>
      </c>
      <c r="J55" s="5">
        <v>1856</v>
      </c>
      <c r="K55" s="24">
        <v>5</v>
      </c>
      <c r="L55" s="24">
        <v>2</v>
      </c>
      <c r="M55" s="24">
        <v>2</v>
      </c>
      <c r="N55" s="24">
        <v>0</v>
      </c>
      <c r="O55" s="24">
        <v>4</v>
      </c>
      <c r="P55" s="24">
        <v>4</v>
      </c>
      <c r="Q55" s="24">
        <v>2</v>
      </c>
      <c r="R55" s="24"/>
      <c r="S55" s="24"/>
      <c r="T55" s="24"/>
      <c r="U55" s="41">
        <f t="shared" si="4"/>
        <v>60.421052631578945</v>
      </c>
      <c r="V55" s="24"/>
      <c r="W55" s="24"/>
      <c r="X55" s="59">
        <v>14500</v>
      </c>
    </row>
    <row r="56" spans="1:40">
      <c r="A56" s="6">
        <v>68</v>
      </c>
      <c r="B56" s="6">
        <v>33832684</v>
      </c>
      <c r="C56" s="5" t="s">
        <v>75</v>
      </c>
      <c r="D56" s="6" t="s">
        <v>8</v>
      </c>
      <c r="G56" s="6">
        <v>146</v>
      </c>
      <c r="H56" s="3">
        <f t="shared" si="3"/>
        <v>1067</v>
      </c>
      <c r="I56" s="22">
        <f t="shared" si="2"/>
        <v>1.7142857142857142</v>
      </c>
      <c r="J56" s="5">
        <v>1064</v>
      </c>
      <c r="K56" s="5">
        <v>3</v>
      </c>
      <c r="L56" s="5">
        <v>3</v>
      </c>
      <c r="M56" s="5">
        <v>1</v>
      </c>
      <c r="N56" s="5">
        <v>1</v>
      </c>
      <c r="O56" s="5">
        <v>1</v>
      </c>
      <c r="P56" s="5">
        <v>1</v>
      </c>
      <c r="Q56" s="5">
        <v>2</v>
      </c>
      <c r="R56" s="5"/>
      <c r="S56" s="5"/>
      <c r="T56" s="5"/>
      <c r="U56" s="41">
        <f t="shared" si="4"/>
        <v>85.166666666666671</v>
      </c>
      <c r="V56" s="5"/>
      <c r="W56" s="5"/>
      <c r="X56" s="18">
        <v>17500</v>
      </c>
    </row>
    <row r="57" spans="1:40">
      <c r="A57" s="6">
        <v>66</v>
      </c>
      <c r="B57" s="6">
        <v>33832681</v>
      </c>
      <c r="C57" s="5" t="s">
        <v>79</v>
      </c>
      <c r="D57" s="6" t="s">
        <v>8</v>
      </c>
      <c r="G57" s="6">
        <v>117</v>
      </c>
      <c r="H57" s="3">
        <f t="shared" si="3"/>
        <v>1063</v>
      </c>
      <c r="I57" s="22">
        <f t="shared" si="2"/>
        <v>3.5714285714285716</v>
      </c>
      <c r="J57" s="5">
        <v>1062</v>
      </c>
      <c r="K57" s="5">
        <v>1</v>
      </c>
      <c r="L57" s="5">
        <v>2</v>
      </c>
      <c r="M57" s="5">
        <v>3</v>
      </c>
      <c r="N57" s="5">
        <v>3</v>
      </c>
      <c r="O57" s="5">
        <v>2</v>
      </c>
      <c r="P57" s="5">
        <v>3</v>
      </c>
      <c r="Q57" s="5">
        <v>11</v>
      </c>
      <c r="R57" s="5"/>
      <c r="S57" s="5"/>
      <c r="T57" s="5"/>
      <c r="U57" s="41">
        <f t="shared" si="4"/>
        <v>32.76</v>
      </c>
      <c r="V57" s="5"/>
      <c r="W57" s="5"/>
      <c r="X57" s="18">
        <v>17500</v>
      </c>
    </row>
    <row r="58" spans="1:40">
      <c r="A58" s="6">
        <v>65</v>
      </c>
      <c r="B58" s="6">
        <v>33832680</v>
      </c>
      <c r="C58" s="5" t="s">
        <v>98</v>
      </c>
      <c r="D58" s="6" t="s">
        <v>8</v>
      </c>
      <c r="G58" s="6">
        <v>116</v>
      </c>
      <c r="H58" s="3">
        <f t="shared" si="3"/>
        <v>1940</v>
      </c>
      <c r="I58" s="22">
        <f t="shared" si="2"/>
        <v>1.4285714285714286</v>
      </c>
      <c r="J58" s="5">
        <v>1937</v>
      </c>
      <c r="K58" s="5">
        <v>3</v>
      </c>
      <c r="L58" s="5">
        <v>2</v>
      </c>
      <c r="M58" s="5">
        <v>1</v>
      </c>
      <c r="N58" s="5">
        <v>2</v>
      </c>
      <c r="O58" s="5">
        <v>1</v>
      </c>
      <c r="P58" s="5">
        <v>1</v>
      </c>
      <c r="Q58" s="5">
        <v>0</v>
      </c>
      <c r="R58" s="5"/>
      <c r="S58" s="5"/>
      <c r="T58" s="5"/>
      <c r="U58" s="41">
        <f t="shared" si="4"/>
        <v>81.2</v>
      </c>
      <c r="V58" s="5"/>
      <c r="W58" s="5"/>
      <c r="X58" s="18">
        <v>14500</v>
      </c>
    </row>
    <row r="59" spans="1:40">
      <c r="A59" s="6">
        <v>35</v>
      </c>
      <c r="B59" s="6">
        <v>26237802</v>
      </c>
      <c r="C59" s="5" t="s">
        <v>31</v>
      </c>
      <c r="D59" s="6" t="s">
        <v>8</v>
      </c>
      <c r="E59" s="5"/>
      <c r="F59" s="5"/>
      <c r="G59" s="6">
        <v>24</v>
      </c>
      <c r="H59" s="3">
        <f t="shared" si="3"/>
        <v>5792</v>
      </c>
      <c r="I59" s="22">
        <f t="shared" si="2"/>
        <v>4</v>
      </c>
      <c r="J59" s="5">
        <v>5788</v>
      </c>
      <c r="K59" s="5">
        <v>4</v>
      </c>
      <c r="L59" s="5">
        <v>2</v>
      </c>
      <c r="M59" s="5">
        <v>6</v>
      </c>
      <c r="N59" s="5">
        <v>4</v>
      </c>
      <c r="O59" s="5">
        <v>6</v>
      </c>
      <c r="P59" s="5">
        <v>4</v>
      </c>
      <c r="Q59" s="5">
        <v>2</v>
      </c>
      <c r="R59" s="5"/>
      <c r="S59" s="5"/>
      <c r="T59" s="5"/>
      <c r="U59" s="41">
        <f t="shared" si="4"/>
        <v>6</v>
      </c>
      <c r="V59">
        <v>11000</v>
      </c>
      <c r="X59" s="18">
        <v>3300</v>
      </c>
      <c r="Z59" s="45"/>
      <c r="AA59" s="45"/>
      <c r="AB59">
        <v>404</v>
      </c>
      <c r="AN59">
        <v>8</v>
      </c>
    </row>
    <row r="60" spans="1:40">
      <c r="A60" s="6">
        <v>36</v>
      </c>
      <c r="B60" s="6">
        <v>26237803</v>
      </c>
      <c r="C60" s="5" t="s">
        <v>36</v>
      </c>
      <c r="D60" s="6" t="s">
        <v>8</v>
      </c>
      <c r="E60" s="5"/>
      <c r="F60" s="5"/>
      <c r="G60" s="6">
        <v>0</v>
      </c>
      <c r="H60" s="3">
        <f t="shared" si="3"/>
        <v>6995</v>
      </c>
      <c r="I60" s="22">
        <f t="shared" si="2"/>
        <v>0.14285714285714285</v>
      </c>
      <c r="J60" s="5">
        <v>6995</v>
      </c>
      <c r="K60" s="5">
        <v>0</v>
      </c>
      <c r="L60" s="5">
        <v>1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/>
      <c r="S60" s="5"/>
      <c r="T60" s="5"/>
      <c r="U60" s="41">
        <f t="shared" si="4"/>
        <v>0</v>
      </c>
      <c r="V60">
        <v>13000</v>
      </c>
      <c r="X60" s="18">
        <v>3300</v>
      </c>
      <c r="Z60" s="45"/>
      <c r="AA60" s="45"/>
      <c r="AB60">
        <v>322</v>
      </c>
      <c r="AN60">
        <v>7</v>
      </c>
    </row>
    <row r="61" spans="1:40">
      <c r="A61" s="6">
        <v>94</v>
      </c>
      <c r="B61" s="6">
        <v>37510666</v>
      </c>
      <c r="C61" s="5" t="s">
        <v>78</v>
      </c>
      <c r="D61" s="6" t="s">
        <v>8</v>
      </c>
      <c r="G61" s="6">
        <v>535</v>
      </c>
      <c r="H61" s="3">
        <f t="shared" si="3"/>
        <v>1852</v>
      </c>
      <c r="I61" s="22">
        <f t="shared" si="2"/>
        <v>8.4285714285714288</v>
      </c>
      <c r="J61" s="5">
        <v>1843</v>
      </c>
      <c r="K61" s="5">
        <v>9</v>
      </c>
      <c r="L61" s="5">
        <v>16</v>
      </c>
      <c r="M61" s="5">
        <v>6</v>
      </c>
      <c r="N61" s="5">
        <v>10</v>
      </c>
      <c r="O61" s="5">
        <v>9</v>
      </c>
      <c r="P61" s="5">
        <v>4</v>
      </c>
      <c r="Q61" s="5">
        <v>5</v>
      </c>
      <c r="R61" s="5"/>
      <c r="S61" s="5"/>
      <c r="T61" s="5"/>
      <c r="U61" s="41">
        <f t="shared" si="4"/>
        <v>63.474576271186436</v>
      </c>
      <c r="V61" s="5"/>
      <c r="W61" s="5"/>
      <c r="X61" s="18">
        <v>3200</v>
      </c>
    </row>
    <row r="62" spans="1:40">
      <c r="A62" s="6">
        <v>70</v>
      </c>
      <c r="B62" s="6">
        <v>31019828</v>
      </c>
      <c r="C62" s="5" t="s">
        <v>55</v>
      </c>
      <c r="D62" s="6" t="s">
        <v>8</v>
      </c>
      <c r="E62" s="5"/>
      <c r="F62" s="5"/>
      <c r="G62" s="6">
        <v>721</v>
      </c>
      <c r="H62" s="3">
        <f t="shared" si="3"/>
        <v>10654</v>
      </c>
      <c r="I62" s="22">
        <f t="shared" si="2"/>
        <v>41.714285714285715</v>
      </c>
      <c r="J62" s="5">
        <v>10590</v>
      </c>
      <c r="K62" s="5">
        <v>64</v>
      </c>
      <c r="L62" s="5">
        <v>31</v>
      </c>
      <c r="M62" s="5">
        <v>45</v>
      </c>
      <c r="N62" s="5">
        <v>30</v>
      </c>
      <c r="O62" s="5">
        <v>39</v>
      </c>
      <c r="P62" s="5">
        <v>33</v>
      </c>
      <c r="Q62" s="5">
        <v>50</v>
      </c>
      <c r="R62" s="5"/>
      <c r="S62" s="5"/>
      <c r="T62" s="5"/>
      <c r="U62" s="41">
        <f t="shared" si="4"/>
        <v>17.284246575342465</v>
      </c>
      <c r="V62">
        <v>13000</v>
      </c>
      <c r="X62" s="18">
        <v>3200</v>
      </c>
      <c r="Z62" s="45"/>
      <c r="AA62" s="45"/>
      <c r="AB62">
        <v>120</v>
      </c>
      <c r="AN62">
        <v>0</v>
      </c>
    </row>
    <row r="63" spans="1:40">
      <c r="A63" s="6">
        <v>95</v>
      </c>
      <c r="B63" s="6">
        <v>37510669</v>
      </c>
      <c r="C63" s="5" t="s">
        <v>97</v>
      </c>
      <c r="D63" s="6" t="s">
        <v>8</v>
      </c>
      <c r="G63" s="6">
        <v>341</v>
      </c>
      <c r="H63" s="3">
        <f t="shared" si="3"/>
        <v>3564</v>
      </c>
      <c r="I63" s="22">
        <f t="shared" si="2"/>
        <v>16.714285714285715</v>
      </c>
      <c r="J63" s="5">
        <v>3542</v>
      </c>
      <c r="K63" s="5">
        <v>22</v>
      </c>
      <c r="L63" s="5">
        <v>10</v>
      </c>
      <c r="M63" s="5">
        <v>15</v>
      </c>
      <c r="N63" s="5">
        <v>28</v>
      </c>
      <c r="O63" s="5">
        <v>13</v>
      </c>
      <c r="P63" s="5">
        <v>18</v>
      </c>
      <c r="Q63" s="5">
        <v>11</v>
      </c>
      <c r="R63" s="5"/>
      <c r="S63" s="5"/>
      <c r="T63" s="5"/>
      <c r="U63" s="41">
        <f t="shared" si="4"/>
        <v>20.4017094017094</v>
      </c>
      <c r="V63" s="5"/>
      <c r="W63" s="5"/>
      <c r="X63" s="18">
        <v>3200</v>
      </c>
    </row>
    <row r="64" spans="1:40">
      <c r="A64" s="6">
        <v>71</v>
      </c>
      <c r="B64" s="6">
        <v>31019825</v>
      </c>
      <c r="C64" s="5" t="s">
        <v>45</v>
      </c>
      <c r="D64" s="6" t="s">
        <v>8</v>
      </c>
      <c r="G64" s="6">
        <v>3929</v>
      </c>
      <c r="H64" s="3">
        <f t="shared" si="3"/>
        <v>42854</v>
      </c>
      <c r="I64" s="22">
        <f t="shared" si="2"/>
        <v>186.28571428571428</v>
      </c>
      <c r="J64" s="5">
        <v>42612</v>
      </c>
      <c r="K64" s="5">
        <v>242</v>
      </c>
      <c r="L64" s="5">
        <v>225</v>
      </c>
      <c r="M64" s="5">
        <v>181</v>
      </c>
      <c r="N64" s="5">
        <v>161</v>
      </c>
      <c r="O64" s="5">
        <v>145</v>
      </c>
      <c r="P64" s="5">
        <v>149</v>
      </c>
      <c r="Q64" s="5">
        <v>201</v>
      </c>
      <c r="R64" s="5"/>
      <c r="S64" s="5"/>
      <c r="T64" s="5"/>
      <c r="U64" s="41">
        <f t="shared" si="4"/>
        <v>21.091257668711659</v>
      </c>
      <c r="V64" s="5"/>
      <c r="W64" s="5"/>
      <c r="X64" s="18">
        <v>3200</v>
      </c>
    </row>
    <row r="65" spans="1:40">
      <c r="A65" s="6">
        <v>93</v>
      </c>
      <c r="B65" s="6">
        <v>37510662</v>
      </c>
      <c r="C65" s="5" t="s">
        <v>35</v>
      </c>
      <c r="D65" s="6" t="s">
        <v>8</v>
      </c>
      <c r="G65" s="6">
        <v>714</v>
      </c>
      <c r="H65" s="3">
        <f t="shared" si="3"/>
        <v>3030</v>
      </c>
      <c r="I65" s="22">
        <f t="shared" si="2"/>
        <v>19.428571428571427</v>
      </c>
      <c r="J65" s="5">
        <v>3002</v>
      </c>
      <c r="K65" s="5">
        <v>28</v>
      </c>
      <c r="L65" s="5">
        <v>23</v>
      </c>
      <c r="M65" s="5">
        <v>31</v>
      </c>
      <c r="N65" s="5">
        <v>19</v>
      </c>
      <c r="O65" s="5">
        <v>12</v>
      </c>
      <c r="P65" s="5">
        <v>9</v>
      </c>
      <c r="Q65" s="5">
        <v>14</v>
      </c>
      <c r="R65" s="5"/>
      <c r="S65" s="5"/>
      <c r="T65" s="5"/>
      <c r="U65" s="41">
        <f t="shared" si="4"/>
        <v>36.75</v>
      </c>
      <c r="V65" s="5"/>
      <c r="W65" s="5"/>
      <c r="X65" s="18">
        <v>3200</v>
      </c>
    </row>
    <row r="66" spans="1:40">
      <c r="A66" s="6">
        <v>69</v>
      </c>
      <c r="B66" s="6">
        <v>31019827</v>
      </c>
      <c r="C66" s="5" t="s">
        <v>56</v>
      </c>
      <c r="D66" s="6" t="s">
        <v>8</v>
      </c>
      <c r="E66" s="5"/>
      <c r="F66" s="5"/>
      <c r="G66" s="6">
        <v>1722</v>
      </c>
      <c r="H66" s="3">
        <f t="shared" ref="H66:H97" si="5">SUM(J66:K66)</f>
        <v>19211</v>
      </c>
      <c r="I66" s="22">
        <f t="shared" si="2"/>
        <v>147.85714285714286</v>
      </c>
      <c r="J66" s="5">
        <v>19011</v>
      </c>
      <c r="K66" s="5">
        <v>200</v>
      </c>
      <c r="L66" s="5">
        <v>177</v>
      </c>
      <c r="M66" s="5">
        <v>134</v>
      </c>
      <c r="N66" s="5">
        <v>125</v>
      </c>
      <c r="O66" s="5">
        <v>114</v>
      </c>
      <c r="P66" s="5">
        <v>138</v>
      </c>
      <c r="Q66" s="5">
        <v>147</v>
      </c>
      <c r="R66" s="5"/>
      <c r="S66" s="5"/>
      <c r="T66" s="5"/>
      <c r="U66" s="41">
        <f t="shared" ref="U66:U97" si="6">G66/I66</f>
        <v>11.646376811594203</v>
      </c>
      <c r="V66">
        <v>11000</v>
      </c>
      <c r="X66" s="18">
        <v>3200</v>
      </c>
      <c r="Z66" s="45"/>
      <c r="AA66" s="45"/>
      <c r="AB66">
        <v>102</v>
      </c>
      <c r="AN66">
        <v>3</v>
      </c>
    </row>
    <row r="67" spans="1:40">
      <c r="A67" s="6">
        <v>63</v>
      </c>
      <c r="B67" s="6">
        <v>30966973</v>
      </c>
      <c r="C67" s="5" t="s">
        <v>60</v>
      </c>
      <c r="D67" s="6" t="s">
        <v>8</v>
      </c>
      <c r="E67" s="5"/>
      <c r="F67" s="5"/>
      <c r="G67" s="6">
        <v>272</v>
      </c>
      <c r="H67" s="3">
        <f t="shared" si="5"/>
        <v>5043</v>
      </c>
      <c r="I67" s="22">
        <f t="shared" ref="I67:I130" si="7">AVERAGE(K67:Q67)</f>
        <v>14.857142857142858</v>
      </c>
      <c r="J67" s="5">
        <v>5027</v>
      </c>
      <c r="K67" s="5">
        <v>16</v>
      </c>
      <c r="L67" s="5">
        <v>10</v>
      </c>
      <c r="M67" s="5">
        <v>12</v>
      </c>
      <c r="N67" s="5">
        <v>18</v>
      </c>
      <c r="O67" s="5">
        <v>16</v>
      </c>
      <c r="P67" s="5">
        <v>18</v>
      </c>
      <c r="Q67" s="5">
        <v>14</v>
      </c>
      <c r="R67" s="5"/>
      <c r="S67" s="5"/>
      <c r="T67" s="5"/>
      <c r="U67" s="41">
        <f t="shared" si="6"/>
        <v>18.307692307692307</v>
      </c>
      <c r="V67" s="5"/>
      <c r="W67" s="5"/>
      <c r="X67" s="59">
        <v>8750</v>
      </c>
    </row>
    <row r="68" spans="1:40">
      <c r="A68" s="6">
        <v>62</v>
      </c>
      <c r="B68" s="6">
        <v>30966974</v>
      </c>
      <c r="C68" s="5" t="s">
        <v>83</v>
      </c>
      <c r="D68" s="6" t="s">
        <v>8</v>
      </c>
      <c r="E68" s="5"/>
      <c r="F68" s="5"/>
      <c r="G68" s="6">
        <v>1183</v>
      </c>
      <c r="H68" s="3">
        <f t="shared" si="5"/>
        <v>27625</v>
      </c>
      <c r="I68" s="22">
        <f t="shared" si="7"/>
        <v>113.42857142857143</v>
      </c>
      <c r="J68" s="5">
        <v>27491</v>
      </c>
      <c r="K68" s="5">
        <v>134</v>
      </c>
      <c r="L68" s="5">
        <v>106</v>
      </c>
      <c r="M68" s="5">
        <v>125</v>
      </c>
      <c r="N68" s="5">
        <v>109</v>
      </c>
      <c r="O68" s="5">
        <v>102</v>
      </c>
      <c r="P68" s="5">
        <v>113</v>
      </c>
      <c r="Q68" s="5">
        <v>105</v>
      </c>
      <c r="R68" s="5"/>
      <c r="S68" s="5"/>
      <c r="T68" s="5"/>
      <c r="U68" s="41">
        <f t="shared" si="6"/>
        <v>10.429471032745592</v>
      </c>
      <c r="V68" s="5"/>
      <c r="W68" s="5"/>
      <c r="X68" s="18">
        <v>8750</v>
      </c>
    </row>
    <row r="69" spans="1:40">
      <c r="A69" s="6">
        <v>64</v>
      </c>
      <c r="B69" s="6">
        <v>30966975</v>
      </c>
      <c r="C69" s="5" t="s">
        <v>65</v>
      </c>
      <c r="D69" s="6" t="s">
        <v>8</v>
      </c>
      <c r="E69" s="5"/>
      <c r="F69" s="5"/>
      <c r="G69" s="6">
        <v>130</v>
      </c>
      <c r="H69" s="3">
        <f t="shared" si="5"/>
        <v>1323</v>
      </c>
      <c r="I69" s="22">
        <f t="shared" si="7"/>
        <v>5</v>
      </c>
      <c r="J69" s="5">
        <v>1314</v>
      </c>
      <c r="K69" s="5">
        <v>9</v>
      </c>
      <c r="L69" s="5">
        <v>2</v>
      </c>
      <c r="M69" s="5">
        <v>10</v>
      </c>
      <c r="N69" s="5">
        <v>5</v>
      </c>
      <c r="O69" s="5">
        <v>4</v>
      </c>
      <c r="P69" s="5">
        <v>3</v>
      </c>
      <c r="Q69" s="5">
        <v>2</v>
      </c>
      <c r="R69" s="5"/>
      <c r="S69" s="5"/>
      <c r="T69" s="5"/>
      <c r="U69" s="41">
        <f t="shared" si="6"/>
        <v>26</v>
      </c>
      <c r="V69" s="5"/>
      <c r="W69" s="5"/>
      <c r="X69" s="18">
        <v>10550</v>
      </c>
    </row>
    <row r="70" spans="1:40">
      <c r="A70" s="6">
        <v>45</v>
      </c>
      <c r="B70" s="6">
        <v>26516979</v>
      </c>
      <c r="C70" s="5" t="s">
        <v>25</v>
      </c>
      <c r="D70" s="6" t="s">
        <v>8</v>
      </c>
      <c r="E70" s="5"/>
      <c r="F70" s="5"/>
      <c r="G70" s="6">
        <v>241</v>
      </c>
      <c r="H70" s="3">
        <f t="shared" si="5"/>
        <v>7809</v>
      </c>
      <c r="I70" s="22">
        <f t="shared" si="7"/>
        <v>18.714285714285715</v>
      </c>
      <c r="J70" s="5">
        <v>7781</v>
      </c>
      <c r="K70" s="5">
        <v>28</v>
      </c>
      <c r="L70" s="5">
        <v>17</v>
      </c>
      <c r="M70" s="5">
        <v>19</v>
      </c>
      <c r="N70" s="5">
        <v>24</v>
      </c>
      <c r="O70" s="5">
        <v>13</v>
      </c>
      <c r="P70" s="5">
        <v>12</v>
      </c>
      <c r="Q70" s="5">
        <v>18</v>
      </c>
      <c r="R70" s="5"/>
      <c r="S70" s="5"/>
      <c r="T70" s="5"/>
      <c r="U70" s="41">
        <f t="shared" si="6"/>
        <v>12.877862595419847</v>
      </c>
      <c r="V70" s="5"/>
      <c r="W70" s="5"/>
      <c r="X70" s="59">
        <v>10550</v>
      </c>
    </row>
    <row r="71" spans="1:40">
      <c r="A71" s="6">
        <v>24</v>
      </c>
      <c r="B71" s="6">
        <v>26248489</v>
      </c>
      <c r="C71" s="5" t="s">
        <v>102</v>
      </c>
      <c r="D71" s="6" t="s">
        <v>8</v>
      </c>
      <c r="E71" s="5"/>
      <c r="F71" s="5"/>
      <c r="G71" s="6">
        <v>213</v>
      </c>
      <c r="H71" s="3">
        <f t="shared" si="5"/>
        <v>3120</v>
      </c>
      <c r="I71" s="22">
        <f t="shared" si="7"/>
        <v>6.4285714285714288</v>
      </c>
      <c r="J71" s="5">
        <v>3112</v>
      </c>
      <c r="K71" s="5">
        <v>8</v>
      </c>
      <c r="L71" s="5">
        <v>11</v>
      </c>
      <c r="M71" s="5">
        <v>6</v>
      </c>
      <c r="N71" s="5">
        <v>4</v>
      </c>
      <c r="O71" s="5">
        <v>6</v>
      </c>
      <c r="P71" s="5">
        <v>4</v>
      </c>
      <c r="Q71" s="5">
        <v>6</v>
      </c>
      <c r="R71" s="5"/>
      <c r="S71" s="5"/>
      <c r="T71" s="5"/>
      <c r="U71" s="41">
        <f t="shared" si="6"/>
        <v>33.133333333333333</v>
      </c>
      <c r="V71">
        <v>11000</v>
      </c>
      <c r="X71" s="18">
        <v>6150</v>
      </c>
      <c r="Z71" s="45"/>
      <c r="AA71" s="45"/>
      <c r="AB71">
        <v>385</v>
      </c>
      <c r="AN71">
        <v>6</v>
      </c>
    </row>
    <row r="72" spans="1:40">
      <c r="A72" s="25">
        <v>73</v>
      </c>
      <c r="B72" s="25">
        <v>32106319</v>
      </c>
      <c r="C72" s="24" t="s">
        <v>84</v>
      </c>
      <c r="D72" s="25" t="s">
        <v>8</v>
      </c>
      <c r="E72" s="24"/>
      <c r="F72" s="24"/>
      <c r="G72" s="25">
        <v>351</v>
      </c>
      <c r="H72" s="3">
        <f t="shared" si="5"/>
        <v>4583</v>
      </c>
      <c r="I72" s="22">
        <f t="shared" si="7"/>
        <v>21.428571428571427</v>
      </c>
      <c r="J72" s="5">
        <v>4567</v>
      </c>
      <c r="K72" s="24">
        <v>16</v>
      </c>
      <c r="L72" s="24">
        <v>26</v>
      </c>
      <c r="M72" s="24">
        <v>21</v>
      </c>
      <c r="N72" s="24">
        <v>26</v>
      </c>
      <c r="O72" s="24">
        <v>16</v>
      </c>
      <c r="P72" s="24">
        <v>18</v>
      </c>
      <c r="Q72" s="24">
        <v>27</v>
      </c>
      <c r="R72" s="24"/>
      <c r="S72" s="24"/>
      <c r="T72" s="24"/>
      <c r="U72" s="41">
        <f t="shared" si="6"/>
        <v>16.380000000000003</v>
      </c>
      <c r="V72" s="24"/>
      <c r="W72" s="24"/>
      <c r="X72" s="18">
        <v>2650</v>
      </c>
    </row>
    <row r="73" spans="1:40">
      <c r="A73" s="6">
        <v>72</v>
      </c>
      <c r="B73" s="6">
        <v>32106318</v>
      </c>
      <c r="C73" s="5" t="s">
        <v>123</v>
      </c>
      <c r="D73" s="6" t="s">
        <v>8</v>
      </c>
      <c r="E73" s="5"/>
      <c r="F73" s="5"/>
      <c r="G73" s="6">
        <v>217</v>
      </c>
      <c r="H73" s="3">
        <f t="shared" si="5"/>
        <v>2140</v>
      </c>
      <c r="I73" s="22">
        <f t="shared" si="7"/>
        <v>10.428571428571429</v>
      </c>
      <c r="J73" s="5">
        <v>2134</v>
      </c>
      <c r="K73" s="5">
        <v>6</v>
      </c>
      <c r="L73" s="5">
        <v>15</v>
      </c>
      <c r="M73" s="5">
        <v>3</v>
      </c>
      <c r="N73" s="5">
        <v>12</v>
      </c>
      <c r="O73" s="5">
        <v>14</v>
      </c>
      <c r="P73" s="5">
        <v>13</v>
      </c>
      <c r="Q73" s="5">
        <v>10</v>
      </c>
      <c r="R73" s="5"/>
      <c r="S73" s="5"/>
      <c r="T73" s="5"/>
      <c r="U73" s="41">
        <f t="shared" si="6"/>
        <v>20.80821917808219</v>
      </c>
      <c r="V73" s="5"/>
      <c r="W73" s="5"/>
      <c r="X73" s="18">
        <v>2000</v>
      </c>
    </row>
    <row r="74" spans="1:40">
      <c r="A74" s="6">
        <v>51</v>
      </c>
      <c r="B74" s="6">
        <v>28869442</v>
      </c>
      <c r="C74" s="5" t="s">
        <v>93</v>
      </c>
      <c r="D74" s="25" t="s">
        <v>8</v>
      </c>
      <c r="E74" s="5"/>
      <c r="F74" s="5"/>
      <c r="G74" s="6">
        <v>433</v>
      </c>
      <c r="H74" s="3">
        <f t="shared" si="5"/>
        <v>4600</v>
      </c>
      <c r="I74" s="22">
        <f t="shared" si="7"/>
        <v>4.4285714285714288</v>
      </c>
      <c r="J74" s="5">
        <v>4595</v>
      </c>
      <c r="K74" s="5">
        <v>5</v>
      </c>
      <c r="L74" s="5">
        <v>11</v>
      </c>
      <c r="M74" s="5">
        <v>4</v>
      </c>
      <c r="N74" s="5">
        <v>1</v>
      </c>
      <c r="O74" s="5">
        <v>4</v>
      </c>
      <c r="P74" s="5">
        <v>5</v>
      </c>
      <c r="Q74" s="5">
        <v>1</v>
      </c>
      <c r="R74" s="5"/>
      <c r="S74" s="5"/>
      <c r="T74" s="5"/>
      <c r="U74" s="41">
        <f t="shared" si="6"/>
        <v>97.774193548387089</v>
      </c>
      <c r="V74" s="5"/>
      <c r="W74" s="5"/>
      <c r="X74" s="18">
        <v>9500</v>
      </c>
    </row>
    <row r="75" spans="1:40">
      <c r="A75" s="6">
        <v>79</v>
      </c>
      <c r="B75" s="6">
        <v>32106368</v>
      </c>
      <c r="C75" s="5" t="s">
        <v>242</v>
      </c>
      <c r="D75" s="25" t="s">
        <v>8</v>
      </c>
      <c r="E75" s="5"/>
      <c r="F75" s="5"/>
      <c r="G75" s="6">
        <v>2384</v>
      </c>
      <c r="H75" s="3">
        <f t="shared" si="5"/>
        <v>6224</v>
      </c>
      <c r="I75" s="22">
        <f t="shared" si="7"/>
        <v>10.571428571428571</v>
      </c>
      <c r="J75" s="5">
        <v>6220</v>
      </c>
      <c r="K75" s="5">
        <v>4</v>
      </c>
      <c r="L75" s="5">
        <v>6</v>
      </c>
      <c r="M75" s="5">
        <v>8</v>
      </c>
      <c r="N75" s="5">
        <v>15</v>
      </c>
      <c r="O75" s="5">
        <v>18</v>
      </c>
      <c r="P75" s="5">
        <v>13</v>
      </c>
      <c r="Q75" s="5">
        <v>10</v>
      </c>
      <c r="R75" s="5"/>
      <c r="S75" s="5"/>
      <c r="T75" s="5"/>
      <c r="U75" s="41">
        <f t="shared" si="6"/>
        <v>225.51351351351352</v>
      </c>
      <c r="V75" s="5"/>
      <c r="W75" s="5"/>
      <c r="X75" s="18">
        <v>5000</v>
      </c>
    </row>
    <row r="76" spans="1:40">
      <c r="A76" s="6">
        <v>77</v>
      </c>
      <c r="B76" s="6">
        <v>32506473</v>
      </c>
      <c r="C76" s="5" t="s">
        <v>108</v>
      </c>
      <c r="D76" s="25" t="s">
        <v>8</v>
      </c>
      <c r="E76" s="5"/>
      <c r="F76" s="5"/>
      <c r="G76" s="6">
        <v>236</v>
      </c>
      <c r="H76" s="3">
        <f t="shared" si="5"/>
        <v>4641</v>
      </c>
      <c r="I76" s="22">
        <f t="shared" si="7"/>
        <v>27.285714285714285</v>
      </c>
      <c r="J76" s="5">
        <v>4606</v>
      </c>
      <c r="K76" s="5">
        <v>35</v>
      </c>
      <c r="L76" s="5">
        <v>24</v>
      </c>
      <c r="M76" s="5">
        <v>20</v>
      </c>
      <c r="N76" s="5">
        <v>21</v>
      </c>
      <c r="O76" s="5">
        <v>24</v>
      </c>
      <c r="P76" s="5">
        <v>35</v>
      </c>
      <c r="Q76" s="5">
        <v>32</v>
      </c>
      <c r="R76" s="5"/>
      <c r="S76" s="5"/>
      <c r="T76" s="5"/>
      <c r="U76" s="41">
        <f t="shared" si="6"/>
        <v>8.6492146596858639</v>
      </c>
      <c r="V76" s="5"/>
      <c r="W76" s="5"/>
      <c r="X76" s="18">
        <v>4100</v>
      </c>
    </row>
    <row r="77" spans="1:40">
      <c r="A77" s="6">
        <v>78</v>
      </c>
      <c r="B77" s="6">
        <v>32506474</v>
      </c>
      <c r="C77" s="5" t="s">
        <v>120</v>
      </c>
      <c r="D77" s="6" t="s">
        <v>8</v>
      </c>
      <c r="E77" s="5"/>
      <c r="F77" s="5"/>
      <c r="G77" s="6">
        <v>554</v>
      </c>
      <c r="H77" s="3">
        <f t="shared" si="5"/>
        <v>3312</v>
      </c>
      <c r="I77" s="22">
        <f t="shared" si="7"/>
        <v>13</v>
      </c>
      <c r="J77" s="5">
        <v>3292</v>
      </c>
      <c r="K77" s="5">
        <v>20</v>
      </c>
      <c r="L77" s="5">
        <v>3</v>
      </c>
      <c r="M77" s="5">
        <v>14</v>
      </c>
      <c r="N77" s="5">
        <v>14</v>
      </c>
      <c r="O77" s="5">
        <v>12</v>
      </c>
      <c r="P77" s="5">
        <v>10</v>
      </c>
      <c r="Q77" s="5">
        <v>18</v>
      </c>
      <c r="R77" s="5"/>
      <c r="S77" s="5"/>
      <c r="T77" s="5"/>
      <c r="U77" s="41">
        <f t="shared" si="6"/>
        <v>42.615384615384613</v>
      </c>
      <c r="V77" s="5"/>
      <c r="W77" s="5"/>
      <c r="X77" s="18">
        <v>4100</v>
      </c>
    </row>
    <row r="78" spans="1:40">
      <c r="A78" s="6">
        <v>15</v>
      </c>
      <c r="B78" s="6">
        <v>26248488</v>
      </c>
      <c r="C78" s="5" t="s">
        <v>57</v>
      </c>
      <c r="D78" s="6" t="s">
        <v>8</v>
      </c>
      <c r="E78" s="5"/>
      <c r="F78" s="5"/>
      <c r="G78" s="6">
        <v>337</v>
      </c>
      <c r="H78" s="3">
        <f t="shared" si="5"/>
        <v>20238</v>
      </c>
      <c r="I78" s="22">
        <f t="shared" si="7"/>
        <v>22.857142857142858</v>
      </c>
      <c r="J78" s="5">
        <v>20215</v>
      </c>
      <c r="K78" s="5">
        <v>23</v>
      </c>
      <c r="L78" s="5">
        <v>15</v>
      </c>
      <c r="M78" s="5">
        <v>32</v>
      </c>
      <c r="N78" s="5">
        <v>18</v>
      </c>
      <c r="O78" s="5">
        <v>28</v>
      </c>
      <c r="P78" s="5">
        <v>25</v>
      </c>
      <c r="Q78" s="5">
        <v>19</v>
      </c>
      <c r="R78" s="5"/>
      <c r="S78" s="5"/>
      <c r="T78" s="5"/>
      <c r="U78" s="41">
        <f t="shared" si="6"/>
        <v>14.74375</v>
      </c>
      <c r="V78">
        <v>13000</v>
      </c>
      <c r="X78" s="18">
        <v>21000</v>
      </c>
      <c r="Z78" s="45"/>
      <c r="AA78" s="45"/>
      <c r="AB78">
        <v>390</v>
      </c>
      <c r="AN78">
        <v>8</v>
      </c>
    </row>
    <row r="79" spans="1:40">
      <c r="A79" s="6">
        <v>16</v>
      </c>
      <c r="B79" s="6">
        <v>26248492</v>
      </c>
      <c r="C79" s="5" t="s">
        <v>44</v>
      </c>
      <c r="D79" s="6" t="s">
        <v>8</v>
      </c>
      <c r="E79" s="5"/>
      <c r="F79" s="5"/>
      <c r="G79" s="6">
        <v>889</v>
      </c>
      <c r="H79" s="3">
        <f t="shared" si="5"/>
        <v>31555</v>
      </c>
      <c r="I79" s="22">
        <f t="shared" si="7"/>
        <v>45.285714285714285</v>
      </c>
      <c r="J79" s="5">
        <v>31502</v>
      </c>
      <c r="K79" s="5">
        <v>53</v>
      </c>
      <c r="L79" s="5">
        <v>47</v>
      </c>
      <c r="M79" s="5">
        <v>55</v>
      </c>
      <c r="N79" s="5">
        <v>43</v>
      </c>
      <c r="O79" s="5">
        <v>45</v>
      </c>
      <c r="P79" s="5">
        <v>42</v>
      </c>
      <c r="Q79" s="5">
        <v>32</v>
      </c>
      <c r="R79" s="5"/>
      <c r="S79" s="5"/>
      <c r="T79" s="5"/>
      <c r="U79" s="41">
        <f t="shared" si="6"/>
        <v>19.630914826498422</v>
      </c>
      <c r="V79">
        <v>17400</v>
      </c>
      <c r="W79">
        <f>G79/150</f>
        <v>5.9266666666666667</v>
      </c>
      <c r="X79" s="18">
        <v>24000</v>
      </c>
      <c r="Z79" s="45"/>
      <c r="AA79" s="45"/>
      <c r="AB79">
        <v>3582</v>
      </c>
      <c r="AC79" s="27" t="s">
        <v>150</v>
      </c>
      <c r="AD79" t="s">
        <v>16</v>
      </c>
      <c r="AN79">
        <v>2</v>
      </c>
    </row>
    <row r="80" spans="1:40">
      <c r="A80" s="6">
        <v>97</v>
      </c>
      <c r="B80" s="6">
        <v>36003879</v>
      </c>
      <c r="C80" s="71" t="s">
        <v>103</v>
      </c>
      <c r="D80" s="6" t="s">
        <v>8</v>
      </c>
      <c r="E80" s="5"/>
      <c r="F80" s="5"/>
      <c r="G80" s="6">
        <v>148</v>
      </c>
      <c r="H80" s="3">
        <f t="shared" si="5"/>
        <v>1077</v>
      </c>
      <c r="I80" s="22">
        <f t="shared" si="7"/>
        <v>3.7142857142857144</v>
      </c>
      <c r="J80" s="5">
        <v>1072</v>
      </c>
      <c r="K80" s="5">
        <v>5</v>
      </c>
      <c r="L80" s="5">
        <v>6</v>
      </c>
      <c r="M80" s="5">
        <v>7</v>
      </c>
      <c r="N80" s="5">
        <v>2</v>
      </c>
      <c r="O80" s="5">
        <v>3</v>
      </c>
      <c r="P80" s="5">
        <v>3</v>
      </c>
      <c r="Q80" s="5">
        <v>0</v>
      </c>
      <c r="R80" s="5"/>
      <c r="S80" s="5"/>
      <c r="T80" s="5"/>
      <c r="U80" s="41">
        <f t="shared" si="6"/>
        <v>39.846153846153847</v>
      </c>
      <c r="V80" s="5"/>
      <c r="W80" s="5"/>
      <c r="X80" s="18">
        <v>22300</v>
      </c>
    </row>
    <row r="81" spans="1:153">
      <c r="A81" s="6">
        <v>96</v>
      </c>
      <c r="B81" s="6">
        <v>36003880</v>
      </c>
      <c r="C81" s="71" t="s">
        <v>85</v>
      </c>
      <c r="D81" s="6" t="s">
        <v>8</v>
      </c>
      <c r="E81" s="5"/>
      <c r="F81" s="5"/>
      <c r="G81" s="6">
        <v>73</v>
      </c>
      <c r="H81" s="3">
        <f t="shared" si="5"/>
        <v>1599</v>
      </c>
      <c r="I81" s="22">
        <f t="shared" si="7"/>
        <v>5.1428571428571432</v>
      </c>
      <c r="J81" s="5">
        <v>1593</v>
      </c>
      <c r="K81" s="5">
        <v>6</v>
      </c>
      <c r="L81" s="5">
        <v>3</v>
      </c>
      <c r="M81" s="5">
        <v>6</v>
      </c>
      <c r="N81" s="5">
        <v>8</v>
      </c>
      <c r="O81" s="5">
        <v>5</v>
      </c>
      <c r="P81" s="5">
        <v>5</v>
      </c>
      <c r="Q81" s="5">
        <v>3</v>
      </c>
      <c r="R81" s="5"/>
      <c r="S81" s="5"/>
      <c r="T81" s="5"/>
      <c r="U81" s="41">
        <f t="shared" si="6"/>
        <v>14.194444444444443</v>
      </c>
      <c r="V81" s="5"/>
      <c r="W81" s="5"/>
      <c r="X81" s="18">
        <v>20000</v>
      </c>
    </row>
    <row r="82" spans="1:153">
      <c r="A82" s="6">
        <v>21</v>
      </c>
      <c r="B82" s="6">
        <v>26248533</v>
      </c>
      <c r="C82" s="5" t="s">
        <v>94</v>
      </c>
      <c r="D82" s="6" t="s">
        <v>8</v>
      </c>
      <c r="E82" s="5"/>
      <c r="F82" s="5"/>
      <c r="G82" s="6">
        <v>132</v>
      </c>
      <c r="H82" s="3">
        <f t="shared" si="5"/>
        <v>5246</v>
      </c>
      <c r="I82" s="22">
        <f t="shared" si="7"/>
        <v>8.2857142857142865</v>
      </c>
      <c r="J82" s="5">
        <v>5240</v>
      </c>
      <c r="K82" s="5">
        <v>6</v>
      </c>
      <c r="L82" s="5">
        <v>27</v>
      </c>
      <c r="M82" s="5">
        <v>2</v>
      </c>
      <c r="N82" s="5">
        <v>7</v>
      </c>
      <c r="O82" s="5">
        <v>9</v>
      </c>
      <c r="P82" s="5">
        <v>2</v>
      </c>
      <c r="Q82" s="5">
        <v>5</v>
      </c>
      <c r="R82" s="5"/>
      <c r="S82" s="5"/>
      <c r="T82" s="5"/>
      <c r="U82" s="41">
        <f t="shared" si="6"/>
        <v>15.931034482758619</v>
      </c>
      <c r="V82">
        <v>21500</v>
      </c>
      <c r="W82">
        <f>G82/90</f>
        <v>1.4666666666666666</v>
      </c>
      <c r="X82" s="18">
        <v>30000</v>
      </c>
      <c r="Z82" s="45"/>
      <c r="AA82" s="45"/>
      <c r="AB82">
        <v>1789</v>
      </c>
      <c r="AC82" s="27" t="s">
        <v>149</v>
      </c>
      <c r="AD82" t="s">
        <v>16</v>
      </c>
      <c r="AN82">
        <v>71</v>
      </c>
    </row>
    <row r="83" spans="1:153">
      <c r="A83" s="6">
        <v>22</v>
      </c>
      <c r="B83" s="6">
        <v>26248536</v>
      </c>
      <c r="C83" s="5" t="s">
        <v>81</v>
      </c>
      <c r="D83" s="6" t="s">
        <v>8</v>
      </c>
      <c r="E83" s="5"/>
      <c r="F83" s="5"/>
      <c r="G83" s="6">
        <v>90</v>
      </c>
      <c r="H83" s="3">
        <f t="shared" si="5"/>
        <v>4705</v>
      </c>
      <c r="I83" s="22">
        <f t="shared" si="7"/>
        <v>7.2857142857142856</v>
      </c>
      <c r="J83" s="5">
        <v>4695</v>
      </c>
      <c r="K83" s="5">
        <v>10</v>
      </c>
      <c r="L83" s="5">
        <v>9</v>
      </c>
      <c r="M83" s="5">
        <v>8</v>
      </c>
      <c r="N83" s="5">
        <v>6</v>
      </c>
      <c r="O83" s="5">
        <v>10</v>
      </c>
      <c r="P83" s="5">
        <v>5</v>
      </c>
      <c r="Q83" s="5">
        <v>3</v>
      </c>
      <c r="R83" s="5"/>
      <c r="S83" s="5"/>
      <c r="T83" s="5"/>
      <c r="U83" s="41">
        <f t="shared" si="6"/>
        <v>12.352941176470589</v>
      </c>
      <c r="V83" s="5"/>
      <c r="W83" s="5"/>
      <c r="X83" s="18">
        <v>35500</v>
      </c>
      <c r="Z83" s="45"/>
      <c r="AA83" s="45"/>
      <c r="AN83">
        <v>30</v>
      </c>
    </row>
    <row r="84" spans="1:153">
      <c r="A84" s="6">
        <v>41</v>
      </c>
      <c r="B84" s="6">
        <v>27444298</v>
      </c>
      <c r="C84" s="5" t="s">
        <v>72</v>
      </c>
      <c r="D84" s="6" t="s">
        <v>8</v>
      </c>
      <c r="E84" s="5"/>
      <c r="F84" s="5"/>
      <c r="G84" s="6">
        <v>307</v>
      </c>
      <c r="H84" s="3">
        <f t="shared" si="5"/>
        <v>11287</v>
      </c>
      <c r="I84" s="22">
        <f t="shared" si="7"/>
        <v>34.571428571428569</v>
      </c>
      <c r="J84" s="5">
        <v>11243</v>
      </c>
      <c r="K84" s="5">
        <v>44</v>
      </c>
      <c r="L84" s="5">
        <v>34</v>
      </c>
      <c r="M84" s="5">
        <v>29</v>
      </c>
      <c r="N84" s="5">
        <v>62</v>
      </c>
      <c r="O84" s="5">
        <v>19</v>
      </c>
      <c r="P84" s="5">
        <v>31</v>
      </c>
      <c r="Q84" s="5">
        <v>23</v>
      </c>
      <c r="R84" s="5"/>
      <c r="S84" s="5"/>
      <c r="T84" s="5"/>
      <c r="U84" s="41">
        <f t="shared" si="6"/>
        <v>8.8801652892561993</v>
      </c>
      <c r="V84" s="5"/>
      <c r="W84" s="5"/>
      <c r="X84" s="18">
        <v>17400</v>
      </c>
    </row>
    <row r="85" spans="1:153">
      <c r="A85" s="6">
        <v>42</v>
      </c>
      <c r="B85" s="6">
        <v>27444299</v>
      </c>
      <c r="C85" s="5" t="s">
        <v>106</v>
      </c>
      <c r="D85" s="6" t="s">
        <v>8</v>
      </c>
      <c r="E85" s="5"/>
      <c r="F85" s="5"/>
      <c r="G85" s="6">
        <v>452</v>
      </c>
      <c r="H85" s="3">
        <f t="shared" si="5"/>
        <v>6902</v>
      </c>
      <c r="I85" s="22">
        <f t="shared" si="7"/>
        <v>21.714285714285715</v>
      </c>
      <c r="J85" s="5">
        <v>6879</v>
      </c>
      <c r="K85" s="5">
        <v>23</v>
      </c>
      <c r="L85" s="5">
        <v>13</v>
      </c>
      <c r="M85" s="5">
        <v>24</v>
      </c>
      <c r="N85" s="5">
        <v>37</v>
      </c>
      <c r="O85" s="5">
        <v>25</v>
      </c>
      <c r="P85" s="5">
        <v>11</v>
      </c>
      <c r="Q85" s="5">
        <v>19</v>
      </c>
      <c r="R85" s="5"/>
      <c r="S85" s="5"/>
      <c r="T85" s="5"/>
      <c r="U85" s="41">
        <f t="shared" si="6"/>
        <v>20.815789473684209</v>
      </c>
      <c r="V85" s="5"/>
      <c r="W85" s="5"/>
      <c r="X85" s="18">
        <v>21500</v>
      </c>
    </row>
    <row r="86" spans="1:153" ht="15.75" customHeight="1">
      <c r="A86" s="6">
        <v>11</v>
      </c>
      <c r="B86" s="6">
        <v>22724859</v>
      </c>
      <c r="C86" s="5" t="s">
        <v>86</v>
      </c>
      <c r="D86" s="6" t="s">
        <v>8</v>
      </c>
      <c r="E86" s="5"/>
      <c r="F86" s="5"/>
      <c r="G86" s="6">
        <v>1320</v>
      </c>
      <c r="H86" s="3">
        <f t="shared" si="5"/>
        <v>70533</v>
      </c>
      <c r="I86" s="22">
        <f t="shared" si="7"/>
        <v>122.71428571428571</v>
      </c>
      <c r="J86" s="5">
        <v>70410</v>
      </c>
      <c r="K86" s="24">
        <v>123</v>
      </c>
      <c r="L86" s="24">
        <v>130</v>
      </c>
      <c r="M86" s="24">
        <v>126</v>
      </c>
      <c r="N86" s="24">
        <v>139</v>
      </c>
      <c r="O86" s="24">
        <v>127</v>
      </c>
      <c r="P86" s="24">
        <v>97</v>
      </c>
      <c r="Q86" s="24">
        <v>117</v>
      </c>
      <c r="R86" s="24"/>
      <c r="S86" s="24"/>
      <c r="T86" s="24"/>
      <c r="U86" s="41">
        <f t="shared" si="6"/>
        <v>10.756693830034925</v>
      </c>
      <c r="V86" s="24"/>
      <c r="W86" s="24"/>
      <c r="X86" s="18">
        <v>17400</v>
      </c>
    </row>
    <row r="87" spans="1:153">
      <c r="A87" s="6">
        <v>12</v>
      </c>
      <c r="B87" s="6">
        <v>22724858</v>
      </c>
      <c r="C87" s="5" t="s">
        <v>69</v>
      </c>
      <c r="D87" s="6" t="s">
        <v>8</v>
      </c>
      <c r="E87" s="5"/>
      <c r="F87" s="5"/>
      <c r="G87" s="6">
        <v>923</v>
      </c>
      <c r="H87" s="3">
        <f t="shared" si="5"/>
        <v>39554</v>
      </c>
      <c r="I87" s="22">
        <f t="shared" si="7"/>
        <v>54.285714285714285</v>
      </c>
      <c r="J87" s="5">
        <v>39489</v>
      </c>
      <c r="K87" s="5">
        <v>65</v>
      </c>
      <c r="L87" s="5">
        <v>66</v>
      </c>
      <c r="M87" s="5">
        <v>61</v>
      </c>
      <c r="N87" s="5">
        <v>41</v>
      </c>
      <c r="O87" s="5">
        <v>56</v>
      </c>
      <c r="P87" s="5">
        <v>38</v>
      </c>
      <c r="Q87" s="5">
        <v>53</v>
      </c>
      <c r="R87" s="5"/>
      <c r="S87" s="5"/>
      <c r="T87" s="5"/>
      <c r="U87" s="41">
        <f t="shared" si="6"/>
        <v>17.002631578947369</v>
      </c>
      <c r="V87" s="5"/>
      <c r="W87" s="5"/>
      <c r="X87" s="18">
        <v>21500</v>
      </c>
    </row>
    <row r="88" spans="1:153">
      <c r="A88" s="6">
        <v>57</v>
      </c>
      <c r="B88" s="6">
        <v>29645476</v>
      </c>
      <c r="C88" s="5" t="s">
        <v>116</v>
      </c>
      <c r="D88" s="6" t="s">
        <v>8</v>
      </c>
      <c r="E88" s="5"/>
      <c r="F88" s="5"/>
      <c r="G88" s="6">
        <v>43</v>
      </c>
      <c r="H88" s="3">
        <f t="shared" si="5"/>
        <v>1178</v>
      </c>
      <c r="I88" s="22">
        <f t="shared" si="7"/>
        <v>4.4285714285714288</v>
      </c>
      <c r="J88" s="5">
        <v>1172</v>
      </c>
      <c r="K88" s="58">
        <v>6</v>
      </c>
      <c r="L88" s="58">
        <v>7</v>
      </c>
      <c r="M88" s="58">
        <v>4</v>
      </c>
      <c r="N88" s="58">
        <v>4</v>
      </c>
      <c r="O88" s="58">
        <v>3</v>
      </c>
      <c r="P88" s="58">
        <v>4</v>
      </c>
      <c r="Q88" s="58">
        <v>3</v>
      </c>
      <c r="R88" s="58"/>
      <c r="S88" s="58"/>
      <c r="T88" s="58"/>
      <c r="U88" s="41">
        <f t="shared" si="6"/>
        <v>9.7096774193548381</v>
      </c>
      <c r="V88" s="58"/>
      <c r="W88" s="58"/>
      <c r="X88" s="18">
        <v>14300</v>
      </c>
    </row>
    <row r="89" spans="1:153">
      <c r="A89" s="6">
        <v>56</v>
      </c>
      <c r="B89" s="6">
        <v>29645474</v>
      </c>
      <c r="C89" s="5" t="s">
        <v>111</v>
      </c>
      <c r="D89" s="6" t="s">
        <v>8</v>
      </c>
      <c r="E89" s="5"/>
      <c r="F89" s="5"/>
      <c r="G89" s="6">
        <v>55</v>
      </c>
      <c r="H89" s="3">
        <f t="shared" si="5"/>
        <v>1848</v>
      </c>
      <c r="I89" s="22">
        <f t="shared" si="7"/>
        <v>12.142857142857142</v>
      </c>
      <c r="J89" s="5">
        <v>1832</v>
      </c>
      <c r="K89" s="5">
        <v>16</v>
      </c>
      <c r="L89" s="5">
        <v>9</v>
      </c>
      <c r="M89" s="5">
        <v>15</v>
      </c>
      <c r="N89" s="5">
        <v>14</v>
      </c>
      <c r="O89" s="5">
        <v>9</v>
      </c>
      <c r="P89" s="5">
        <v>11</v>
      </c>
      <c r="Q89" s="5">
        <v>11</v>
      </c>
      <c r="R89" s="5"/>
      <c r="S89" s="5"/>
      <c r="T89" s="5"/>
      <c r="U89" s="41">
        <f t="shared" si="6"/>
        <v>4.5294117647058822</v>
      </c>
      <c r="V89" s="5"/>
      <c r="W89" s="5"/>
      <c r="X89" s="18">
        <v>14300</v>
      </c>
    </row>
    <row r="90" spans="1:153">
      <c r="A90" s="6">
        <v>104</v>
      </c>
      <c r="B90" s="87">
        <v>39217323</v>
      </c>
      <c r="C90" s="79" t="s">
        <v>550</v>
      </c>
      <c r="D90" s="25" t="s">
        <v>8</v>
      </c>
      <c r="E90" s="5"/>
      <c r="F90" s="5"/>
      <c r="G90" s="6">
        <v>685</v>
      </c>
      <c r="H90" s="3">
        <f t="shared" si="5"/>
        <v>1731</v>
      </c>
      <c r="I90" s="22">
        <f t="shared" si="7"/>
        <v>65.142857142857139</v>
      </c>
      <c r="J90" s="5">
        <v>1645</v>
      </c>
      <c r="K90" s="5">
        <v>86</v>
      </c>
      <c r="L90" s="5">
        <v>38</v>
      </c>
      <c r="M90" s="5">
        <v>54</v>
      </c>
      <c r="N90" s="5">
        <v>63</v>
      </c>
      <c r="O90" s="5">
        <v>71</v>
      </c>
      <c r="P90" s="5">
        <v>60</v>
      </c>
      <c r="Q90" s="5">
        <v>84</v>
      </c>
      <c r="R90" s="5"/>
      <c r="S90" s="5"/>
      <c r="T90" s="5"/>
      <c r="U90" s="41">
        <f t="shared" si="6"/>
        <v>10.515350877192983</v>
      </c>
      <c r="V90" s="5"/>
      <c r="W90" s="5"/>
      <c r="X90" s="13">
        <v>15000</v>
      </c>
    </row>
    <row r="91" spans="1:153" ht="15.75" customHeight="1">
      <c r="A91" s="6">
        <v>105</v>
      </c>
      <c r="B91" s="87">
        <v>39217324</v>
      </c>
      <c r="C91" s="79" t="s">
        <v>551</v>
      </c>
      <c r="D91" s="25" t="s">
        <v>8</v>
      </c>
      <c r="E91" s="5"/>
      <c r="F91" s="5"/>
      <c r="G91" s="6">
        <v>276</v>
      </c>
      <c r="H91" s="3">
        <f t="shared" si="5"/>
        <v>951</v>
      </c>
      <c r="I91" s="22">
        <f t="shared" si="7"/>
        <v>35.285714285714285</v>
      </c>
      <c r="J91" s="5">
        <v>912</v>
      </c>
      <c r="K91" s="5">
        <v>39</v>
      </c>
      <c r="L91" s="5">
        <v>30</v>
      </c>
      <c r="M91" s="5">
        <v>38</v>
      </c>
      <c r="N91" s="5">
        <v>31</v>
      </c>
      <c r="O91" s="5">
        <v>44</v>
      </c>
      <c r="P91" s="5">
        <v>35</v>
      </c>
      <c r="Q91" s="5">
        <v>30</v>
      </c>
      <c r="R91" s="5"/>
      <c r="S91" s="5"/>
      <c r="T91" s="5"/>
      <c r="U91" s="41">
        <f t="shared" si="6"/>
        <v>7.8218623481781382</v>
      </c>
      <c r="V91" s="5"/>
      <c r="W91" s="5"/>
      <c r="X91" s="13">
        <v>19000</v>
      </c>
    </row>
    <row r="92" spans="1:153" ht="15.75" customHeight="1">
      <c r="A92" s="25">
        <v>38</v>
      </c>
      <c r="B92" s="25">
        <v>27167835</v>
      </c>
      <c r="C92" s="24" t="s">
        <v>59</v>
      </c>
      <c r="D92" s="25" t="s">
        <v>8</v>
      </c>
      <c r="E92" s="24"/>
      <c r="F92" s="24"/>
      <c r="G92" s="25">
        <v>221</v>
      </c>
      <c r="H92" s="3">
        <f t="shared" si="5"/>
        <v>3378</v>
      </c>
      <c r="I92" s="22">
        <f t="shared" si="7"/>
        <v>1.4285714285714286</v>
      </c>
      <c r="J92" s="5">
        <v>3377</v>
      </c>
      <c r="K92" s="24">
        <v>1</v>
      </c>
      <c r="L92" s="24">
        <v>2</v>
      </c>
      <c r="M92" s="24">
        <v>0</v>
      </c>
      <c r="N92" s="24">
        <v>2</v>
      </c>
      <c r="O92" s="24">
        <v>1</v>
      </c>
      <c r="P92" s="24">
        <v>2</v>
      </c>
      <c r="Q92" s="24">
        <v>2</v>
      </c>
      <c r="R92" s="24"/>
      <c r="S92" s="24"/>
      <c r="T92" s="24"/>
      <c r="U92" s="41">
        <f t="shared" si="6"/>
        <v>154.69999999999999</v>
      </c>
      <c r="V92" s="24"/>
      <c r="W92" s="24"/>
      <c r="X92" s="18">
        <v>10700</v>
      </c>
    </row>
    <row r="93" spans="1:153" ht="15.75" customHeight="1">
      <c r="A93" s="25">
        <v>40</v>
      </c>
      <c r="B93" s="25">
        <v>27167837</v>
      </c>
      <c r="C93" s="24" t="s">
        <v>39</v>
      </c>
      <c r="D93" s="25" t="s">
        <v>8</v>
      </c>
      <c r="E93" s="24"/>
      <c r="F93" s="24"/>
      <c r="G93" s="25">
        <v>217</v>
      </c>
      <c r="H93" s="3">
        <f t="shared" si="5"/>
        <v>1036</v>
      </c>
      <c r="I93" s="22">
        <f t="shared" si="7"/>
        <v>0.14285714285714285</v>
      </c>
      <c r="J93" s="5">
        <v>1035</v>
      </c>
      <c r="K93" s="24">
        <v>1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/>
      <c r="S93" s="24"/>
      <c r="T93" s="24"/>
      <c r="U93" s="41">
        <f t="shared" si="6"/>
        <v>1519</v>
      </c>
      <c r="V93" s="24"/>
      <c r="W93" s="24"/>
      <c r="X93" s="18">
        <v>14000</v>
      </c>
    </row>
    <row r="94" spans="1:153">
      <c r="A94" s="25">
        <v>37</v>
      </c>
      <c r="B94" s="25">
        <v>27167834</v>
      </c>
      <c r="C94" s="24" t="s">
        <v>58</v>
      </c>
      <c r="D94" s="25" t="s">
        <v>8</v>
      </c>
      <c r="E94" s="24"/>
      <c r="F94" s="24"/>
      <c r="G94" s="25">
        <v>189</v>
      </c>
      <c r="H94" s="3">
        <f t="shared" si="5"/>
        <v>1895</v>
      </c>
      <c r="I94" s="22">
        <f t="shared" si="7"/>
        <v>0.8571428571428571</v>
      </c>
      <c r="J94" s="5">
        <v>1893</v>
      </c>
      <c r="K94" s="24">
        <v>2</v>
      </c>
      <c r="L94" s="24">
        <v>2</v>
      </c>
      <c r="M94" s="24">
        <v>0</v>
      </c>
      <c r="N94" s="24">
        <v>0</v>
      </c>
      <c r="O94" s="24">
        <v>0</v>
      </c>
      <c r="P94" s="24">
        <v>1</v>
      </c>
      <c r="Q94" s="24">
        <v>1</v>
      </c>
      <c r="R94" s="24"/>
      <c r="S94" s="24"/>
      <c r="T94" s="24"/>
      <c r="U94" s="41">
        <f t="shared" si="6"/>
        <v>220.5</v>
      </c>
      <c r="V94" s="24"/>
      <c r="W94" s="24"/>
      <c r="X94" s="18">
        <v>10700</v>
      </c>
    </row>
    <row r="95" spans="1:153">
      <c r="A95" s="25">
        <v>39</v>
      </c>
      <c r="B95" s="25">
        <v>27167836</v>
      </c>
      <c r="C95" s="24" t="s">
        <v>33</v>
      </c>
      <c r="D95" s="25" t="s">
        <v>8</v>
      </c>
      <c r="E95" s="24"/>
      <c r="F95" s="24"/>
      <c r="G95" s="25">
        <v>94</v>
      </c>
      <c r="H95" s="3">
        <f t="shared" si="5"/>
        <v>632</v>
      </c>
      <c r="I95" s="22">
        <f t="shared" si="7"/>
        <v>0.14285714285714285</v>
      </c>
      <c r="J95" s="5">
        <v>632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1</v>
      </c>
      <c r="R95" s="24"/>
      <c r="S95" s="24"/>
      <c r="T95" s="24"/>
      <c r="U95" s="41">
        <f t="shared" si="6"/>
        <v>658</v>
      </c>
      <c r="V95" s="24"/>
      <c r="W95" s="24"/>
      <c r="X95" s="18">
        <v>14000</v>
      </c>
      <c r="ET95" s="42"/>
      <c r="EU95" s="47"/>
      <c r="EV95" s="62"/>
      <c r="EW95" s="62"/>
    </row>
    <row r="96" spans="1:153">
      <c r="A96" s="6">
        <v>82</v>
      </c>
      <c r="B96" s="6">
        <v>14076866</v>
      </c>
      <c r="C96" s="5" t="s">
        <v>41</v>
      </c>
      <c r="D96" s="6" t="s">
        <v>8</v>
      </c>
      <c r="E96" s="5"/>
      <c r="F96" s="5"/>
      <c r="G96" s="6">
        <v>129</v>
      </c>
      <c r="H96" s="3">
        <f t="shared" si="5"/>
        <v>1453</v>
      </c>
      <c r="I96" s="22">
        <f t="shared" si="7"/>
        <v>9.8571428571428577</v>
      </c>
      <c r="J96" s="5">
        <v>1438</v>
      </c>
      <c r="K96" s="5">
        <v>15</v>
      </c>
      <c r="L96" s="5">
        <v>7</v>
      </c>
      <c r="M96" s="5">
        <v>12</v>
      </c>
      <c r="N96" s="5">
        <v>12</v>
      </c>
      <c r="O96" s="5">
        <v>8</v>
      </c>
      <c r="P96" s="5">
        <v>5</v>
      </c>
      <c r="Q96" s="5">
        <v>10</v>
      </c>
      <c r="R96" s="5"/>
      <c r="S96" s="5"/>
      <c r="T96" s="5"/>
      <c r="U96" s="41">
        <f t="shared" si="6"/>
        <v>13.086956521739129</v>
      </c>
      <c r="V96" s="5"/>
      <c r="W96" s="5"/>
      <c r="X96" s="18">
        <v>3990</v>
      </c>
    </row>
    <row r="97" spans="1:151">
      <c r="A97" s="25">
        <v>81</v>
      </c>
      <c r="B97" s="25">
        <v>14076865</v>
      </c>
      <c r="C97" s="24" t="s">
        <v>42</v>
      </c>
      <c r="D97" s="25" t="s">
        <v>8</v>
      </c>
      <c r="E97" s="24"/>
      <c r="F97" s="24"/>
      <c r="G97" s="25">
        <v>240</v>
      </c>
      <c r="H97" s="3">
        <f t="shared" si="5"/>
        <v>2530</v>
      </c>
      <c r="I97" s="22">
        <f t="shared" si="7"/>
        <v>8.5714285714285712</v>
      </c>
      <c r="J97" s="5">
        <v>2526</v>
      </c>
      <c r="K97" s="24">
        <v>4</v>
      </c>
      <c r="L97" s="24">
        <v>5</v>
      </c>
      <c r="M97" s="24">
        <v>13</v>
      </c>
      <c r="N97" s="24">
        <v>12</v>
      </c>
      <c r="O97" s="24">
        <v>7</v>
      </c>
      <c r="P97" s="24">
        <v>13</v>
      </c>
      <c r="Q97" s="24">
        <v>6</v>
      </c>
      <c r="R97" s="24"/>
      <c r="S97" s="24"/>
      <c r="T97" s="24"/>
      <c r="U97" s="41">
        <f t="shared" si="6"/>
        <v>28</v>
      </c>
      <c r="V97" s="74" t="e">
        <f>H97/#REF!</f>
        <v>#REF!</v>
      </c>
      <c r="W97" s="74" t="e">
        <f>I97/#REF!</f>
        <v>#REF!</v>
      </c>
      <c r="X97" s="59">
        <v>3990</v>
      </c>
    </row>
    <row r="98" spans="1:151" ht="18.75" customHeight="1">
      <c r="A98" s="6">
        <v>83</v>
      </c>
      <c r="B98" s="6">
        <v>14076867</v>
      </c>
      <c r="C98" s="5" t="s">
        <v>38</v>
      </c>
      <c r="D98" s="25" t="s">
        <v>8</v>
      </c>
      <c r="E98" s="5"/>
      <c r="F98" s="5"/>
      <c r="G98" s="6">
        <v>233</v>
      </c>
      <c r="H98" s="3">
        <f t="shared" ref="H98:H129" si="8">SUM(J98:K98)</f>
        <v>2119</v>
      </c>
      <c r="I98" s="22">
        <f t="shared" si="7"/>
        <v>18</v>
      </c>
      <c r="J98" s="5">
        <v>2100</v>
      </c>
      <c r="K98" s="5">
        <v>19</v>
      </c>
      <c r="L98" s="5">
        <v>19</v>
      </c>
      <c r="M98" s="5">
        <v>23</v>
      </c>
      <c r="N98" s="5">
        <v>21</v>
      </c>
      <c r="O98" s="5">
        <v>2</v>
      </c>
      <c r="P98" s="5">
        <v>18</v>
      </c>
      <c r="Q98" s="5">
        <v>24</v>
      </c>
      <c r="R98" s="5"/>
      <c r="S98" s="5"/>
      <c r="T98" s="5"/>
      <c r="U98" s="41">
        <f t="shared" ref="U98:U129" si="9">G98/I98</f>
        <v>12.944444444444445</v>
      </c>
      <c r="V98" s="5"/>
      <c r="W98" s="5"/>
      <c r="X98" s="18">
        <v>3990</v>
      </c>
    </row>
    <row r="99" spans="1:151">
      <c r="A99" s="6">
        <v>14</v>
      </c>
      <c r="B99" s="6">
        <v>14000131</v>
      </c>
      <c r="C99" s="5" t="s">
        <v>118</v>
      </c>
      <c r="D99" s="6" t="s">
        <v>8</v>
      </c>
      <c r="E99" s="24"/>
      <c r="F99" s="24"/>
      <c r="G99" s="25">
        <v>226</v>
      </c>
      <c r="H99" s="3">
        <f t="shared" si="8"/>
        <v>16293</v>
      </c>
      <c r="I99" s="22">
        <f t="shared" si="7"/>
        <v>54.571428571428569</v>
      </c>
      <c r="J99" s="5">
        <v>16221</v>
      </c>
      <c r="K99" s="5">
        <v>72</v>
      </c>
      <c r="L99" s="5">
        <v>69</v>
      </c>
      <c r="M99" s="5">
        <v>41</v>
      </c>
      <c r="N99" s="5">
        <v>56</v>
      </c>
      <c r="O99" s="5">
        <v>28</v>
      </c>
      <c r="P99" s="5">
        <v>44</v>
      </c>
      <c r="Q99" s="5">
        <v>72</v>
      </c>
      <c r="R99" s="5"/>
      <c r="S99" s="5"/>
      <c r="T99" s="5"/>
      <c r="U99" s="41">
        <f t="shared" si="9"/>
        <v>4.1413612565445028</v>
      </c>
      <c r="X99" s="18">
        <v>6300</v>
      </c>
      <c r="Z99" s="45"/>
      <c r="AA99" s="45"/>
      <c r="AN99">
        <v>21</v>
      </c>
    </row>
    <row r="100" spans="1:151" ht="21" customHeight="1">
      <c r="A100" s="6">
        <v>29</v>
      </c>
      <c r="B100" s="6">
        <v>26237801</v>
      </c>
      <c r="C100" s="5" t="s">
        <v>92</v>
      </c>
      <c r="D100" s="6" t="s">
        <v>8</v>
      </c>
      <c r="E100" s="5"/>
      <c r="F100" s="5"/>
      <c r="G100" s="6">
        <v>53</v>
      </c>
      <c r="H100" s="3">
        <f t="shared" si="8"/>
        <v>1927</v>
      </c>
      <c r="I100" s="22">
        <f t="shared" si="7"/>
        <v>0.2857142857142857</v>
      </c>
      <c r="J100" s="5">
        <v>1926</v>
      </c>
      <c r="K100" s="5">
        <v>1</v>
      </c>
      <c r="L100" s="5">
        <v>0</v>
      </c>
      <c r="M100" s="5">
        <v>-1</v>
      </c>
      <c r="N100" s="5">
        <v>0</v>
      </c>
      <c r="O100" s="5">
        <v>3</v>
      </c>
      <c r="P100" s="5">
        <v>-1</v>
      </c>
      <c r="Q100" s="5">
        <v>0</v>
      </c>
      <c r="R100" s="5"/>
      <c r="S100" s="5"/>
      <c r="T100" s="5"/>
      <c r="U100" s="41">
        <f t="shared" si="9"/>
        <v>185.5</v>
      </c>
      <c r="V100" s="5"/>
      <c r="W100" s="5"/>
      <c r="X100" s="59">
        <v>11000</v>
      </c>
    </row>
    <row r="101" spans="1:151" ht="21" customHeight="1">
      <c r="A101" s="6">
        <v>30</v>
      </c>
      <c r="B101" s="6">
        <v>26237800</v>
      </c>
      <c r="C101" s="5" t="s">
        <v>89</v>
      </c>
      <c r="D101" s="6" t="s">
        <v>8</v>
      </c>
      <c r="E101" s="5"/>
      <c r="F101" s="5"/>
      <c r="G101" s="6">
        <v>52</v>
      </c>
      <c r="H101" s="3">
        <f t="shared" si="8"/>
        <v>2307</v>
      </c>
      <c r="I101" s="22">
        <f t="shared" si="7"/>
        <v>1.1428571428571428</v>
      </c>
      <c r="J101" s="5">
        <v>2307</v>
      </c>
      <c r="K101" s="5">
        <v>0</v>
      </c>
      <c r="L101" s="5">
        <v>1</v>
      </c>
      <c r="M101" s="5">
        <v>3</v>
      </c>
      <c r="N101" s="5">
        <v>1</v>
      </c>
      <c r="O101" s="5">
        <v>3</v>
      </c>
      <c r="P101" s="5">
        <v>0</v>
      </c>
      <c r="Q101" s="5">
        <v>0</v>
      </c>
      <c r="R101" s="5"/>
      <c r="S101" s="5"/>
      <c r="T101" s="5"/>
      <c r="U101" s="41">
        <f t="shared" si="9"/>
        <v>45.5</v>
      </c>
      <c r="V101" s="5"/>
      <c r="W101" s="5"/>
      <c r="X101" s="59">
        <v>13000</v>
      </c>
    </row>
    <row r="102" spans="1:151" ht="21" customHeight="1">
      <c r="A102" s="6">
        <v>3</v>
      </c>
      <c r="B102" s="6">
        <v>21890857</v>
      </c>
      <c r="C102" s="5" t="s">
        <v>90</v>
      </c>
      <c r="D102" s="6" t="s">
        <v>8</v>
      </c>
      <c r="E102" s="36" t="s">
        <v>212</v>
      </c>
      <c r="F102" s="164">
        <v>44631</v>
      </c>
      <c r="G102" s="6">
        <v>127</v>
      </c>
      <c r="H102" s="3">
        <f t="shared" si="8"/>
        <v>8120</v>
      </c>
      <c r="I102" s="22">
        <f t="shared" si="7"/>
        <v>3.1428571428571428</v>
      </c>
      <c r="J102" s="5">
        <v>8115</v>
      </c>
      <c r="K102" s="5">
        <v>5</v>
      </c>
      <c r="L102" s="5">
        <v>5</v>
      </c>
      <c r="M102" s="5">
        <v>4</v>
      </c>
      <c r="N102" s="5">
        <v>5</v>
      </c>
      <c r="O102" s="5">
        <v>0</v>
      </c>
      <c r="P102" s="5">
        <v>1</v>
      </c>
      <c r="Q102" s="5">
        <v>2</v>
      </c>
      <c r="R102" s="5"/>
      <c r="S102" s="5"/>
      <c r="T102" s="5"/>
      <c r="U102" s="41">
        <f t="shared" si="9"/>
        <v>40.409090909090907</v>
      </c>
      <c r="V102" s="5"/>
      <c r="W102" s="5"/>
      <c r="X102" s="18">
        <v>11000</v>
      </c>
    </row>
    <row r="103" spans="1:151" ht="21" customHeight="1">
      <c r="A103" s="25">
        <v>4</v>
      </c>
      <c r="B103" s="25">
        <v>21890856</v>
      </c>
      <c r="C103" s="24" t="s">
        <v>87</v>
      </c>
      <c r="D103" s="25" t="s">
        <v>8</v>
      </c>
      <c r="E103" s="36" t="s">
        <v>212</v>
      </c>
      <c r="F103" s="164">
        <v>44631</v>
      </c>
      <c r="G103" s="25">
        <v>158</v>
      </c>
      <c r="H103" s="3">
        <f t="shared" si="8"/>
        <v>8344</v>
      </c>
      <c r="I103" s="22">
        <f t="shared" si="7"/>
        <v>5.5714285714285712</v>
      </c>
      <c r="J103" s="5">
        <v>8332</v>
      </c>
      <c r="K103" s="24">
        <v>12</v>
      </c>
      <c r="L103" s="24">
        <v>4</v>
      </c>
      <c r="M103" s="24">
        <v>5</v>
      </c>
      <c r="N103" s="24">
        <v>5</v>
      </c>
      <c r="O103" s="24">
        <v>5</v>
      </c>
      <c r="P103" s="24">
        <v>3</v>
      </c>
      <c r="Q103" s="24">
        <v>5</v>
      </c>
      <c r="R103" s="24"/>
      <c r="S103" s="24"/>
      <c r="T103" s="24"/>
      <c r="U103" s="41">
        <f t="shared" si="9"/>
        <v>28.358974358974361</v>
      </c>
      <c r="V103" s="24"/>
      <c r="W103" s="24"/>
      <c r="X103" s="18">
        <v>13000</v>
      </c>
    </row>
    <row r="104" spans="1:151" ht="21" customHeight="1">
      <c r="A104" s="6">
        <v>5</v>
      </c>
      <c r="B104" s="6">
        <v>21890860</v>
      </c>
      <c r="C104" s="5" t="s">
        <v>88</v>
      </c>
      <c r="D104" s="6" t="s">
        <v>8</v>
      </c>
      <c r="E104" s="36" t="s">
        <v>212</v>
      </c>
      <c r="F104" s="164">
        <v>44631</v>
      </c>
      <c r="G104" s="6">
        <v>269</v>
      </c>
      <c r="H104" s="3">
        <f t="shared" si="8"/>
        <v>8552</v>
      </c>
      <c r="I104" s="22">
        <f t="shared" si="7"/>
        <v>1.4285714285714286</v>
      </c>
      <c r="J104" s="5">
        <v>8550</v>
      </c>
      <c r="K104" s="5">
        <v>2</v>
      </c>
      <c r="L104" s="5">
        <v>2</v>
      </c>
      <c r="M104" s="5">
        <v>0</v>
      </c>
      <c r="N104" s="5">
        <v>2</v>
      </c>
      <c r="O104" s="5">
        <v>2</v>
      </c>
      <c r="P104" s="5">
        <v>1</v>
      </c>
      <c r="Q104" s="5">
        <v>1</v>
      </c>
      <c r="R104" s="5"/>
      <c r="S104" s="5"/>
      <c r="T104" s="5"/>
      <c r="U104" s="41">
        <f t="shared" si="9"/>
        <v>188.29999999999998</v>
      </c>
      <c r="V104" s="5"/>
      <c r="W104" s="5"/>
      <c r="X104" s="18">
        <v>11000</v>
      </c>
    </row>
    <row r="105" spans="1:151" ht="21" customHeight="1">
      <c r="A105" s="6">
        <v>6</v>
      </c>
      <c r="B105" s="6">
        <v>21890859</v>
      </c>
      <c r="C105" s="5" t="s">
        <v>80</v>
      </c>
      <c r="D105" s="6" t="s">
        <v>8</v>
      </c>
      <c r="E105" s="6" t="s">
        <v>212</v>
      </c>
      <c r="F105" s="16">
        <v>44631</v>
      </c>
      <c r="G105" s="6">
        <v>217</v>
      </c>
      <c r="H105" s="3">
        <f t="shared" si="8"/>
        <v>10349</v>
      </c>
      <c r="I105" s="22">
        <f t="shared" si="7"/>
        <v>3.7142857142857144</v>
      </c>
      <c r="J105" s="5">
        <v>10344</v>
      </c>
      <c r="K105" s="5">
        <v>5</v>
      </c>
      <c r="L105" s="5">
        <v>4</v>
      </c>
      <c r="M105" s="5">
        <v>5</v>
      </c>
      <c r="N105" s="5">
        <v>2</v>
      </c>
      <c r="O105" s="5">
        <v>6</v>
      </c>
      <c r="P105" s="5">
        <v>1</v>
      </c>
      <c r="Q105" s="5">
        <v>3</v>
      </c>
      <c r="R105" s="5"/>
      <c r="S105" s="5"/>
      <c r="T105" s="5"/>
      <c r="U105" s="41">
        <f t="shared" si="9"/>
        <v>58.42307692307692</v>
      </c>
      <c r="V105" s="5"/>
      <c r="W105" s="5"/>
      <c r="X105" s="18">
        <v>13000</v>
      </c>
    </row>
    <row r="106" spans="1:151">
      <c r="A106" s="6">
        <v>99</v>
      </c>
      <c r="B106" s="87">
        <v>36634211</v>
      </c>
      <c r="C106" s="79" t="s">
        <v>249</v>
      </c>
      <c r="D106" s="6" t="s">
        <v>8</v>
      </c>
      <c r="E106" s="5"/>
      <c r="F106" s="5"/>
      <c r="G106" s="6">
        <v>2017</v>
      </c>
      <c r="H106" s="3">
        <f t="shared" si="8"/>
        <v>7971</v>
      </c>
      <c r="I106" s="22">
        <f t="shared" si="7"/>
        <v>101.42857142857143</v>
      </c>
      <c r="J106" s="5">
        <v>7889</v>
      </c>
      <c r="K106" s="5">
        <v>82</v>
      </c>
      <c r="L106" s="5">
        <v>91</v>
      </c>
      <c r="M106" s="5">
        <v>118</v>
      </c>
      <c r="N106" s="5">
        <v>109</v>
      </c>
      <c r="O106" s="5">
        <v>99</v>
      </c>
      <c r="P106" s="5">
        <v>104</v>
      </c>
      <c r="Q106" s="5">
        <v>107</v>
      </c>
      <c r="R106" s="5"/>
      <c r="S106" s="5"/>
      <c r="T106" s="5"/>
      <c r="U106" s="41">
        <f t="shared" si="9"/>
        <v>19.885915492957746</v>
      </c>
      <c r="V106" s="5"/>
      <c r="W106" s="5"/>
      <c r="X106" s="18">
        <v>3200</v>
      </c>
    </row>
    <row r="107" spans="1:151">
      <c r="A107" s="81" t="s">
        <v>323</v>
      </c>
      <c r="B107" s="82">
        <v>38304208</v>
      </c>
      <c r="C107" s="80" t="s">
        <v>327</v>
      </c>
      <c r="D107" s="6" t="s">
        <v>8</v>
      </c>
      <c r="E107" s="5"/>
      <c r="F107" s="5"/>
      <c r="G107" s="6">
        <v>411</v>
      </c>
      <c r="H107" s="3">
        <f t="shared" si="8"/>
        <v>953</v>
      </c>
      <c r="I107" s="22">
        <f t="shared" si="7"/>
        <v>8.8571428571428577</v>
      </c>
      <c r="J107" s="5">
        <v>939</v>
      </c>
      <c r="K107" s="5">
        <v>14</v>
      </c>
      <c r="L107" s="5">
        <v>6</v>
      </c>
      <c r="M107" s="5">
        <v>19</v>
      </c>
      <c r="N107" s="5">
        <v>4</v>
      </c>
      <c r="O107" s="5">
        <v>15</v>
      </c>
      <c r="P107" s="5">
        <v>2</v>
      </c>
      <c r="Q107" s="5">
        <v>2</v>
      </c>
      <c r="R107" s="5"/>
      <c r="S107" s="5"/>
      <c r="T107" s="5"/>
      <c r="U107" s="41">
        <f t="shared" si="9"/>
        <v>46.403225806451609</v>
      </c>
      <c r="X107" s="155">
        <v>2450</v>
      </c>
      <c r="Z107" s="45"/>
      <c r="AA107" s="45"/>
      <c r="AC107" t="s">
        <v>161</v>
      </c>
      <c r="AN107">
        <v>63</v>
      </c>
    </row>
    <row r="108" spans="1:151">
      <c r="A108" s="81" t="s">
        <v>322</v>
      </c>
      <c r="B108" s="81">
        <v>38304206</v>
      </c>
      <c r="C108" s="80" t="s">
        <v>326</v>
      </c>
      <c r="D108" s="6" t="s">
        <v>8</v>
      </c>
      <c r="E108" s="5"/>
      <c r="F108" s="5"/>
      <c r="G108" s="6">
        <v>842</v>
      </c>
      <c r="H108" s="3">
        <f t="shared" si="8"/>
        <v>4118</v>
      </c>
      <c r="I108" s="22">
        <f t="shared" si="7"/>
        <v>50.285714285714285</v>
      </c>
      <c r="J108" s="5">
        <v>4079</v>
      </c>
      <c r="K108" s="5">
        <v>39</v>
      </c>
      <c r="L108" s="5">
        <v>67</v>
      </c>
      <c r="M108" s="5">
        <v>40</v>
      </c>
      <c r="N108" s="5">
        <v>50</v>
      </c>
      <c r="O108" s="5">
        <v>80</v>
      </c>
      <c r="P108" s="5">
        <v>21</v>
      </c>
      <c r="Q108" s="5">
        <v>55</v>
      </c>
      <c r="R108" s="5"/>
      <c r="S108" s="5"/>
      <c r="T108" s="5"/>
      <c r="U108" s="41">
        <f t="shared" si="9"/>
        <v>16.744318181818183</v>
      </c>
      <c r="X108" s="155">
        <v>2450</v>
      </c>
      <c r="Z108" s="45"/>
      <c r="AA108" s="45"/>
      <c r="AC108" t="s">
        <v>161</v>
      </c>
      <c r="AN108">
        <v>29</v>
      </c>
    </row>
    <row r="109" spans="1:151">
      <c r="A109" s="81" t="s">
        <v>324</v>
      </c>
      <c r="B109" s="82">
        <v>38304205</v>
      </c>
      <c r="C109" s="80" t="s">
        <v>328</v>
      </c>
      <c r="D109" s="6" t="s">
        <v>8</v>
      </c>
      <c r="E109" s="5"/>
      <c r="F109" s="5"/>
      <c r="G109" s="6">
        <v>326</v>
      </c>
      <c r="H109" s="3">
        <f t="shared" si="8"/>
        <v>2730</v>
      </c>
      <c r="I109" s="22">
        <f t="shared" si="7"/>
        <v>56.714285714285715</v>
      </c>
      <c r="J109" s="5">
        <v>2618</v>
      </c>
      <c r="K109" s="5">
        <v>112</v>
      </c>
      <c r="L109" s="5">
        <v>55</v>
      </c>
      <c r="M109" s="5">
        <v>66</v>
      </c>
      <c r="N109" s="5">
        <v>53</v>
      </c>
      <c r="O109" s="5">
        <v>34</v>
      </c>
      <c r="P109" s="5">
        <v>54</v>
      </c>
      <c r="Q109" s="5">
        <v>23</v>
      </c>
      <c r="R109" s="5"/>
      <c r="S109" s="5"/>
      <c r="T109" s="5"/>
      <c r="U109" s="41">
        <f t="shared" si="9"/>
        <v>5.748110831234257</v>
      </c>
      <c r="X109" s="154">
        <v>2400</v>
      </c>
      <c r="Z109" s="45"/>
      <c r="AA109" s="45"/>
    </row>
    <row r="110" spans="1:151">
      <c r="A110" s="81" t="s">
        <v>325</v>
      </c>
      <c r="B110" s="81">
        <v>38304207</v>
      </c>
      <c r="C110" s="80" t="s">
        <v>329</v>
      </c>
      <c r="D110" s="6" t="s">
        <v>8</v>
      </c>
      <c r="E110" s="5"/>
      <c r="F110" s="5"/>
      <c r="G110" s="6">
        <v>402</v>
      </c>
      <c r="H110" s="3">
        <f t="shared" si="8"/>
        <v>982</v>
      </c>
      <c r="I110" s="22">
        <f t="shared" si="7"/>
        <v>29.428571428571427</v>
      </c>
      <c r="J110" s="5">
        <v>953</v>
      </c>
      <c r="K110" s="5">
        <v>29</v>
      </c>
      <c r="L110" s="5">
        <v>30</v>
      </c>
      <c r="M110" s="5">
        <v>36</v>
      </c>
      <c r="N110" s="5">
        <v>47</v>
      </c>
      <c r="O110" s="5">
        <v>39</v>
      </c>
      <c r="P110" s="5">
        <v>1</v>
      </c>
      <c r="Q110" s="5">
        <v>24</v>
      </c>
      <c r="R110" s="5"/>
      <c r="S110" s="5"/>
      <c r="T110" s="5"/>
      <c r="U110" s="41">
        <f t="shared" si="9"/>
        <v>13.660194174757283</v>
      </c>
      <c r="X110" s="155">
        <v>2800</v>
      </c>
      <c r="Z110" s="45"/>
      <c r="AA110" s="45"/>
    </row>
    <row r="111" spans="1:151" ht="18" customHeight="1">
      <c r="A111" s="81" t="s">
        <v>490</v>
      </c>
      <c r="B111" s="81">
        <v>38088274</v>
      </c>
      <c r="C111" s="80" t="s">
        <v>491</v>
      </c>
      <c r="D111" s="6" t="s">
        <v>8</v>
      </c>
      <c r="E111" s="5"/>
      <c r="F111" s="5"/>
      <c r="G111" s="6">
        <v>514</v>
      </c>
      <c r="H111" s="3">
        <f t="shared" si="8"/>
        <v>1305</v>
      </c>
      <c r="I111" s="22">
        <f t="shared" si="7"/>
        <v>37.142857142857146</v>
      </c>
      <c r="J111" s="5">
        <v>1271</v>
      </c>
      <c r="K111" s="5">
        <v>34</v>
      </c>
      <c r="L111" s="5">
        <v>28</v>
      </c>
      <c r="M111" s="5">
        <v>28</v>
      </c>
      <c r="N111" s="5">
        <v>53</v>
      </c>
      <c r="O111" s="5">
        <v>42</v>
      </c>
      <c r="P111" s="5">
        <v>37</v>
      </c>
      <c r="Q111" s="5">
        <v>38</v>
      </c>
      <c r="R111" s="5"/>
      <c r="S111" s="5"/>
      <c r="T111" s="5"/>
      <c r="U111" s="41">
        <f t="shared" si="9"/>
        <v>13.838461538461537</v>
      </c>
      <c r="X111" s="156">
        <v>2950</v>
      </c>
      <c r="Z111" s="45"/>
      <c r="AA111" s="45"/>
    </row>
    <row r="112" spans="1:151">
      <c r="A112" s="81" t="s">
        <v>494</v>
      </c>
      <c r="B112" s="19">
        <v>39315908</v>
      </c>
      <c r="C112" s="14" t="s">
        <v>496</v>
      </c>
      <c r="D112" s="25" t="s">
        <v>8</v>
      </c>
      <c r="E112" s="5"/>
      <c r="F112" s="5"/>
      <c r="G112" s="6">
        <v>69</v>
      </c>
      <c r="H112" s="3">
        <f t="shared" si="8"/>
        <v>102</v>
      </c>
      <c r="I112" s="22">
        <f t="shared" si="7"/>
        <v>2.1428571428571428</v>
      </c>
      <c r="J112" s="5">
        <v>101</v>
      </c>
      <c r="K112" s="5">
        <v>1</v>
      </c>
      <c r="L112" s="5">
        <v>3</v>
      </c>
      <c r="M112" s="5">
        <v>0</v>
      </c>
      <c r="N112" s="5">
        <v>5</v>
      </c>
      <c r="O112" s="5">
        <v>1</v>
      </c>
      <c r="P112" s="5">
        <v>4</v>
      </c>
      <c r="Q112" s="5">
        <v>1</v>
      </c>
      <c r="R112" s="5"/>
      <c r="S112" s="5"/>
      <c r="T112" s="5"/>
      <c r="U112" s="41">
        <f t="shared" si="9"/>
        <v>32.200000000000003</v>
      </c>
      <c r="V112" s="5"/>
      <c r="W112" s="5"/>
      <c r="X112" s="156">
        <v>3000</v>
      </c>
      <c r="ER112" s="42"/>
      <c r="ES112" s="47"/>
      <c r="ET112" s="62"/>
      <c r="EU112" s="62"/>
    </row>
    <row r="113" spans="1:151">
      <c r="A113" s="81" t="s">
        <v>524</v>
      </c>
      <c r="B113" s="80">
        <v>37890787</v>
      </c>
      <c r="C113" s="80" t="s">
        <v>511</v>
      </c>
      <c r="D113" s="25" t="s">
        <v>8</v>
      </c>
      <c r="E113" s="5"/>
      <c r="F113" s="5"/>
      <c r="G113" s="6">
        <v>5</v>
      </c>
      <c r="H113" s="3">
        <f t="shared" si="8"/>
        <v>1879</v>
      </c>
      <c r="I113" s="22">
        <f t="shared" si="7"/>
        <v>126.42857142857143</v>
      </c>
      <c r="J113" s="5">
        <v>1677</v>
      </c>
      <c r="K113" s="5">
        <v>202</v>
      </c>
      <c r="L113" s="5">
        <v>193</v>
      </c>
      <c r="M113" s="5">
        <v>162</v>
      </c>
      <c r="N113" s="5">
        <v>143</v>
      </c>
      <c r="O113" s="5">
        <v>124</v>
      </c>
      <c r="P113" s="5">
        <v>61</v>
      </c>
      <c r="Q113" s="5">
        <v>0</v>
      </c>
      <c r="R113" s="5"/>
      <c r="S113" s="5"/>
      <c r="T113" s="5"/>
      <c r="U113" s="41">
        <f t="shared" si="9"/>
        <v>3.9548022598870053E-2</v>
      </c>
      <c r="V113" s="5"/>
      <c r="W113" s="5"/>
      <c r="X113" s="156">
        <v>2850</v>
      </c>
      <c r="ER113" s="42"/>
      <c r="ES113" s="47"/>
      <c r="ET113" s="62"/>
      <c r="EU113" s="62"/>
    </row>
    <row r="114" spans="1:151">
      <c r="A114" s="128" t="s">
        <v>526</v>
      </c>
      <c r="B114" s="129">
        <v>37890788</v>
      </c>
      <c r="C114" s="129" t="s">
        <v>514</v>
      </c>
      <c r="D114" s="25" t="s">
        <v>8</v>
      </c>
      <c r="E114" s="24"/>
      <c r="F114" s="24"/>
      <c r="G114" s="25">
        <v>393</v>
      </c>
      <c r="H114" s="3">
        <f t="shared" si="8"/>
        <v>1226</v>
      </c>
      <c r="I114" s="22">
        <f t="shared" si="7"/>
        <v>56.285714285714285</v>
      </c>
      <c r="J114" s="5">
        <v>1154</v>
      </c>
      <c r="K114" s="24">
        <v>72</v>
      </c>
      <c r="L114" s="24">
        <v>79</v>
      </c>
      <c r="M114" s="24">
        <v>64</v>
      </c>
      <c r="N114" s="24">
        <v>49</v>
      </c>
      <c r="O114" s="24">
        <v>28</v>
      </c>
      <c r="P114" s="24">
        <v>44</v>
      </c>
      <c r="Q114" s="24">
        <v>58</v>
      </c>
      <c r="R114" s="24"/>
      <c r="S114" s="24"/>
      <c r="T114" s="24"/>
      <c r="U114" s="41">
        <f t="shared" si="9"/>
        <v>6.9822335025380715</v>
      </c>
      <c r="V114" s="24"/>
      <c r="W114" s="24"/>
      <c r="X114" s="156">
        <v>2850</v>
      </c>
      <c r="ER114" s="42"/>
      <c r="ES114" s="47"/>
      <c r="ET114" s="62"/>
      <c r="EU114" s="62"/>
    </row>
    <row r="115" spans="1:151">
      <c r="A115" s="81" t="s">
        <v>528</v>
      </c>
      <c r="B115" s="80">
        <v>37890784</v>
      </c>
      <c r="C115" s="80" t="s">
        <v>527</v>
      </c>
      <c r="D115" s="6" t="s">
        <v>8</v>
      </c>
      <c r="E115" s="5"/>
      <c r="F115" s="5"/>
      <c r="G115" s="6">
        <v>964</v>
      </c>
      <c r="H115" s="3">
        <f t="shared" si="8"/>
        <v>1669</v>
      </c>
      <c r="I115" s="22">
        <f t="shared" si="7"/>
        <v>109.28571428571429</v>
      </c>
      <c r="J115" s="5">
        <v>1521</v>
      </c>
      <c r="K115" s="5">
        <v>148</v>
      </c>
      <c r="L115" s="5">
        <v>145</v>
      </c>
      <c r="M115" s="5">
        <v>107</v>
      </c>
      <c r="N115" s="5">
        <v>99</v>
      </c>
      <c r="O115" s="5">
        <v>72</v>
      </c>
      <c r="P115" s="5">
        <v>76</v>
      </c>
      <c r="Q115" s="5">
        <v>118</v>
      </c>
      <c r="R115" s="5"/>
      <c r="S115" s="5"/>
      <c r="T115" s="5"/>
      <c r="U115" s="41">
        <f t="shared" si="9"/>
        <v>8.8209150326797374</v>
      </c>
      <c r="V115" s="5"/>
      <c r="W115" s="5"/>
      <c r="X115" s="156">
        <v>2850</v>
      </c>
      <c r="AI115" s="61"/>
      <c r="BL115" s="36" t="str">
        <f t="shared" ref="BL115:BL120" si="10">A115</f>
        <v>L19</v>
      </c>
    </row>
    <row r="116" spans="1:151">
      <c r="A116" s="128" t="s">
        <v>529</v>
      </c>
      <c r="B116" s="129">
        <v>37890785</v>
      </c>
      <c r="C116" s="129" t="s">
        <v>530</v>
      </c>
      <c r="D116" s="25" t="s">
        <v>8</v>
      </c>
      <c r="E116" s="24"/>
      <c r="F116" s="24"/>
      <c r="G116" s="25">
        <v>795</v>
      </c>
      <c r="H116" s="3">
        <f t="shared" si="8"/>
        <v>2442</v>
      </c>
      <c r="I116" s="22">
        <f t="shared" si="7"/>
        <v>192.71428571428572</v>
      </c>
      <c r="J116" s="5">
        <v>2218</v>
      </c>
      <c r="K116" s="24">
        <v>224</v>
      </c>
      <c r="L116" s="24">
        <v>184</v>
      </c>
      <c r="M116" s="24">
        <v>199</v>
      </c>
      <c r="N116" s="24">
        <v>150</v>
      </c>
      <c r="O116" s="24">
        <v>174</v>
      </c>
      <c r="P116" s="24">
        <v>178</v>
      </c>
      <c r="Q116" s="24">
        <v>240</v>
      </c>
      <c r="R116" s="24"/>
      <c r="S116" s="24"/>
      <c r="T116" s="24"/>
      <c r="U116" s="41">
        <f t="shared" si="9"/>
        <v>4.1252779836916229</v>
      </c>
      <c r="V116" s="24"/>
      <c r="W116" s="24"/>
      <c r="X116" s="156">
        <v>2850</v>
      </c>
      <c r="AI116" s="61"/>
      <c r="BL116" s="36" t="str">
        <f t="shared" si="10"/>
        <v>L20</v>
      </c>
    </row>
    <row r="117" spans="1:151">
      <c r="A117" s="81" t="s">
        <v>518</v>
      </c>
      <c r="B117" s="80">
        <v>37890783</v>
      </c>
      <c r="C117" s="80" t="s">
        <v>506</v>
      </c>
      <c r="D117" s="25" t="s">
        <v>8</v>
      </c>
      <c r="E117" s="5"/>
      <c r="F117" s="5"/>
      <c r="G117" s="6">
        <v>1845</v>
      </c>
      <c r="H117" s="3">
        <f t="shared" si="8"/>
        <v>1850</v>
      </c>
      <c r="I117" s="22">
        <f t="shared" si="7"/>
        <v>133.28571428571428</v>
      </c>
      <c r="J117" s="5">
        <v>1712</v>
      </c>
      <c r="K117" s="5">
        <v>138</v>
      </c>
      <c r="L117" s="5">
        <v>83</v>
      </c>
      <c r="M117" s="5">
        <v>140</v>
      </c>
      <c r="N117" s="5">
        <v>145</v>
      </c>
      <c r="O117" s="5">
        <v>141</v>
      </c>
      <c r="P117" s="5">
        <v>138</v>
      </c>
      <c r="Q117" s="5">
        <v>148</v>
      </c>
      <c r="R117" s="5"/>
      <c r="S117" s="5"/>
      <c r="T117" s="5"/>
      <c r="U117" s="41">
        <f t="shared" si="9"/>
        <v>13.842443729903538</v>
      </c>
      <c r="V117" s="5"/>
      <c r="W117" s="5"/>
      <c r="X117" s="156">
        <v>3840</v>
      </c>
      <c r="AI117" s="61"/>
      <c r="BL117" s="36" t="str">
        <f t="shared" si="10"/>
        <v>L17</v>
      </c>
    </row>
    <row r="118" spans="1:151">
      <c r="A118" s="81" t="s">
        <v>522</v>
      </c>
      <c r="B118" s="82">
        <v>37890784</v>
      </c>
      <c r="C118" s="80" t="s">
        <v>510</v>
      </c>
      <c r="D118" s="25" t="s">
        <v>8</v>
      </c>
      <c r="E118" s="5"/>
      <c r="F118" s="5"/>
      <c r="G118" s="6">
        <v>865</v>
      </c>
      <c r="H118" s="3">
        <f t="shared" si="8"/>
        <v>839</v>
      </c>
      <c r="I118" s="22">
        <f t="shared" si="7"/>
        <v>38.285714285714285</v>
      </c>
      <c r="J118" s="5">
        <v>802</v>
      </c>
      <c r="K118" s="5">
        <v>37</v>
      </c>
      <c r="L118" s="5">
        <v>49</v>
      </c>
      <c r="M118" s="5">
        <v>34</v>
      </c>
      <c r="N118" s="5">
        <v>34</v>
      </c>
      <c r="O118" s="5">
        <v>31</v>
      </c>
      <c r="P118" s="5">
        <v>31</v>
      </c>
      <c r="Q118" s="5">
        <v>52</v>
      </c>
      <c r="R118" s="5"/>
      <c r="S118" s="5"/>
      <c r="T118" s="5"/>
      <c r="U118" s="41">
        <f t="shared" si="9"/>
        <v>22.593283582089551</v>
      </c>
      <c r="V118" s="5"/>
      <c r="W118" s="5"/>
      <c r="X118" s="156">
        <v>3840</v>
      </c>
      <c r="AI118" s="61"/>
      <c r="BL118" s="36" t="str">
        <f t="shared" si="10"/>
        <v>L18</v>
      </c>
    </row>
    <row r="119" spans="1:151">
      <c r="A119" s="128" t="s">
        <v>516</v>
      </c>
      <c r="B119" s="129">
        <v>37890781</v>
      </c>
      <c r="C119" s="129" t="s">
        <v>504</v>
      </c>
      <c r="D119" s="25" t="s">
        <v>8</v>
      </c>
      <c r="E119" s="24"/>
      <c r="F119" s="24"/>
      <c r="G119" s="25">
        <v>1239</v>
      </c>
      <c r="H119" s="3">
        <f t="shared" si="8"/>
        <v>4658</v>
      </c>
      <c r="I119" s="22">
        <f t="shared" si="7"/>
        <v>408.71428571428572</v>
      </c>
      <c r="J119" s="5">
        <v>4184</v>
      </c>
      <c r="K119" s="24">
        <v>474</v>
      </c>
      <c r="L119" s="24">
        <v>500</v>
      </c>
      <c r="M119" s="24">
        <v>486</v>
      </c>
      <c r="N119" s="24">
        <v>507</v>
      </c>
      <c r="O119" s="24">
        <v>408</v>
      </c>
      <c r="P119" s="24">
        <v>404</v>
      </c>
      <c r="Q119" s="24">
        <v>82</v>
      </c>
      <c r="R119" s="24"/>
      <c r="S119" s="24"/>
      <c r="T119" s="24"/>
      <c r="U119" s="41">
        <f t="shared" si="9"/>
        <v>3.0314575323313524</v>
      </c>
      <c r="V119" s="24"/>
      <c r="W119" s="24"/>
      <c r="X119" s="156">
        <v>3840</v>
      </c>
      <c r="AI119" s="61"/>
      <c r="BL119" s="36" t="str">
        <f t="shared" si="10"/>
        <v>L15</v>
      </c>
    </row>
    <row r="120" spans="1:151">
      <c r="A120" s="81" t="s">
        <v>520</v>
      </c>
      <c r="B120" s="80">
        <v>37890789</v>
      </c>
      <c r="C120" s="80" t="s">
        <v>508</v>
      </c>
      <c r="D120" s="25" t="s">
        <v>8</v>
      </c>
      <c r="E120" s="5"/>
      <c r="F120" s="5"/>
      <c r="G120" s="6">
        <v>1234</v>
      </c>
      <c r="H120" s="3">
        <f t="shared" si="8"/>
        <v>2392</v>
      </c>
      <c r="I120" s="22">
        <f t="shared" si="7"/>
        <v>152.28571428571428</v>
      </c>
      <c r="J120" s="5">
        <v>2202</v>
      </c>
      <c r="K120" s="5">
        <v>190</v>
      </c>
      <c r="L120" s="5">
        <v>177</v>
      </c>
      <c r="M120" s="5">
        <v>150</v>
      </c>
      <c r="N120" s="5">
        <v>149</v>
      </c>
      <c r="O120" s="5">
        <v>102</v>
      </c>
      <c r="P120" s="5">
        <v>101</v>
      </c>
      <c r="Q120" s="5">
        <v>197</v>
      </c>
      <c r="R120" s="5"/>
      <c r="S120" s="5"/>
      <c r="T120" s="5"/>
      <c r="U120" s="41">
        <f t="shared" si="9"/>
        <v>8.1031894934333959</v>
      </c>
      <c r="V120" s="5"/>
      <c r="W120" s="5"/>
      <c r="X120" s="156">
        <v>3840</v>
      </c>
      <c r="AI120" s="61"/>
      <c r="BL120" s="36" t="str">
        <f t="shared" si="10"/>
        <v>L16</v>
      </c>
    </row>
    <row r="121" spans="1:151">
      <c r="A121" s="81" t="s">
        <v>252</v>
      </c>
      <c r="B121" s="81">
        <v>36637167</v>
      </c>
      <c r="C121" s="80" t="s">
        <v>259</v>
      </c>
      <c r="D121" s="25" t="s">
        <v>8</v>
      </c>
      <c r="G121" s="37">
        <v>320</v>
      </c>
      <c r="H121" s="3">
        <f t="shared" si="8"/>
        <v>4392</v>
      </c>
      <c r="I121" s="22">
        <f t="shared" si="7"/>
        <v>52.142857142857146</v>
      </c>
      <c r="J121" s="5">
        <v>4311</v>
      </c>
      <c r="K121" s="5">
        <v>81</v>
      </c>
      <c r="L121" s="5">
        <v>56</v>
      </c>
      <c r="M121" s="5">
        <v>59</v>
      </c>
      <c r="N121" s="5">
        <v>42</v>
      </c>
      <c r="O121" s="5">
        <v>28</v>
      </c>
      <c r="P121" s="5">
        <v>46</v>
      </c>
      <c r="Q121" s="5">
        <v>53</v>
      </c>
      <c r="R121" s="5"/>
      <c r="S121" s="5"/>
      <c r="T121" s="5"/>
      <c r="U121" s="41">
        <f t="shared" si="9"/>
        <v>6.1369863013698627</v>
      </c>
      <c r="V121" s="5"/>
      <c r="W121" s="5"/>
      <c r="X121" s="89">
        <v>2800</v>
      </c>
      <c r="Z121" s="45"/>
      <c r="AA121" s="45"/>
      <c r="AN121">
        <v>0</v>
      </c>
    </row>
    <row r="122" spans="1:151" hidden="1">
      <c r="A122" s="81" t="s">
        <v>534</v>
      </c>
      <c r="B122" s="80">
        <v>39315907</v>
      </c>
      <c r="C122" s="80" t="s">
        <v>536</v>
      </c>
      <c r="D122" s="6" t="s">
        <v>8</v>
      </c>
      <c r="E122" s="5"/>
      <c r="F122" s="5"/>
      <c r="G122" s="6">
        <v>0</v>
      </c>
      <c r="H122" s="3">
        <f t="shared" si="8"/>
        <v>0</v>
      </c>
      <c r="I122" s="22" t="e">
        <f t="shared" si="7"/>
        <v>#DIV/0!</v>
      </c>
      <c r="J122" s="5">
        <v>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41" t="e">
        <f t="shared" si="9"/>
        <v>#DIV/0!</v>
      </c>
      <c r="V122">
        <v>3200</v>
      </c>
      <c r="X122" s="83">
        <v>2000</v>
      </c>
      <c r="Z122" s="45"/>
      <c r="AA122" s="45"/>
      <c r="AB122">
        <v>1744</v>
      </c>
      <c r="AC122" s="27" t="s">
        <v>197</v>
      </c>
      <c r="AN122">
        <v>63</v>
      </c>
    </row>
    <row r="123" spans="1:151">
      <c r="A123" s="81" t="s">
        <v>539</v>
      </c>
      <c r="B123" s="19">
        <v>39723540</v>
      </c>
      <c r="C123" s="80" t="s">
        <v>577</v>
      </c>
      <c r="D123" s="6" t="s">
        <v>8</v>
      </c>
      <c r="E123" s="5"/>
      <c r="F123" s="5"/>
      <c r="G123" s="6">
        <v>154</v>
      </c>
      <c r="H123" s="3">
        <f t="shared" si="8"/>
        <v>328</v>
      </c>
      <c r="I123" s="22">
        <f t="shared" si="7"/>
        <v>28</v>
      </c>
      <c r="J123" s="5">
        <v>301</v>
      </c>
      <c r="K123" s="5">
        <v>27</v>
      </c>
      <c r="L123" s="5">
        <v>30</v>
      </c>
      <c r="M123" s="5">
        <v>27</v>
      </c>
      <c r="N123" s="5">
        <v>26</v>
      </c>
      <c r="O123" s="5">
        <v>31</v>
      </c>
      <c r="P123" s="5">
        <v>31</v>
      </c>
      <c r="Q123" s="5">
        <v>24</v>
      </c>
      <c r="R123" s="5"/>
      <c r="S123" s="5"/>
      <c r="T123" s="5"/>
      <c r="U123" s="41">
        <f t="shared" si="9"/>
        <v>5.5</v>
      </c>
      <c r="V123" s="5"/>
      <c r="W123" s="5"/>
      <c r="X123" s="83">
        <v>4500</v>
      </c>
      <c r="Z123" s="45"/>
      <c r="AA123" s="45"/>
      <c r="AN123">
        <v>7</v>
      </c>
    </row>
    <row r="124" spans="1:151">
      <c r="A124" s="81" t="s">
        <v>533</v>
      </c>
      <c r="B124" s="80">
        <v>38088272</v>
      </c>
      <c r="C124" s="80" t="s">
        <v>535</v>
      </c>
      <c r="D124" s="25" t="s">
        <v>8</v>
      </c>
      <c r="E124" s="5"/>
      <c r="F124" s="5"/>
      <c r="G124" s="6">
        <v>12</v>
      </c>
      <c r="H124" s="3">
        <f t="shared" si="8"/>
        <v>1434</v>
      </c>
      <c r="I124" s="22">
        <f t="shared" si="7"/>
        <v>99</v>
      </c>
      <c r="J124" s="5">
        <v>1326</v>
      </c>
      <c r="K124" s="5">
        <v>108</v>
      </c>
      <c r="L124" s="5">
        <v>152</v>
      </c>
      <c r="M124" s="5">
        <v>145</v>
      </c>
      <c r="N124" s="5">
        <v>87</v>
      </c>
      <c r="O124" s="5">
        <v>82</v>
      </c>
      <c r="P124" s="5">
        <v>67</v>
      </c>
      <c r="Q124" s="5">
        <v>52</v>
      </c>
      <c r="R124" s="5"/>
      <c r="S124" s="5"/>
      <c r="T124" s="5"/>
      <c r="U124" s="41">
        <f t="shared" si="9"/>
        <v>0.12121212121212122</v>
      </c>
      <c r="V124" s="5"/>
      <c r="W124" s="5"/>
      <c r="X124" s="83">
        <v>2500</v>
      </c>
      <c r="ER124" s="42"/>
      <c r="ES124" s="47"/>
      <c r="ET124" s="62"/>
      <c r="EU124" s="62"/>
    </row>
    <row r="125" spans="1:151">
      <c r="A125" s="81" t="s">
        <v>333</v>
      </c>
      <c r="B125" s="81">
        <v>37890778</v>
      </c>
      <c r="C125" s="80" t="s">
        <v>332</v>
      </c>
      <c r="D125" s="6" t="s">
        <v>8</v>
      </c>
      <c r="E125" s="5"/>
      <c r="F125" s="5"/>
      <c r="G125" s="6">
        <v>132</v>
      </c>
      <c r="H125" s="3">
        <f t="shared" si="8"/>
        <v>982</v>
      </c>
      <c r="I125" s="22">
        <f t="shared" si="7"/>
        <v>30.285714285714285</v>
      </c>
      <c r="J125" s="5">
        <v>957</v>
      </c>
      <c r="K125" s="5">
        <v>25</v>
      </c>
      <c r="L125" s="5">
        <v>30</v>
      </c>
      <c r="M125" s="5">
        <v>36</v>
      </c>
      <c r="N125" s="5">
        <v>22</v>
      </c>
      <c r="O125" s="5">
        <v>26</v>
      </c>
      <c r="P125" s="5">
        <v>38</v>
      </c>
      <c r="Q125" s="5">
        <v>35</v>
      </c>
      <c r="R125" s="5"/>
      <c r="S125" s="5"/>
      <c r="T125" s="5"/>
      <c r="U125" s="41">
        <f t="shared" si="9"/>
        <v>4.3584905660377364</v>
      </c>
      <c r="V125" s="5"/>
      <c r="W125" s="5"/>
      <c r="X125" s="154">
        <v>2400</v>
      </c>
      <c r="Z125" s="45"/>
      <c r="AA125" s="45"/>
      <c r="AN125">
        <v>10</v>
      </c>
    </row>
    <row r="126" spans="1:151" ht="18.75" customHeight="1">
      <c r="A126" s="81" t="s">
        <v>553</v>
      </c>
      <c r="B126" s="80">
        <v>39219916</v>
      </c>
      <c r="C126" s="80" t="s">
        <v>552</v>
      </c>
      <c r="D126" s="25" t="s">
        <v>8</v>
      </c>
      <c r="G126" s="6">
        <v>210</v>
      </c>
      <c r="H126" s="3">
        <f t="shared" si="8"/>
        <v>238</v>
      </c>
      <c r="I126" s="22">
        <f t="shared" si="7"/>
        <v>23.714285714285715</v>
      </c>
      <c r="J126" s="5">
        <v>221</v>
      </c>
      <c r="K126" s="5">
        <v>17</v>
      </c>
      <c r="L126" s="5">
        <v>15</v>
      </c>
      <c r="M126" s="5">
        <v>14</v>
      </c>
      <c r="N126" s="5">
        <v>31</v>
      </c>
      <c r="O126" s="5">
        <v>21</v>
      </c>
      <c r="P126" s="5">
        <v>35</v>
      </c>
      <c r="Q126" s="5">
        <v>33</v>
      </c>
      <c r="R126" s="5"/>
      <c r="S126" s="5"/>
      <c r="T126" s="5"/>
      <c r="U126" s="41">
        <f t="shared" si="9"/>
        <v>8.8554216867469879</v>
      </c>
      <c r="V126" s="5"/>
      <c r="W126" s="5"/>
      <c r="X126" s="165">
        <v>2000</v>
      </c>
      <c r="Z126" s="45"/>
      <c r="AA126" s="45"/>
      <c r="AN126">
        <v>0</v>
      </c>
    </row>
    <row r="127" spans="1:151">
      <c r="A127" s="81" t="s">
        <v>251</v>
      </c>
      <c r="B127" s="81">
        <v>36637170</v>
      </c>
      <c r="C127" s="80" t="s">
        <v>250</v>
      </c>
      <c r="D127" s="25" t="s">
        <v>8</v>
      </c>
      <c r="G127" s="6">
        <v>322</v>
      </c>
      <c r="H127" s="3">
        <f t="shared" si="8"/>
        <v>4676</v>
      </c>
      <c r="I127" s="22">
        <f t="shared" si="7"/>
        <v>32.285714285714285</v>
      </c>
      <c r="J127" s="5">
        <v>4634</v>
      </c>
      <c r="K127" s="5">
        <v>42</v>
      </c>
      <c r="L127" s="5">
        <v>28</v>
      </c>
      <c r="M127" s="5">
        <v>22</v>
      </c>
      <c r="N127" s="5">
        <v>31</v>
      </c>
      <c r="O127" s="5">
        <v>37</v>
      </c>
      <c r="P127" s="5">
        <v>23</v>
      </c>
      <c r="Q127" s="5">
        <v>43</v>
      </c>
      <c r="R127" s="5"/>
      <c r="S127" s="5"/>
      <c r="T127" s="5"/>
      <c r="U127" s="41">
        <f t="shared" si="9"/>
        <v>9.9734513274336294</v>
      </c>
      <c r="V127" s="5"/>
      <c r="W127" s="5"/>
      <c r="X127" s="89">
        <v>3100</v>
      </c>
      <c r="Z127" s="45"/>
      <c r="AA127" s="45"/>
      <c r="AN127">
        <v>0</v>
      </c>
    </row>
    <row r="128" spans="1:151">
      <c r="A128" s="81" t="s">
        <v>281</v>
      </c>
      <c r="B128" s="19">
        <v>37548203</v>
      </c>
      <c r="C128" s="80" t="s">
        <v>282</v>
      </c>
      <c r="D128" s="6" t="s">
        <v>8</v>
      </c>
      <c r="E128" s="5"/>
      <c r="F128" s="5"/>
      <c r="G128" s="6">
        <v>64</v>
      </c>
      <c r="H128" s="3">
        <f t="shared" si="8"/>
        <v>8149</v>
      </c>
      <c r="I128" s="22">
        <f t="shared" si="7"/>
        <v>128.57142857142858</v>
      </c>
      <c r="J128" s="5">
        <v>8011</v>
      </c>
      <c r="K128" s="5">
        <v>138</v>
      </c>
      <c r="L128" s="5">
        <v>120</v>
      </c>
      <c r="M128" s="5">
        <v>132</v>
      </c>
      <c r="N128" s="5">
        <v>130</v>
      </c>
      <c r="O128" s="5">
        <v>95</v>
      </c>
      <c r="P128" s="5">
        <v>124</v>
      </c>
      <c r="Q128" s="5">
        <v>161</v>
      </c>
      <c r="R128" s="5"/>
      <c r="S128" s="5"/>
      <c r="T128" s="5"/>
      <c r="U128" s="41">
        <f t="shared" si="9"/>
        <v>0.49777777777777771</v>
      </c>
      <c r="V128">
        <v>11500</v>
      </c>
      <c r="X128" s="86">
        <v>3000</v>
      </c>
      <c r="Z128" s="45"/>
      <c r="AA128" s="45"/>
      <c r="AB128">
        <v>1432</v>
      </c>
      <c r="AC128" s="27" t="s">
        <v>210</v>
      </c>
      <c r="AN128">
        <v>37</v>
      </c>
    </row>
    <row r="129" spans="1:151">
      <c r="A129" s="81" t="s">
        <v>257</v>
      </c>
      <c r="B129" s="81">
        <v>36300271</v>
      </c>
      <c r="C129" s="80" t="s">
        <v>264</v>
      </c>
      <c r="D129" s="6" t="s">
        <v>8</v>
      </c>
      <c r="E129" s="5"/>
      <c r="F129" s="5"/>
      <c r="G129" s="6">
        <v>541</v>
      </c>
      <c r="H129" s="3">
        <f t="shared" si="8"/>
        <v>1574</v>
      </c>
      <c r="I129" s="22">
        <f t="shared" si="7"/>
        <v>11.428571428571429</v>
      </c>
      <c r="J129" s="5">
        <v>1566</v>
      </c>
      <c r="K129" s="5">
        <v>8</v>
      </c>
      <c r="L129" s="5">
        <v>13</v>
      </c>
      <c r="M129" s="5">
        <v>6</v>
      </c>
      <c r="N129" s="5">
        <v>14</v>
      </c>
      <c r="O129" s="5">
        <v>19</v>
      </c>
      <c r="P129" s="5">
        <v>8</v>
      </c>
      <c r="Q129" s="5">
        <v>12</v>
      </c>
      <c r="R129" s="5"/>
      <c r="S129" s="5"/>
      <c r="T129" s="5"/>
      <c r="U129" s="41">
        <f t="shared" si="9"/>
        <v>47.337499999999999</v>
      </c>
      <c r="V129">
        <v>9500</v>
      </c>
      <c r="X129" s="86">
        <v>9000</v>
      </c>
      <c r="Z129" s="45"/>
      <c r="AA129" s="45"/>
      <c r="AB129">
        <v>592</v>
      </c>
      <c r="AC129" s="29" t="s">
        <v>147</v>
      </c>
      <c r="AN129">
        <v>12</v>
      </c>
    </row>
    <row r="130" spans="1:151">
      <c r="A130" s="81" t="s">
        <v>255</v>
      </c>
      <c r="B130" s="81">
        <v>36300269</v>
      </c>
      <c r="C130" s="80" t="s">
        <v>262</v>
      </c>
      <c r="D130" s="6" t="s">
        <v>8</v>
      </c>
      <c r="E130" s="5"/>
      <c r="F130" s="5"/>
      <c r="G130" s="6">
        <v>1038</v>
      </c>
      <c r="H130" s="3">
        <f t="shared" ref="H130:H141" si="11">SUM(J130:K130)</f>
        <v>5323</v>
      </c>
      <c r="I130" s="22">
        <f t="shared" si="7"/>
        <v>43</v>
      </c>
      <c r="J130" s="5">
        <v>5284</v>
      </c>
      <c r="K130" s="5">
        <v>39</v>
      </c>
      <c r="L130" s="5">
        <v>46</v>
      </c>
      <c r="M130" s="5">
        <v>41</v>
      </c>
      <c r="N130" s="5">
        <v>58</v>
      </c>
      <c r="O130" s="5">
        <v>47</v>
      </c>
      <c r="P130" s="5">
        <v>38</v>
      </c>
      <c r="Q130" s="5">
        <v>32</v>
      </c>
      <c r="R130" s="5"/>
      <c r="S130" s="5"/>
      <c r="T130" s="5"/>
      <c r="U130" s="41">
        <f t="shared" ref="U130:U141" si="12">G130/I130</f>
        <v>24.13953488372093</v>
      </c>
      <c r="V130">
        <v>11500</v>
      </c>
      <c r="X130" s="86">
        <v>5000</v>
      </c>
      <c r="Z130" s="45"/>
      <c r="AA130" s="45"/>
      <c r="AB130">
        <v>174</v>
      </c>
      <c r="AC130" s="30" t="s">
        <v>189</v>
      </c>
      <c r="AN130">
        <v>4</v>
      </c>
    </row>
    <row r="131" spans="1:151">
      <c r="A131" s="81" t="s">
        <v>256</v>
      </c>
      <c r="B131" s="81">
        <v>36300270</v>
      </c>
      <c r="C131" s="80" t="s">
        <v>263</v>
      </c>
      <c r="D131" s="6" t="s">
        <v>8</v>
      </c>
      <c r="E131" s="5"/>
      <c r="F131" s="5"/>
      <c r="G131" s="6">
        <v>345</v>
      </c>
      <c r="H131" s="3">
        <f t="shared" si="11"/>
        <v>3220</v>
      </c>
      <c r="I131" s="22">
        <f t="shared" ref="I131:I141" si="13">AVERAGE(K131:Q131)</f>
        <v>35.571428571428569</v>
      </c>
      <c r="J131" s="5">
        <v>3188</v>
      </c>
      <c r="K131" s="5">
        <v>32</v>
      </c>
      <c r="L131" s="5">
        <v>22</v>
      </c>
      <c r="M131" s="5">
        <v>43</v>
      </c>
      <c r="N131" s="5">
        <v>44</v>
      </c>
      <c r="O131" s="5">
        <v>52</v>
      </c>
      <c r="P131" s="5">
        <v>18</v>
      </c>
      <c r="Q131" s="5">
        <v>38</v>
      </c>
      <c r="R131" s="5"/>
      <c r="S131" s="5"/>
      <c r="T131" s="5"/>
      <c r="U131" s="41">
        <f t="shared" si="12"/>
        <v>9.6987951807228914</v>
      </c>
      <c r="V131">
        <v>9500</v>
      </c>
      <c r="X131" s="86">
        <v>6500</v>
      </c>
      <c r="Z131" s="45"/>
      <c r="AA131" s="45"/>
      <c r="AB131">
        <v>822</v>
      </c>
      <c r="AC131" s="29" t="s">
        <v>137</v>
      </c>
      <c r="AN131">
        <v>11</v>
      </c>
    </row>
    <row r="132" spans="1:151">
      <c r="A132" s="81" t="s">
        <v>531</v>
      </c>
      <c r="B132" s="80">
        <v>39050592</v>
      </c>
      <c r="C132" s="80" t="s">
        <v>532</v>
      </c>
      <c r="D132" s="6" t="s">
        <v>8</v>
      </c>
      <c r="E132" s="5"/>
      <c r="F132" s="5"/>
      <c r="G132" s="6">
        <v>244</v>
      </c>
      <c r="H132" s="3">
        <f t="shared" si="11"/>
        <v>209</v>
      </c>
      <c r="I132" s="22">
        <f t="shared" si="13"/>
        <v>7.1428571428571432</v>
      </c>
      <c r="J132" s="5">
        <v>204</v>
      </c>
      <c r="K132" s="5">
        <v>5</v>
      </c>
      <c r="L132" s="5">
        <v>5</v>
      </c>
      <c r="M132" s="5">
        <v>5</v>
      </c>
      <c r="N132" s="5">
        <v>4</v>
      </c>
      <c r="O132" s="5">
        <v>12</v>
      </c>
      <c r="P132" s="5">
        <v>7</v>
      </c>
      <c r="Q132" s="5">
        <v>12</v>
      </c>
      <c r="R132" s="5"/>
      <c r="S132" s="5"/>
      <c r="T132" s="5"/>
      <c r="U132" s="41">
        <f t="shared" si="12"/>
        <v>34.159999999999997</v>
      </c>
      <c r="V132" s="5"/>
      <c r="W132" s="5"/>
      <c r="X132" s="83">
        <v>1500</v>
      </c>
      <c r="Z132" s="45"/>
      <c r="AA132" s="45"/>
      <c r="AN132">
        <v>1</v>
      </c>
    </row>
    <row r="133" spans="1:151">
      <c r="A133" s="81" t="s">
        <v>258</v>
      </c>
      <c r="B133" s="82">
        <v>35210389</v>
      </c>
      <c r="C133" s="80" t="s">
        <v>265</v>
      </c>
      <c r="D133" s="6" t="s">
        <v>8</v>
      </c>
      <c r="E133" s="5"/>
      <c r="F133" s="5"/>
      <c r="G133" s="6">
        <v>46</v>
      </c>
      <c r="H133" s="3">
        <f t="shared" si="11"/>
        <v>2866</v>
      </c>
      <c r="I133" s="22">
        <f t="shared" si="13"/>
        <v>34.285714285714285</v>
      </c>
      <c r="J133" s="5">
        <v>2820</v>
      </c>
      <c r="K133" s="5">
        <v>46</v>
      </c>
      <c r="L133" s="5">
        <v>37</v>
      </c>
      <c r="M133" s="5">
        <v>34</v>
      </c>
      <c r="N133" s="5">
        <v>51</v>
      </c>
      <c r="O133" s="5">
        <v>22</v>
      </c>
      <c r="P133" s="5">
        <v>22</v>
      </c>
      <c r="Q133" s="5">
        <v>28</v>
      </c>
      <c r="R133" s="5"/>
      <c r="S133" s="5"/>
      <c r="T133" s="5"/>
      <c r="U133" s="41">
        <f t="shared" si="12"/>
        <v>1.3416666666666668</v>
      </c>
      <c r="X133" s="86">
        <v>5300</v>
      </c>
      <c r="Z133" s="45"/>
      <c r="AA133" s="45"/>
      <c r="AB133">
        <v>327</v>
      </c>
      <c r="AC133" s="27" t="s">
        <v>226</v>
      </c>
      <c r="AN133">
        <v>9</v>
      </c>
    </row>
    <row r="134" spans="1:151">
      <c r="A134" s="81" t="s">
        <v>254</v>
      </c>
      <c r="B134" s="82">
        <v>36637168</v>
      </c>
      <c r="C134" s="80" t="s">
        <v>261</v>
      </c>
      <c r="D134" s="6" t="s">
        <v>8</v>
      </c>
      <c r="E134" s="5"/>
      <c r="F134" s="5"/>
      <c r="G134" s="6">
        <v>1022</v>
      </c>
      <c r="H134" s="3">
        <f t="shared" si="11"/>
        <v>7855</v>
      </c>
      <c r="I134" s="22">
        <f t="shared" si="13"/>
        <v>70.857142857142861</v>
      </c>
      <c r="J134" s="5">
        <v>7776</v>
      </c>
      <c r="K134" s="5">
        <v>79</v>
      </c>
      <c r="L134" s="5">
        <v>52</v>
      </c>
      <c r="M134" s="5">
        <v>126</v>
      </c>
      <c r="N134" s="5">
        <v>58</v>
      </c>
      <c r="O134" s="5">
        <v>57</v>
      </c>
      <c r="P134" s="5">
        <v>57</v>
      </c>
      <c r="Q134" s="5">
        <v>67</v>
      </c>
      <c r="R134" s="5"/>
      <c r="S134" s="5"/>
      <c r="T134" s="5"/>
      <c r="U134" s="41">
        <f t="shared" si="12"/>
        <v>14.423387096774192</v>
      </c>
      <c r="X134" s="86">
        <v>2100</v>
      </c>
      <c r="Z134" s="45"/>
      <c r="AA134" s="45"/>
      <c r="AB134">
        <v>317</v>
      </c>
      <c r="AC134" s="31" t="s">
        <v>240</v>
      </c>
      <c r="AN134">
        <v>18</v>
      </c>
    </row>
    <row r="135" spans="1:151">
      <c r="A135" s="81" t="s">
        <v>419</v>
      </c>
      <c r="B135" s="19">
        <v>37890775</v>
      </c>
      <c r="C135" s="80" t="s">
        <v>420</v>
      </c>
      <c r="D135" s="6" t="s">
        <v>8</v>
      </c>
      <c r="E135" s="5"/>
      <c r="F135" s="5"/>
      <c r="G135" s="6">
        <v>84</v>
      </c>
      <c r="H135" s="3">
        <f t="shared" si="11"/>
        <v>1841</v>
      </c>
      <c r="I135" s="22">
        <f t="shared" si="13"/>
        <v>79.714285714285708</v>
      </c>
      <c r="J135" s="5">
        <v>1748</v>
      </c>
      <c r="K135" s="5">
        <v>93</v>
      </c>
      <c r="L135" s="5">
        <v>71</v>
      </c>
      <c r="M135" s="5">
        <v>73</v>
      </c>
      <c r="N135" s="5">
        <v>74</v>
      </c>
      <c r="O135" s="5">
        <v>64</v>
      </c>
      <c r="P135" s="5">
        <v>74</v>
      </c>
      <c r="Q135" s="5">
        <v>109</v>
      </c>
      <c r="R135" s="5"/>
      <c r="S135" s="5"/>
      <c r="T135" s="5"/>
      <c r="U135" s="41">
        <f t="shared" si="12"/>
        <v>1.0537634408602152</v>
      </c>
      <c r="V135" s="5"/>
      <c r="W135" s="5"/>
      <c r="X135" s="154">
        <v>4000</v>
      </c>
      <c r="Z135" s="45"/>
      <c r="AA135" s="45"/>
      <c r="AN135">
        <v>9</v>
      </c>
    </row>
    <row r="136" spans="1:151">
      <c r="A136" s="81" t="s">
        <v>541</v>
      </c>
      <c r="B136" s="80">
        <v>38088271</v>
      </c>
      <c r="C136" s="80" t="s">
        <v>540</v>
      </c>
      <c r="D136" s="25" t="s">
        <v>8</v>
      </c>
      <c r="E136" s="5"/>
      <c r="F136" s="5"/>
      <c r="G136" s="6">
        <v>767</v>
      </c>
      <c r="H136" s="3">
        <f t="shared" si="11"/>
        <v>211</v>
      </c>
      <c r="I136" s="22">
        <f t="shared" si="13"/>
        <v>3.8571428571428572</v>
      </c>
      <c r="J136" s="5">
        <v>206</v>
      </c>
      <c r="K136" s="5">
        <v>5</v>
      </c>
      <c r="L136" s="5">
        <v>1</v>
      </c>
      <c r="M136" s="5">
        <v>4</v>
      </c>
      <c r="N136" s="5">
        <v>4</v>
      </c>
      <c r="O136" s="5">
        <v>1</v>
      </c>
      <c r="P136" s="5">
        <v>5</v>
      </c>
      <c r="Q136" s="5">
        <v>7</v>
      </c>
      <c r="R136" s="5"/>
      <c r="S136" s="5"/>
      <c r="T136" s="5"/>
      <c r="U136" s="41">
        <f t="shared" si="12"/>
        <v>198.85185185185185</v>
      </c>
      <c r="V136" s="5"/>
      <c r="W136" s="5"/>
      <c r="X136" s="83">
        <v>15000</v>
      </c>
      <c r="ER136" s="42"/>
      <c r="ES136" s="47"/>
      <c r="ET136" s="62"/>
      <c r="EU136" s="62"/>
    </row>
    <row r="137" spans="1:151" ht="16.5" customHeight="1">
      <c r="A137" s="81" t="s">
        <v>253</v>
      </c>
      <c r="B137" s="81">
        <v>36637169</v>
      </c>
      <c r="C137" s="80" t="s">
        <v>260</v>
      </c>
      <c r="D137" s="6" t="s">
        <v>8</v>
      </c>
      <c r="E137" s="5"/>
      <c r="F137" s="5"/>
      <c r="G137" s="6">
        <v>143</v>
      </c>
      <c r="H137" s="3">
        <f t="shared" si="11"/>
        <v>3614</v>
      </c>
      <c r="I137" s="22">
        <f t="shared" si="13"/>
        <v>33</v>
      </c>
      <c r="J137" s="5">
        <v>3567</v>
      </c>
      <c r="K137" s="5">
        <v>47</v>
      </c>
      <c r="L137" s="5">
        <v>39</v>
      </c>
      <c r="M137" s="5">
        <v>29</v>
      </c>
      <c r="N137" s="5">
        <v>44</v>
      </c>
      <c r="O137" s="5">
        <v>22</v>
      </c>
      <c r="P137" s="5">
        <v>25</v>
      </c>
      <c r="Q137" s="5">
        <v>25</v>
      </c>
      <c r="R137" s="5"/>
      <c r="S137" s="5"/>
      <c r="T137" s="5"/>
      <c r="U137" s="41">
        <f t="shared" si="12"/>
        <v>4.333333333333333</v>
      </c>
      <c r="V137" s="5"/>
      <c r="W137" s="5"/>
      <c r="X137" s="86">
        <v>3600</v>
      </c>
    </row>
    <row r="138" spans="1:151">
      <c r="A138" s="128" t="s">
        <v>331</v>
      </c>
      <c r="B138" s="128">
        <v>37890777</v>
      </c>
      <c r="C138" s="129" t="s">
        <v>330</v>
      </c>
      <c r="D138" s="25" t="s">
        <v>8</v>
      </c>
      <c r="E138" s="24"/>
      <c r="F138" s="24"/>
      <c r="G138" s="25">
        <v>188</v>
      </c>
      <c r="H138" s="3">
        <f t="shared" si="11"/>
        <v>179</v>
      </c>
      <c r="I138" s="22">
        <f t="shared" si="13"/>
        <v>4.5714285714285712</v>
      </c>
      <c r="J138" s="5">
        <v>173</v>
      </c>
      <c r="K138" s="24">
        <v>6</v>
      </c>
      <c r="L138" s="24">
        <v>7</v>
      </c>
      <c r="M138" s="24">
        <v>3</v>
      </c>
      <c r="N138" s="24">
        <v>4</v>
      </c>
      <c r="O138" s="24">
        <v>10</v>
      </c>
      <c r="P138" s="24">
        <v>1</v>
      </c>
      <c r="Q138" s="24">
        <v>1</v>
      </c>
      <c r="R138" s="24"/>
      <c r="S138" s="24"/>
      <c r="T138" s="24"/>
      <c r="U138" s="41">
        <f t="shared" si="12"/>
        <v>41.125</v>
      </c>
      <c r="V138" s="24"/>
      <c r="W138" s="24"/>
      <c r="X138" s="154">
        <v>4300</v>
      </c>
      <c r="AI138" s="61"/>
      <c r="BL138" s="36" t="str">
        <f>A138</f>
        <v>L13</v>
      </c>
    </row>
    <row r="139" spans="1:151">
      <c r="A139" s="19" t="s">
        <v>49</v>
      </c>
      <c r="B139" s="19">
        <v>36637172</v>
      </c>
      <c r="C139" s="14" t="s">
        <v>121</v>
      </c>
      <c r="D139" s="6" t="s">
        <v>8</v>
      </c>
      <c r="E139" s="5"/>
      <c r="F139" s="5"/>
      <c r="G139" s="6">
        <v>1064</v>
      </c>
      <c r="H139" s="3">
        <f t="shared" si="11"/>
        <v>6046</v>
      </c>
      <c r="I139" s="22">
        <f t="shared" si="13"/>
        <v>54.428571428571431</v>
      </c>
      <c r="J139" s="5">
        <v>5992</v>
      </c>
      <c r="K139" s="5">
        <v>54</v>
      </c>
      <c r="L139" s="5">
        <v>50</v>
      </c>
      <c r="M139" s="5">
        <v>57</v>
      </c>
      <c r="N139" s="5">
        <v>60</v>
      </c>
      <c r="O139" s="5">
        <v>44</v>
      </c>
      <c r="P139" s="5">
        <v>59</v>
      </c>
      <c r="Q139" s="5">
        <v>57</v>
      </c>
      <c r="R139" s="5"/>
      <c r="S139" s="5"/>
      <c r="T139" s="5"/>
      <c r="U139" s="41">
        <f t="shared" si="12"/>
        <v>19.548556430446194</v>
      </c>
      <c r="V139" s="5"/>
      <c r="W139" s="5"/>
      <c r="X139" s="86">
        <v>2950</v>
      </c>
    </row>
    <row r="140" spans="1:151">
      <c r="A140" s="19" t="s">
        <v>48</v>
      </c>
      <c r="B140" s="19">
        <v>36637171</v>
      </c>
      <c r="C140" s="14" t="s">
        <v>130</v>
      </c>
      <c r="D140" s="6" t="s">
        <v>8</v>
      </c>
      <c r="E140" s="5"/>
      <c r="F140" s="5"/>
      <c r="G140" s="6">
        <v>2320</v>
      </c>
      <c r="H140" s="3">
        <f t="shared" si="11"/>
        <v>17523</v>
      </c>
      <c r="I140" s="22">
        <f t="shared" si="13"/>
        <v>200.71428571428572</v>
      </c>
      <c r="J140" s="5">
        <v>17315</v>
      </c>
      <c r="K140" s="5">
        <v>208</v>
      </c>
      <c r="L140" s="5">
        <v>230</v>
      </c>
      <c r="M140" s="5">
        <v>232</v>
      </c>
      <c r="N140" s="5">
        <v>225</v>
      </c>
      <c r="O140" s="5">
        <v>153</v>
      </c>
      <c r="P140" s="5">
        <v>183</v>
      </c>
      <c r="Q140" s="5">
        <v>174</v>
      </c>
      <c r="R140" s="5"/>
      <c r="S140" s="5"/>
      <c r="T140" s="5"/>
      <c r="U140" s="41">
        <f t="shared" si="12"/>
        <v>11.558718861209965</v>
      </c>
      <c r="V140" s="5"/>
      <c r="W140" s="5"/>
      <c r="X140" s="86">
        <v>2950</v>
      </c>
    </row>
    <row r="141" spans="1:151">
      <c r="A141" s="87" t="s">
        <v>578</v>
      </c>
      <c r="B141" s="6">
        <v>40105037</v>
      </c>
      <c r="C141" s="79" t="s">
        <v>581</v>
      </c>
      <c r="D141" s="6" t="s">
        <v>8</v>
      </c>
      <c r="E141" s="5"/>
      <c r="F141" s="5"/>
      <c r="G141" s="6"/>
      <c r="H141" s="3">
        <f t="shared" si="11"/>
        <v>0</v>
      </c>
      <c r="I141" s="22" t="e">
        <f t="shared" si="13"/>
        <v>#DIV/0!</v>
      </c>
      <c r="J141" s="5">
        <v>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41" t="e">
        <f t="shared" si="12"/>
        <v>#DIV/0!</v>
      </c>
      <c r="V141" s="5"/>
      <c r="W141" s="5"/>
      <c r="X141" s="86">
        <v>2950</v>
      </c>
    </row>
    <row r="142" spans="1:151" ht="17.25" customHeight="1">
      <c r="K142">
        <f t="shared" ref="K142:Q142" si="14">SUM(K2:K140)</f>
        <v>6232</v>
      </c>
      <c r="L142">
        <f t="shared" si="14"/>
        <v>5766</v>
      </c>
      <c r="M142">
        <f t="shared" si="14"/>
        <v>5687</v>
      </c>
      <c r="N142">
        <f t="shared" si="14"/>
        <v>5453</v>
      </c>
      <c r="O142">
        <f t="shared" si="14"/>
        <v>4770</v>
      </c>
      <c r="P142">
        <f t="shared" si="14"/>
        <v>4679</v>
      </c>
      <c r="Q142">
        <f t="shared" si="14"/>
        <v>5053</v>
      </c>
    </row>
    <row r="143" spans="1:151" ht="22.5" customHeight="1"/>
  </sheetData>
  <sortState xmlns:xlrd2="http://schemas.microsoft.com/office/spreadsheetml/2017/richdata2" ref="A2:I144">
    <sortCondition ref="C1:C144"/>
  </sortState>
  <phoneticPr fontId="11" type="noConversion"/>
  <pageMargins left="0.69972223043441772" right="0.69972223043441772" top="0.75" bottom="0.75" header="0.30000001192092896" footer="0.30000001192092896"/>
  <pageSetup paperSize="9" scale="24" fitToHeight="0" orientation="landscape" horizontalDpi="4294967293" r:id="rId1"/>
  <colBreaks count="1" manualBreakCount="1">
    <brk id="21" max="1638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11CC-2C1A-4458-A18C-C3D27169491D}">
  <dimension ref="A1:AA139"/>
  <sheetViews>
    <sheetView topLeftCell="A26" workbookViewId="0">
      <selection activeCell="X33" sqref="X33:AA35"/>
    </sheetView>
  </sheetViews>
  <sheetFormatPr defaultColWidth="8.875" defaultRowHeight="16.5"/>
  <cols>
    <col min="1" max="1" width="9.875" bestFit="1" customWidth="1"/>
    <col min="2" max="2" width="12.375" bestFit="1" customWidth="1"/>
    <col min="3" max="3" width="14.375" customWidth="1"/>
    <col min="4" max="4" width="16.125" customWidth="1"/>
    <col min="5" max="5" width="11" bestFit="1" customWidth="1"/>
    <col min="6" max="6" width="17.125" bestFit="1" customWidth="1"/>
    <col min="7" max="7" width="14.625" customWidth="1"/>
    <col min="8" max="8" width="12.875" customWidth="1"/>
    <col min="9" max="9" width="18" customWidth="1"/>
    <col min="10" max="10" width="9.5" bestFit="1" customWidth="1"/>
    <col min="11" max="11" width="16.125" bestFit="1" customWidth="1"/>
    <col min="20" max="20" width="16.125" bestFit="1" customWidth="1"/>
    <col min="27" max="27" width="11.625" bestFit="1" customWidth="1"/>
  </cols>
  <sheetData>
    <row r="1" spans="2:23">
      <c r="S1">
        <v>13</v>
      </c>
      <c r="T1">
        <v>13</v>
      </c>
    </row>
    <row r="2" spans="2:23">
      <c r="S2">
        <v>14</v>
      </c>
      <c r="T2">
        <v>14</v>
      </c>
    </row>
    <row r="3" spans="2:23">
      <c r="S3">
        <v>81</v>
      </c>
      <c r="T3">
        <v>81</v>
      </c>
    </row>
    <row r="4" spans="2:23">
      <c r="B4" s="85" t="s">
        <v>267</v>
      </c>
      <c r="J4" s="85" t="s">
        <v>269</v>
      </c>
      <c r="S4">
        <v>82</v>
      </c>
      <c r="T4">
        <v>82</v>
      </c>
    </row>
    <row r="5" spans="2:23">
      <c r="S5">
        <v>83</v>
      </c>
      <c r="T5">
        <v>83</v>
      </c>
    </row>
    <row r="6" spans="2:23">
      <c r="S6">
        <v>9</v>
      </c>
      <c r="T6">
        <v>9</v>
      </c>
    </row>
    <row r="7" spans="2:23" ht="17.25" thickBot="1">
      <c r="C7" s="85"/>
      <c r="D7" s="85"/>
      <c r="S7">
        <v>10</v>
      </c>
      <c r="T7">
        <v>10</v>
      </c>
    </row>
    <row r="8" spans="2:23" ht="17.25" thickBot="1">
      <c r="B8" s="90"/>
      <c r="S8">
        <v>44</v>
      </c>
      <c r="T8">
        <v>44</v>
      </c>
      <c r="W8">
        <v>360</v>
      </c>
    </row>
    <row r="9" spans="2:23">
      <c r="B9" s="91"/>
      <c r="S9">
        <v>43</v>
      </c>
      <c r="T9">
        <v>43</v>
      </c>
      <c r="W9">
        <v>720</v>
      </c>
    </row>
    <row r="10" spans="2:23">
      <c r="B10" s="79" t="s">
        <v>270</v>
      </c>
      <c r="C10" s="87" t="s">
        <v>274</v>
      </c>
      <c r="H10" s="79" t="s">
        <v>273</v>
      </c>
      <c r="J10" s="79" t="s">
        <v>270</v>
      </c>
      <c r="K10" s="79" t="s">
        <v>271</v>
      </c>
      <c r="L10" s="79" t="s">
        <v>272</v>
      </c>
      <c r="S10">
        <v>59</v>
      </c>
      <c r="T10">
        <v>59</v>
      </c>
    </row>
    <row r="11" spans="2:23">
      <c r="B11" s="77">
        <v>65142578</v>
      </c>
      <c r="C11" s="87" t="s">
        <v>275</v>
      </c>
      <c r="H11" s="79">
        <v>0</v>
      </c>
      <c r="J11" s="5">
        <v>65025231</v>
      </c>
      <c r="K11" s="5">
        <v>32745119</v>
      </c>
      <c r="L11" s="79">
        <v>108</v>
      </c>
      <c r="S11">
        <v>61</v>
      </c>
      <c r="T11">
        <v>61</v>
      </c>
    </row>
    <row r="12" spans="2:23">
      <c r="B12" s="77">
        <v>65142577</v>
      </c>
      <c r="C12" s="87" t="s">
        <v>276</v>
      </c>
      <c r="S12">
        <v>58</v>
      </c>
      <c r="T12">
        <v>58</v>
      </c>
    </row>
    <row r="13" spans="2:23">
      <c r="S13">
        <v>60</v>
      </c>
      <c r="T13">
        <v>60</v>
      </c>
    </row>
    <row r="14" spans="2:23">
      <c r="S14">
        <v>45</v>
      </c>
      <c r="T14">
        <v>45</v>
      </c>
    </row>
    <row r="15" spans="2:23">
      <c r="S15">
        <v>63</v>
      </c>
      <c r="T15">
        <v>63</v>
      </c>
    </row>
    <row r="16" spans="2:23">
      <c r="S16">
        <v>62</v>
      </c>
      <c r="T16">
        <v>62</v>
      </c>
    </row>
    <row r="17" spans="1:23">
      <c r="B17" s="85" t="s">
        <v>277</v>
      </c>
      <c r="S17">
        <v>64</v>
      </c>
      <c r="T17">
        <v>64</v>
      </c>
    </row>
    <row r="18" spans="1:23">
      <c r="S18">
        <v>51</v>
      </c>
      <c r="T18">
        <v>51</v>
      </c>
    </row>
    <row r="19" spans="1:23">
      <c r="J19" s="5"/>
      <c r="K19" s="79" t="s">
        <v>564</v>
      </c>
      <c r="L19" s="79" t="s">
        <v>563</v>
      </c>
      <c r="M19" s="79" t="s">
        <v>565</v>
      </c>
      <c r="N19" s="79" t="s">
        <v>566</v>
      </c>
      <c r="S19">
        <v>1</v>
      </c>
      <c r="T19">
        <v>1</v>
      </c>
    </row>
    <row r="20" spans="1:23">
      <c r="A20" s="79" t="s">
        <v>289</v>
      </c>
      <c r="B20" s="79" t="s">
        <v>270</v>
      </c>
      <c r="C20" s="79" t="s">
        <v>290</v>
      </c>
      <c r="D20" s="79" t="s">
        <v>291</v>
      </c>
      <c r="E20" s="79" t="s">
        <v>292</v>
      </c>
      <c r="J20" s="79" t="s">
        <v>560</v>
      </c>
      <c r="K20" s="79">
        <v>140000</v>
      </c>
      <c r="L20" s="5">
        <f>K20*10%</f>
        <v>14000</v>
      </c>
      <c r="M20" s="5">
        <v>0</v>
      </c>
      <c r="N20" s="5">
        <f>K20+L20</f>
        <v>154000</v>
      </c>
      <c r="S20">
        <v>2</v>
      </c>
      <c r="T20">
        <v>2</v>
      </c>
    </row>
    <row r="21" spans="1:23">
      <c r="A21" s="188">
        <v>45196</v>
      </c>
      <c r="B21" s="5">
        <v>66361222</v>
      </c>
      <c r="C21" s="5">
        <v>33832680</v>
      </c>
      <c r="D21" s="5">
        <v>320</v>
      </c>
      <c r="E21" s="5">
        <v>160</v>
      </c>
      <c r="J21" s="79" t="s">
        <v>562</v>
      </c>
      <c r="K21" s="79">
        <v>220000</v>
      </c>
      <c r="L21" s="5">
        <f>K21*10%</f>
        <v>22000</v>
      </c>
      <c r="M21" s="5">
        <v>0</v>
      </c>
      <c r="N21" s="5">
        <f>K21+L21</f>
        <v>242000</v>
      </c>
      <c r="S21">
        <v>360</v>
      </c>
      <c r="T21">
        <v>27</v>
      </c>
    </row>
    <row r="22" spans="1:23">
      <c r="A22" s="188"/>
      <c r="B22" s="5">
        <v>66181960</v>
      </c>
      <c r="C22" s="5">
        <v>35747524</v>
      </c>
      <c r="D22" s="5">
        <v>500</v>
      </c>
      <c r="E22" s="5">
        <v>300</v>
      </c>
      <c r="J22" s="79" t="s">
        <v>561</v>
      </c>
      <c r="K22" s="79">
        <v>130000</v>
      </c>
      <c r="L22" s="5">
        <f>K22*10%</f>
        <v>13000</v>
      </c>
      <c r="M22" s="5">
        <v>22000</v>
      </c>
      <c r="N22" s="5">
        <f>L22+K22+M22</f>
        <v>165000</v>
      </c>
      <c r="S22">
        <v>28</v>
      </c>
      <c r="T22">
        <v>28</v>
      </c>
    </row>
    <row r="23" spans="1:23">
      <c r="A23" s="188"/>
      <c r="B23" s="5">
        <v>66181960</v>
      </c>
      <c r="C23" s="5">
        <v>35747526</v>
      </c>
      <c r="D23" s="5">
        <v>400</v>
      </c>
      <c r="E23" s="5">
        <v>0</v>
      </c>
      <c r="S23">
        <v>25</v>
      </c>
      <c r="T23">
        <v>25</v>
      </c>
    </row>
    <row r="24" spans="1:23">
      <c r="A24" s="188">
        <v>45203</v>
      </c>
      <c r="B24" s="5">
        <v>66057214</v>
      </c>
      <c r="C24" s="5">
        <v>21890856</v>
      </c>
      <c r="D24" s="5">
        <v>160</v>
      </c>
      <c r="E24" s="5">
        <v>0</v>
      </c>
      <c r="S24">
        <v>26</v>
      </c>
      <c r="T24">
        <v>26</v>
      </c>
      <c r="W24">
        <v>10</v>
      </c>
    </row>
    <row r="25" spans="1:23">
      <c r="A25" s="188"/>
      <c r="B25" s="5">
        <v>66057214</v>
      </c>
      <c r="C25" s="5">
        <v>27444299</v>
      </c>
      <c r="D25" s="5">
        <v>160</v>
      </c>
      <c r="E25" s="5">
        <v>0</v>
      </c>
      <c r="S25">
        <v>37</v>
      </c>
      <c r="T25">
        <v>37</v>
      </c>
    </row>
    <row r="26" spans="1:23">
      <c r="A26" s="188"/>
      <c r="B26" s="5">
        <v>66057215</v>
      </c>
      <c r="C26" s="5">
        <v>29645476</v>
      </c>
      <c r="D26" s="5">
        <v>63</v>
      </c>
      <c r="E26" s="5">
        <v>0</v>
      </c>
      <c r="S26">
        <v>39</v>
      </c>
      <c r="T26">
        <v>39</v>
      </c>
    </row>
    <row r="27" spans="1:23">
      <c r="A27" s="33"/>
      <c r="S27">
        <v>38</v>
      </c>
      <c r="T27">
        <v>38</v>
      </c>
    </row>
    <row r="28" spans="1:23">
      <c r="A28" s="5"/>
      <c r="B28" s="79" t="s">
        <v>270</v>
      </c>
      <c r="C28" s="79" t="s">
        <v>290</v>
      </c>
      <c r="D28" s="79" t="s">
        <v>338</v>
      </c>
      <c r="E28" s="79" t="s">
        <v>337</v>
      </c>
      <c r="F28" s="79" t="s">
        <v>293</v>
      </c>
      <c r="H28">
        <v>27444299</v>
      </c>
      <c r="M28" s="85" t="s">
        <v>335</v>
      </c>
      <c r="S28">
        <v>40</v>
      </c>
      <c r="T28">
        <v>40</v>
      </c>
    </row>
    <row r="29" spans="1:23">
      <c r="A29" s="112">
        <v>45212</v>
      </c>
      <c r="B29" s="5">
        <v>66687376</v>
      </c>
      <c r="C29" s="5">
        <v>35478357</v>
      </c>
      <c r="D29" s="79">
        <v>720</v>
      </c>
      <c r="E29" s="79">
        <v>60</v>
      </c>
      <c r="F29" s="79" t="s">
        <v>341</v>
      </c>
      <c r="S29">
        <v>17</v>
      </c>
      <c r="T29">
        <v>17</v>
      </c>
    </row>
    <row r="30" spans="1:23">
      <c r="A30" s="112">
        <v>45212</v>
      </c>
      <c r="B30" s="5">
        <v>66776991</v>
      </c>
      <c r="C30" s="5">
        <v>26237805</v>
      </c>
      <c r="D30" s="79">
        <v>360</v>
      </c>
      <c r="E30" s="79">
        <v>0</v>
      </c>
      <c r="F30" s="113" t="s">
        <v>343</v>
      </c>
      <c r="S30">
        <v>18</v>
      </c>
      <c r="T30">
        <v>18</v>
      </c>
    </row>
    <row r="31" spans="1:23">
      <c r="A31" s="113">
        <v>45215</v>
      </c>
      <c r="B31" s="79">
        <v>66687378</v>
      </c>
      <c r="C31" s="79">
        <v>27444294</v>
      </c>
      <c r="D31" s="79">
        <v>180</v>
      </c>
      <c r="E31" s="79">
        <v>0</v>
      </c>
      <c r="F31" s="79" t="s">
        <v>341</v>
      </c>
      <c r="S31">
        <v>31</v>
      </c>
      <c r="T31">
        <v>31</v>
      </c>
    </row>
    <row r="32" spans="1:23">
      <c r="A32" s="112">
        <v>45215</v>
      </c>
      <c r="B32" s="5">
        <v>66687379</v>
      </c>
      <c r="C32" s="5">
        <v>21330226</v>
      </c>
      <c r="D32" s="79">
        <v>1080</v>
      </c>
      <c r="E32" s="79">
        <v>1045</v>
      </c>
      <c r="F32" s="79" t="s">
        <v>342</v>
      </c>
      <c r="S32">
        <v>32</v>
      </c>
      <c r="T32">
        <v>32</v>
      </c>
    </row>
    <row r="33" spans="1:27">
      <c r="A33" s="112">
        <v>45215</v>
      </c>
      <c r="B33" s="5">
        <v>66687379</v>
      </c>
      <c r="C33" s="5">
        <v>26237806</v>
      </c>
      <c r="D33" s="79">
        <v>360</v>
      </c>
      <c r="E33" s="79">
        <v>0</v>
      </c>
      <c r="F33" s="79" t="s">
        <v>339</v>
      </c>
      <c r="S33">
        <v>33</v>
      </c>
      <c r="T33">
        <v>33</v>
      </c>
      <c r="X33" s="169"/>
      <c r="Y33" s="170" t="s">
        <v>571</v>
      </c>
      <c r="Z33" s="170" t="s">
        <v>572</v>
      </c>
      <c r="AA33" s="170" t="s">
        <v>573</v>
      </c>
    </row>
    <row r="34" spans="1:27">
      <c r="A34" s="114" t="s">
        <v>340</v>
      </c>
      <c r="B34" s="114" t="s">
        <v>340</v>
      </c>
      <c r="C34" s="5">
        <v>27444299</v>
      </c>
      <c r="D34" s="114" t="s">
        <v>340</v>
      </c>
      <c r="E34" s="114" t="s">
        <v>340</v>
      </c>
      <c r="F34" s="79" t="s">
        <v>336</v>
      </c>
      <c r="S34">
        <v>34</v>
      </c>
      <c r="T34">
        <v>34</v>
      </c>
      <c r="X34" s="171">
        <v>104</v>
      </c>
      <c r="Y34" s="150">
        <v>1064</v>
      </c>
      <c r="Z34" s="150">
        <v>552</v>
      </c>
      <c r="AA34" s="150">
        <v>544</v>
      </c>
    </row>
    <row r="35" spans="1:27">
      <c r="A35" s="112">
        <v>45212</v>
      </c>
      <c r="B35" s="5">
        <v>66687382</v>
      </c>
      <c r="C35" s="5">
        <v>37510662</v>
      </c>
      <c r="D35" s="79">
        <v>1080</v>
      </c>
      <c r="E35" s="79">
        <v>288</v>
      </c>
      <c r="F35" s="79" t="s">
        <v>336</v>
      </c>
      <c r="S35">
        <v>19</v>
      </c>
      <c r="T35">
        <v>19</v>
      </c>
      <c r="X35" s="171">
        <v>105</v>
      </c>
      <c r="Y35" s="150">
        <v>702</v>
      </c>
      <c r="Z35" s="150">
        <v>222</v>
      </c>
      <c r="AA35" s="172">
        <v>432</v>
      </c>
    </row>
    <row r="36" spans="1:27">
      <c r="J36" t="s">
        <v>476</v>
      </c>
      <c r="K36" s="33">
        <v>45273</v>
      </c>
      <c r="S36">
        <v>20</v>
      </c>
      <c r="T36">
        <v>20</v>
      </c>
    </row>
    <row r="37" spans="1:27">
      <c r="J37">
        <v>58</v>
      </c>
      <c r="K37" s="85" t="s">
        <v>569</v>
      </c>
      <c r="S37">
        <v>54</v>
      </c>
      <c r="T37">
        <v>54</v>
      </c>
    </row>
    <row r="38" spans="1:27">
      <c r="S38">
        <v>55</v>
      </c>
      <c r="T38">
        <v>55</v>
      </c>
      <c r="X38" s="85" t="s">
        <v>483</v>
      </c>
    </row>
    <row r="39" spans="1:27">
      <c r="S39">
        <v>49</v>
      </c>
      <c r="T39">
        <v>49</v>
      </c>
    </row>
    <row r="40" spans="1:27">
      <c r="A40" s="85"/>
      <c r="S40">
        <v>50</v>
      </c>
      <c r="T40">
        <v>50</v>
      </c>
    </row>
    <row r="41" spans="1:27">
      <c r="B41" s="85"/>
      <c r="S41">
        <v>3</v>
      </c>
      <c r="T41">
        <v>3</v>
      </c>
    </row>
    <row r="42" spans="1:27">
      <c r="S42">
        <v>4</v>
      </c>
      <c r="T42">
        <v>4</v>
      </c>
    </row>
    <row r="43" spans="1:27">
      <c r="B43" s="85"/>
      <c r="S43">
        <v>29</v>
      </c>
      <c r="T43">
        <v>29</v>
      </c>
    </row>
    <row r="44" spans="1:27">
      <c r="B44" s="85"/>
      <c r="S44">
        <v>30</v>
      </c>
      <c r="T44">
        <v>30</v>
      </c>
    </row>
    <row r="45" spans="1:27">
      <c r="B45" s="85"/>
      <c r="S45">
        <v>5</v>
      </c>
      <c r="T45">
        <v>5</v>
      </c>
      <c r="U45" t="s">
        <v>461</v>
      </c>
    </row>
    <row r="46" spans="1:27">
      <c r="B46" s="85"/>
      <c r="S46">
        <v>6</v>
      </c>
      <c r="T46">
        <v>6</v>
      </c>
    </row>
    <row r="47" spans="1:27">
      <c r="B47" s="85"/>
      <c r="E47" s="85"/>
      <c r="S47">
        <v>11</v>
      </c>
      <c r="T47">
        <v>11</v>
      </c>
    </row>
    <row r="48" spans="1:27">
      <c r="B48" s="85"/>
      <c r="H48" s="85"/>
      <c r="I48" s="85"/>
      <c r="L48" s="85"/>
      <c r="M48" s="85"/>
      <c r="N48" s="85"/>
      <c r="S48">
        <v>12</v>
      </c>
      <c r="T48">
        <v>12</v>
      </c>
    </row>
    <row r="49" spans="2:23">
      <c r="P49" s="85" t="s">
        <v>382</v>
      </c>
      <c r="S49">
        <v>41</v>
      </c>
      <c r="T49">
        <v>41</v>
      </c>
    </row>
    <row r="50" spans="2:23">
      <c r="P50" s="85" t="s">
        <v>392</v>
      </c>
      <c r="S50">
        <v>42</v>
      </c>
      <c r="T50">
        <v>42</v>
      </c>
      <c r="W50">
        <v>330</v>
      </c>
    </row>
    <row r="51" spans="2:23">
      <c r="P51" s="85" t="s">
        <v>396</v>
      </c>
      <c r="S51">
        <v>15</v>
      </c>
      <c r="T51">
        <v>15</v>
      </c>
      <c r="U51">
        <v>2160</v>
      </c>
      <c r="W51">
        <v>1120</v>
      </c>
    </row>
    <row r="52" spans="2:23">
      <c r="B52" s="85"/>
      <c r="P52" s="85" t="s">
        <v>390</v>
      </c>
      <c r="S52">
        <v>16</v>
      </c>
      <c r="T52">
        <v>16</v>
      </c>
      <c r="W52">
        <v>880</v>
      </c>
    </row>
    <row r="53" spans="2:23">
      <c r="B53" s="85"/>
      <c r="P53" s="85" t="s">
        <v>408</v>
      </c>
      <c r="S53">
        <v>21</v>
      </c>
      <c r="T53">
        <v>21</v>
      </c>
    </row>
    <row r="54" spans="2:23">
      <c r="B54" s="85"/>
      <c r="P54" s="85" t="s">
        <v>400</v>
      </c>
      <c r="S54">
        <v>22</v>
      </c>
      <c r="T54">
        <v>22</v>
      </c>
    </row>
    <row r="55" spans="2:23">
      <c r="P55" s="85" t="s">
        <v>376</v>
      </c>
      <c r="S55">
        <v>52</v>
      </c>
      <c r="T55">
        <v>52</v>
      </c>
      <c r="U55">
        <v>360</v>
      </c>
    </row>
    <row r="56" spans="2:23">
      <c r="P56" s="85" t="s">
        <v>401</v>
      </c>
      <c r="S56">
        <v>53</v>
      </c>
      <c r="T56">
        <v>53</v>
      </c>
    </row>
    <row r="57" spans="2:23">
      <c r="B57" s="85"/>
      <c r="P57" s="85" t="s">
        <v>414</v>
      </c>
      <c r="S57">
        <v>84</v>
      </c>
      <c r="T57">
        <v>84</v>
      </c>
      <c r="W57">
        <v>272</v>
      </c>
    </row>
    <row r="58" spans="2:23">
      <c r="P58" s="85" t="s">
        <v>385</v>
      </c>
      <c r="S58">
        <v>47</v>
      </c>
      <c r="T58">
        <v>47</v>
      </c>
      <c r="U58">
        <v>180</v>
      </c>
      <c r="W58">
        <v>64</v>
      </c>
    </row>
    <row r="59" spans="2:23">
      <c r="B59" s="85"/>
      <c r="P59" s="85" t="s">
        <v>395</v>
      </c>
      <c r="S59">
        <v>46</v>
      </c>
      <c r="T59">
        <v>46</v>
      </c>
    </row>
    <row r="60" spans="2:23">
      <c r="B60" s="85"/>
      <c r="P60" s="85" t="s">
        <v>425</v>
      </c>
      <c r="S60">
        <v>23</v>
      </c>
      <c r="T60">
        <v>23</v>
      </c>
    </row>
    <row r="61" spans="2:23">
      <c r="B61" s="85"/>
      <c r="P61" s="85" t="s">
        <v>374</v>
      </c>
      <c r="S61">
        <v>24</v>
      </c>
      <c r="T61">
        <v>24</v>
      </c>
      <c r="U61">
        <v>4572</v>
      </c>
    </row>
    <row r="62" spans="2:23">
      <c r="B62" s="85"/>
      <c r="P62" s="85" t="s">
        <v>393</v>
      </c>
      <c r="S62">
        <v>35</v>
      </c>
      <c r="T62">
        <v>35</v>
      </c>
    </row>
    <row r="63" spans="2:23">
      <c r="B63" s="85"/>
      <c r="P63" s="85" t="s">
        <v>427</v>
      </c>
      <c r="S63">
        <v>36</v>
      </c>
      <c r="T63">
        <v>36</v>
      </c>
    </row>
    <row r="64" spans="2:23">
      <c r="B64" s="85"/>
      <c r="P64" s="85" t="s">
        <v>394</v>
      </c>
      <c r="S64">
        <v>48</v>
      </c>
      <c r="T64">
        <v>48</v>
      </c>
    </row>
    <row r="65" spans="2:20">
      <c r="P65" s="85" t="s">
        <v>378</v>
      </c>
      <c r="S65">
        <v>7</v>
      </c>
      <c r="T65">
        <v>7</v>
      </c>
    </row>
    <row r="66" spans="2:20">
      <c r="P66" s="85" t="s">
        <v>404</v>
      </c>
      <c r="S66">
        <v>8</v>
      </c>
      <c r="T66">
        <v>8</v>
      </c>
    </row>
    <row r="67" spans="2:20">
      <c r="B67" s="85"/>
      <c r="P67" s="85" t="s">
        <v>379</v>
      </c>
      <c r="S67">
        <v>56</v>
      </c>
      <c r="T67">
        <v>56</v>
      </c>
    </row>
    <row r="68" spans="2:20">
      <c r="B68" s="85"/>
      <c r="P68" s="85" t="s">
        <v>380</v>
      </c>
      <c r="S68">
        <v>57</v>
      </c>
      <c r="T68">
        <v>57</v>
      </c>
    </row>
    <row r="69" spans="2:20">
      <c r="B69" s="85"/>
      <c r="P69" s="85" t="s">
        <v>429</v>
      </c>
      <c r="S69">
        <v>71</v>
      </c>
      <c r="T69">
        <v>71</v>
      </c>
    </row>
    <row r="70" spans="2:20">
      <c r="B70" s="85"/>
      <c r="P70" s="85" t="s">
        <v>426</v>
      </c>
      <c r="S70">
        <v>69</v>
      </c>
      <c r="T70">
        <v>69</v>
      </c>
    </row>
    <row r="71" spans="2:20">
      <c r="B71" s="85"/>
      <c r="P71" s="85" t="s">
        <v>382</v>
      </c>
      <c r="S71">
        <v>70</v>
      </c>
      <c r="T71">
        <v>70</v>
      </c>
    </row>
    <row r="72" spans="2:20">
      <c r="B72" s="85"/>
      <c r="P72" s="85" t="s">
        <v>424</v>
      </c>
      <c r="S72">
        <v>93</v>
      </c>
      <c r="T72">
        <v>93</v>
      </c>
    </row>
    <row r="73" spans="2:20">
      <c r="B73" s="85"/>
      <c r="P73" s="85" t="s">
        <v>406</v>
      </c>
      <c r="S73">
        <v>94</v>
      </c>
      <c r="T73">
        <v>94</v>
      </c>
    </row>
    <row r="74" spans="2:20">
      <c r="B74" s="85"/>
      <c r="P74" s="85" t="s">
        <v>409</v>
      </c>
      <c r="S74">
        <v>95</v>
      </c>
      <c r="T74">
        <v>95</v>
      </c>
    </row>
    <row r="75" spans="2:20">
      <c r="P75" s="85" t="s">
        <v>386</v>
      </c>
      <c r="S75">
        <v>75</v>
      </c>
      <c r="T75">
        <v>75</v>
      </c>
    </row>
    <row r="76" spans="2:20">
      <c r="P76" s="85" t="s">
        <v>402</v>
      </c>
      <c r="S76">
        <v>76</v>
      </c>
      <c r="T76">
        <v>76</v>
      </c>
    </row>
    <row r="77" spans="2:20">
      <c r="P77" s="85" t="s">
        <v>427</v>
      </c>
      <c r="S77">
        <v>77</v>
      </c>
      <c r="T77">
        <v>77</v>
      </c>
    </row>
    <row r="78" spans="2:20">
      <c r="P78" s="85" t="s">
        <v>412</v>
      </c>
      <c r="S78">
        <v>78</v>
      </c>
      <c r="T78">
        <v>78</v>
      </c>
    </row>
    <row r="79" spans="2:20">
      <c r="B79" s="85"/>
      <c r="G79" s="140" t="s">
        <v>413</v>
      </c>
      <c r="I79">
        <v>1</v>
      </c>
      <c r="P79" s="85" t="s">
        <v>382</v>
      </c>
      <c r="S79">
        <v>79</v>
      </c>
      <c r="T79">
        <v>79</v>
      </c>
    </row>
    <row r="80" spans="2:20">
      <c r="B80" s="85"/>
      <c r="G80" s="140" t="s">
        <v>415</v>
      </c>
      <c r="I80">
        <v>0</v>
      </c>
      <c r="P80" s="85" t="s">
        <v>375</v>
      </c>
      <c r="S80">
        <v>65</v>
      </c>
      <c r="T80">
        <v>65</v>
      </c>
    </row>
    <row r="81" spans="2:22">
      <c r="P81" s="85" t="s">
        <v>387</v>
      </c>
      <c r="S81">
        <v>67</v>
      </c>
      <c r="T81">
        <v>67</v>
      </c>
    </row>
    <row r="82" spans="2:22">
      <c r="P82" s="85" t="s">
        <v>405</v>
      </c>
      <c r="S82">
        <v>66</v>
      </c>
      <c r="T82">
        <v>66</v>
      </c>
      <c r="U82">
        <v>820</v>
      </c>
      <c r="V82">
        <v>640</v>
      </c>
    </row>
    <row r="83" spans="2:22">
      <c r="B83" s="85"/>
      <c r="P83" s="85" t="s">
        <v>407</v>
      </c>
      <c r="S83">
        <v>68</v>
      </c>
      <c r="T83">
        <v>68</v>
      </c>
      <c r="V83">
        <v>380</v>
      </c>
    </row>
    <row r="84" spans="2:22">
      <c r="B84" s="85"/>
      <c r="N84">
        <v>0</v>
      </c>
      <c r="P84" s="85" t="s">
        <v>399</v>
      </c>
      <c r="S84">
        <v>74</v>
      </c>
      <c r="T84">
        <v>74</v>
      </c>
      <c r="V84">
        <v>560</v>
      </c>
    </row>
    <row r="85" spans="2:22">
      <c r="B85" s="85"/>
      <c r="P85" s="85" t="s">
        <v>388</v>
      </c>
      <c r="S85">
        <v>85</v>
      </c>
      <c r="T85">
        <v>85</v>
      </c>
    </row>
    <row r="86" spans="2:22">
      <c r="B86" s="85"/>
      <c r="G86" s="140" t="s">
        <v>377</v>
      </c>
      <c r="I86" s="85" t="s">
        <v>433</v>
      </c>
      <c r="J86" s="85" t="s">
        <v>452</v>
      </c>
      <c r="K86" s="131" t="s">
        <v>457</v>
      </c>
      <c r="L86">
        <v>32900</v>
      </c>
      <c r="M86">
        <v>29910</v>
      </c>
      <c r="N86">
        <f>L86+M86</f>
        <v>62810</v>
      </c>
      <c r="P86" s="85" t="s">
        <v>389</v>
      </c>
      <c r="S86">
        <v>86</v>
      </c>
      <c r="T86">
        <v>86</v>
      </c>
    </row>
    <row r="87" spans="2:22">
      <c r="G87" s="140" t="s">
        <v>383</v>
      </c>
      <c r="I87" s="85" t="s">
        <v>434</v>
      </c>
      <c r="J87" s="85" t="s">
        <v>453</v>
      </c>
      <c r="K87" s="131" t="s">
        <v>456</v>
      </c>
      <c r="L87">
        <v>41610</v>
      </c>
      <c r="M87">
        <v>45900</v>
      </c>
      <c r="N87">
        <f>L87+M87</f>
        <v>87510</v>
      </c>
      <c r="P87" s="85" t="s">
        <v>381</v>
      </c>
      <c r="S87">
        <v>89</v>
      </c>
      <c r="T87">
        <v>89</v>
      </c>
    </row>
    <row r="88" spans="2:22">
      <c r="G88" s="140" t="s">
        <v>384</v>
      </c>
      <c r="I88" s="85" t="s">
        <v>434</v>
      </c>
      <c r="J88" s="85" t="s">
        <v>454</v>
      </c>
      <c r="K88" s="131" t="s">
        <v>458</v>
      </c>
      <c r="L88">
        <v>29910</v>
      </c>
      <c r="M88">
        <v>45900</v>
      </c>
      <c r="N88">
        <f>L88+M88</f>
        <v>75810</v>
      </c>
      <c r="S88">
        <v>90</v>
      </c>
      <c r="T88">
        <v>90</v>
      </c>
    </row>
    <row r="89" spans="2:22">
      <c r="S89">
        <v>91</v>
      </c>
      <c r="T89">
        <v>91</v>
      </c>
    </row>
    <row r="90" spans="2:22">
      <c r="S90">
        <v>92</v>
      </c>
      <c r="T90">
        <v>92</v>
      </c>
    </row>
    <row r="91" spans="2:22">
      <c r="G91" s="140" t="s">
        <v>397</v>
      </c>
      <c r="I91" s="85" t="s">
        <v>455</v>
      </c>
      <c r="J91" s="85" t="s">
        <v>448</v>
      </c>
      <c r="K91" s="131" t="s">
        <v>450</v>
      </c>
      <c r="L91" s="144">
        <v>59810</v>
      </c>
      <c r="M91" s="85" t="s">
        <v>455</v>
      </c>
      <c r="S91">
        <v>73</v>
      </c>
      <c r="T91">
        <v>73</v>
      </c>
    </row>
    <row r="92" spans="2:22">
      <c r="G92" s="140" t="s">
        <v>398</v>
      </c>
      <c r="I92" s="85" t="s">
        <v>455</v>
      </c>
      <c r="J92" s="85" t="s">
        <v>449</v>
      </c>
      <c r="K92" s="131" t="s">
        <v>451</v>
      </c>
      <c r="L92" s="144">
        <v>84510</v>
      </c>
      <c r="M92" s="85" t="s">
        <v>455</v>
      </c>
      <c r="S92">
        <v>72</v>
      </c>
      <c r="T92">
        <v>72</v>
      </c>
    </row>
    <row r="93" spans="2:22">
      <c r="G93" s="85" t="s">
        <v>411</v>
      </c>
      <c r="I93">
        <v>1</v>
      </c>
      <c r="S93">
        <v>96</v>
      </c>
      <c r="T93">
        <v>96</v>
      </c>
    </row>
    <row r="94" spans="2:22">
      <c r="S94">
        <v>97</v>
      </c>
      <c r="T94">
        <v>97</v>
      </c>
    </row>
    <row r="95" spans="2:22">
      <c r="N95">
        <v>1</v>
      </c>
      <c r="S95">
        <v>87</v>
      </c>
      <c r="T95">
        <v>87</v>
      </c>
      <c r="V95">
        <v>330</v>
      </c>
    </row>
    <row r="96" spans="2:22" s="141" customFormat="1">
      <c r="G96" s="140" t="s">
        <v>403</v>
      </c>
      <c r="I96" s="141">
        <v>0</v>
      </c>
      <c r="S96" s="141">
        <v>98</v>
      </c>
      <c r="T96" s="141">
        <v>98</v>
      </c>
      <c r="V96" s="141">
        <v>640</v>
      </c>
    </row>
    <row r="97" spans="7:20">
      <c r="S97">
        <v>80</v>
      </c>
      <c r="T97">
        <v>80</v>
      </c>
    </row>
    <row r="98" spans="7:20" s="141" customFormat="1">
      <c r="G98" s="140" t="s">
        <v>391</v>
      </c>
      <c r="I98" s="141">
        <v>0</v>
      </c>
      <c r="S98" s="141">
        <v>88</v>
      </c>
      <c r="T98" s="141">
        <v>88</v>
      </c>
    </row>
    <row r="99" spans="7:20">
      <c r="S99">
        <v>100</v>
      </c>
      <c r="T99">
        <v>100</v>
      </c>
    </row>
    <row r="100" spans="7:20">
      <c r="S100">
        <v>101</v>
      </c>
      <c r="T100">
        <v>101</v>
      </c>
    </row>
    <row r="101" spans="7:20">
      <c r="S101">
        <v>99</v>
      </c>
      <c r="T101">
        <v>99</v>
      </c>
    </row>
    <row r="102" spans="7:20">
      <c r="S102" t="s">
        <v>48</v>
      </c>
      <c r="T102" t="s">
        <v>48</v>
      </c>
    </row>
    <row r="103" spans="7:20">
      <c r="S103" t="s">
        <v>49</v>
      </c>
      <c r="T103" t="s">
        <v>49</v>
      </c>
    </row>
    <row r="104" spans="7:20">
      <c r="S104" t="s">
        <v>465</v>
      </c>
      <c r="T104" t="s">
        <v>465</v>
      </c>
    </row>
    <row r="105" spans="7:20">
      <c r="S105" t="s">
        <v>466</v>
      </c>
      <c r="T105" t="s">
        <v>466</v>
      </c>
    </row>
    <row r="106" spans="7:20">
      <c r="S106" t="s">
        <v>467</v>
      </c>
      <c r="T106" t="s">
        <v>467</v>
      </c>
    </row>
    <row r="107" spans="7:20">
      <c r="S107" t="s">
        <v>468</v>
      </c>
      <c r="T107" t="s">
        <v>468</v>
      </c>
    </row>
    <row r="108" spans="7:20">
      <c r="S108" t="s">
        <v>469</v>
      </c>
      <c r="T108" t="s">
        <v>469</v>
      </c>
    </row>
    <row r="109" spans="7:20">
      <c r="S109" t="s">
        <v>470</v>
      </c>
      <c r="T109" t="s">
        <v>470</v>
      </c>
    </row>
    <row r="110" spans="7:20">
      <c r="S110" t="s">
        <v>471</v>
      </c>
      <c r="T110" t="s">
        <v>471</v>
      </c>
    </row>
    <row r="111" spans="7:20">
      <c r="S111" t="s">
        <v>472</v>
      </c>
      <c r="T111" t="s">
        <v>472</v>
      </c>
    </row>
    <row r="112" spans="7:20">
      <c r="S112" t="s">
        <v>473</v>
      </c>
      <c r="T112" t="s">
        <v>473</v>
      </c>
    </row>
    <row r="113" spans="19:23">
      <c r="S113" t="s">
        <v>474</v>
      </c>
      <c r="T113" t="s">
        <v>480</v>
      </c>
    </row>
    <row r="114" spans="19:23">
      <c r="S114" t="s">
        <v>475</v>
      </c>
      <c r="T114" t="s">
        <v>474</v>
      </c>
    </row>
    <row r="115" spans="19:23">
      <c r="S115" t="s">
        <v>476</v>
      </c>
      <c r="T115" t="s">
        <v>475</v>
      </c>
    </row>
    <row r="116" spans="19:23">
      <c r="S116" t="s">
        <v>477</v>
      </c>
      <c r="T116" t="s">
        <v>476</v>
      </c>
    </row>
    <row r="117" spans="19:23">
      <c r="S117" t="s">
        <v>478</v>
      </c>
      <c r="T117" t="s">
        <v>477</v>
      </c>
    </row>
    <row r="118" spans="19:23">
      <c r="S118" t="s">
        <v>479</v>
      </c>
      <c r="T118" t="s">
        <v>478</v>
      </c>
    </row>
    <row r="119" spans="19:23">
      <c r="T119" t="s">
        <v>479</v>
      </c>
    </row>
    <row r="120" spans="19:23">
      <c r="T120">
        <v>102</v>
      </c>
    </row>
    <row r="121" spans="19:23">
      <c r="T121">
        <v>103</v>
      </c>
    </row>
    <row r="125" spans="19:23">
      <c r="W125">
        <v>640</v>
      </c>
    </row>
    <row r="126" spans="19:23">
      <c r="W126">
        <v>380</v>
      </c>
    </row>
    <row r="127" spans="19:23">
      <c r="W127">
        <v>560</v>
      </c>
    </row>
    <row r="138" spans="23:23">
      <c r="W138">
        <v>330</v>
      </c>
    </row>
    <row r="139" spans="23:23">
      <c r="W139">
        <v>640</v>
      </c>
    </row>
  </sheetData>
  <mergeCells count="2">
    <mergeCell ref="A21:A23"/>
    <mergeCell ref="A24:A2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B142"/>
  <sheetViews>
    <sheetView zoomScaleNormal="100" zoomScaleSheetLayoutView="75" workbookViewId="0">
      <selection activeCell="D2" sqref="D2:D141"/>
    </sheetView>
  </sheetViews>
  <sheetFormatPr defaultColWidth="9" defaultRowHeight="16.5"/>
  <cols>
    <col min="1" max="1" width="4.625" style="36" bestFit="1" customWidth="1"/>
    <col min="2" max="2" width="10.875" style="36" customWidth="1"/>
    <col min="3" max="3" width="73.375" customWidth="1"/>
    <col min="4" max="4" width="13" customWidth="1"/>
    <col min="5" max="5" width="13.375" customWidth="1"/>
    <col min="6" max="8" width="14.375" customWidth="1"/>
    <col min="9" max="9" width="15.875" customWidth="1"/>
    <col min="10" max="11" width="14.375" customWidth="1"/>
    <col min="12" max="12" width="13.125" customWidth="1"/>
    <col min="13" max="15" width="13.625" customWidth="1"/>
    <col min="16" max="16" width="13.875" customWidth="1"/>
    <col min="17" max="17" width="12.625" customWidth="1"/>
    <col min="18" max="18" width="13.125" customWidth="1"/>
    <col min="19" max="20" width="13.375" customWidth="1"/>
    <col min="21" max="21" width="12.125" style="12" customWidth="1"/>
    <col min="22" max="23" width="13.5" customWidth="1"/>
    <col min="24" max="27" width="9" customWidth="1"/>
  </cols>
  <sheetData>
    <row r="1" spans="1:24">
      <c r="A1" s="9" t="s">
        <v>169</v>
      </c>
      <c r="B1" s="9" t="s">
        <v>206</v>
      </c>
      <c r="C1" s="7" t="s">
        <v>187</v>
      </c>
      <c r="D1" s="7" t="s">
        <v>10</v>
      </c>
      <c r="E1" s="39" t="s">
        <v>181</v>
      </c>
      <c r="F1" s="39" t="s">
        <v>164</v>
      </c>
      <c r="G1" s="39" t="s">
        <v>162</v>
      </c>
      <c r="H1" s="39" t="s">
        <v>158</v>
      </c>
      <c r="I1" s="39" t="s">
        <v>170</v>
      </c>
      <c r="J1" s="39" t="s">
        <v>182</v>
      </c>
      <c r="K1" s="39" t="s">
        <v>172</v>
      </c>
      <c r="L1" s="39" t="s">
        <v>165</v>
      </c>
      <c r="M1" s="35" t="s">
        <v>167</v>
      </c>
      <c r="N1" s="35" t="s">
        <v>171</v>
      </c>
      <c r="O1" s="35" t="s">
        <v>156</v>
      </c>
      <c r="P1" s="7" t="s">
        <v>184</v>
      </c>
      <c r="Q1" s="7" t="s">
        <v>181</v>
      </c>
      <c r="R1" s="7" t="s">
        <v>164</v>
      </c>
      <c r="S1" s="7" t="s">
        <v>162</v>
      </c>
      <c r="T1" s="35" t="s">
        <v>334</v>
      </c>
      <c r="U1" s="153" t="s">
        <v>278</v>
      </c>
      <c r="V1" s="7" t="s">
        <v>279</v>
      </c>
      <c r="W1" s="7" t="s">
        <v>348</v>
      </c>
      <c r="X1" s="152" t="s">
        <v>498</v>
      </c>
    </row>
    <row r="2" spans="1:24">
      <c r="A2" s="6">
        <v>74</v>
      </c>
      <c r="B2" s="6">
        <v>35210390</v>
      </c>
      <c r="C2" s="5" t="s">
        <v>129</v>
      </c>
      <c r="D2" s="18">
        <v>6900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3" t="e">
        <f>SUM(출고!#REF!)*매출!D55</f>
        <v>#REF!</v>
      </c>
      <c r="T2" s="5" t="e">
        <f>SUM(출고!#REF!)*매출!D55</f>
        <v>#REF!</v>
      </c>
      <c r="U2" s="13" t="e">
        <f>SUM(출고!#REF!)*매출!D55</f>
        <v>#REF!</v>
      </c>
      <c r="V2" s="18" t="e">
        <f>D2*판매추이!#REF!</f>
        <v>#REF!</v>
      </c>
      <c r="W2" s="18" t="e">
        <f>매출!D2*판매추이!#REF!</f>
        <v>#REF!</v>
      </c>
    </row>
    <row r="3" spans="1:24">
      <c r="A3" s="6">
        <v>85</v>
      </c>
      <c r="B3" s="6">
        <v>35747524</v>
      </c>
      <c r="C3" s="5" t="s">
        <v>95</v>
      </c>
      <c r="D3" s="18">
        <v>4400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 t="e">
        <f>SUM(출고!#REF!)*매출!D56</f>
        <v>#REF!</v>
      </c>
      <c r="U3" s="13" t="e">
        <f>SUM(출고!#REF!)*매출!D56</f>
        <v>#REF!</v>
      </c>
      <c r="V3" s="18" t="e">
        <f>D3*판매추이!#REF!</f>
        <v>#REF!</v>
      </c>
      <c r="W3" s="18" t="e">
        <f>매출!D3*판매추이!#REF!</f>
        <v>#REF!</v>
      </c>
    </row>
    <row r="4" spans="1:24">
      <c r="A4" s="6">
        <v>86</v>
      </c>
      <c r="B4" s="6">
        <v>35747526</v>
      </c>
      <c r="C4" s="5" t="s">
        <v>67</v>
      </c>
      <c r="D4" s="18">
        <v>4400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 t="e">
        <f>SUM(출고!#REF!)*매출!D57</f>
        <v>#REF!</v>
      </c>
      <c r="U4" s="13" t="e">
        <f>SUM(출고!#REF!)*매출!D57</f>
        <v>#REF!</v>
      </c>
      <c r="V4" s="18" t="e">
        <f>D4*판매추이!#REF!</f>
        <v>#REF!</v>
      </c>
      <c r="W4" s="18" t="e">
        <f>매출!D4*판매추이!#REF!</f>
        <v>#REF!</v>
      </c>
    </row>
    <row r="5" spans="1:24">
      <c r="A5" s="6">
        <v>7</v>
      </c>
      <c r="B5" s="6">
        <v>21002930</v>
      </c>
      <c r="C5" s="5" t="s">
        <v>29</v>
      </c>
      <c r="D5" s="59">
        <v>7900</v>
      </c>
      <c r="E5" s="13">
        <v>0</v>
      </c>
      <c r="F5" s="13" t="e">
        <f>SUM(출고!#REF!)*매출!D4</f>
        <v>#REF!</v>
      </c>
      <c r="G5" s="18" t="e">
        <f>SUM(출고!#REF!)*매출!D4+3867840</f>
        <v>#REF!</v>
      </c>
      <c r="H5" s="13" t="e">
        <f>SUM(출고!#REF!)*매출!D4</f>
        <v>#REF!</v>
      </c>
      <c r="I5" s="13" t="e">
        <f>SUM(출고!#REF!:출고!#REF!)*매출!D4</f>
        <v>#REF!</v>
      </c>
      <c r="J5" s="13" t="e">
        <f>SUM(출고!#REF!)*매출!D4</f>
        <v>#REF!</v>
      </c>
      <c r="K5" s="13" t="e">
        <f>SUM(출고!#REF!)*매출!D4</f>
        <v>#REF!</v>
      </c>
      <c r="L5" s="13" t="e">
        <f>SUM(출고!#REF!)*매출!D4</f>
        <v>#REF!</v>
      </c>
      <c r="M5" s="13" t="e">
        <f>SUM(출고!#REF!:출고!#REF!)*D5</f>
        <v>#REF!</v>
      </c>
      <c r="N5" s="13" t="e">
        <f>SUM(출고!#REF!:출고!#REF!)*매출!D4</f>
        <v>#REF!</v>
      </c>
      <c r="O5" s="13" t="e">
        <f>SUM(출고!#REF!)*매출!D4</f>
        <v>#REF!</v>
      </c>
      <c r="P5" s="13" t="e">
        <f>SUM(출고!#REF!)*매출!D4</f>
        <v>#REF!</v>
      </c>
      <c r="Q5" s="13" t="e">
        <f>SUM(출고!#REF!)*매출!D4</f>
        <v>#REF!</v>
      </c>
      <c r="R5" s="13" t="e">
        <f>SUM(출고!#REF!)*매출!D4</f>
        <v>#REF!</v>
      </c>
      <c r="S5" s="13" t="e">
        <f>SUM(출고!#REF!)*매출!D4</f>
        <v>#REF!</v>
      </c>
      <c r="T5" s="5" t="e">
        <f>SUM(출고!#REF!)*매출!D4</f>
        <v>#REF!</v>
      </c>
      <c r="U5" s="13" t="e">
        <f>SUM(출고!#REF!)*매출!D4</f>
        <v>#REF!</v>
      </c>
      <c r="V5" s="18" t="e">
        <f>D5*판매추이!#REF!</f>
        <v>#REF!</v>
      </c>
      <c r="W5" s="18" t="e">
        <f>매출!D5*판매추이!#REF!</f>
        <v>#REF!</v>
      </c>
    </row>
    <row r="6" spans="1:24">
      <c r="A6" s="6">
        <v>8</v>
      </c>
      <c r="B6" s="6">
        <v>20967458</v>
      </c>
      <c r="C6" s="5" t="s">
        <v>122</v>
      </c>
      <c r="D6" s="59">
        <v>9400</v>
      </c>
      <c r="E6" s="5">
        <v>0</v>
      </c>
      <c r="F6" s="13" t="e">
        <f>SUM(출고!#REF!)*매출!D44</f>
        <v>#REF!</v>
      </c>
      <c r="G6" s="18" t="e">
        <f>SUM(출고!#REF!)*매출!D44+3609600</f>
        <v>#REF!</v>
      </c>
      <c r="H6" s="13" t="e">
        <f>SUM(출고!#REF!)*매출!D44</f>
        <v>#REF!</v>
      </c>
      <c r="I6" s="13" t="e">
        <f>SUM(출고!#REF!:출고!#REF!)*매출!D44</f>
        <v>#REF!</v>
      </c>
      <c r="J6" s="13" t="e">
        <f>SUM(출고!#REF!)*매출!D44</f>
        <v>#REF!</v>
      </c>
      <c r="K6" s="13" t="e">
        <f>SUM(출고!#REF!)*매출!D44</f>
        <v>#REF!</v>
      </c>
      <c r="L6" s="13" t="e">
        <f>SUM(출고!#REF!)*매출!D44</f>
        <v>#REF!</v>
      </c>
      <c r="M6" s="13" t="e">
        <f>SUM(출고!#REF!:출고!#REF!)*D6</f>
        <v>#REF!</v>
      </c>
      <c r="N6" s="13" t="e">
        <f>SUM(출고!#REF!:출고!#REF!)*매출!D44</f>
        <v>#REF!</v>
      </c>
      <c r="O6" s="13" t="e">
        <f>SUM(출고!#REF!)*매출!D44</f>
        <v>#REF!</v>
      </c>
      <c r="P6" s="13" t="e">
        <f>SUM(출고!#REF!)*매출!D44</f>
        <v>#REF!</v>
      </c>
      <c r="Q6" s="13" t="e">
        <f>SUM(출고!#REF!)*매출!D44</f>
        <v>#REF!</v>
      </c>
      <c r="R6" s="13" t="e">
        <f>SUM(출고!#REF!)*매출!D44</f>
        <v>#REF!</v>
      </c>
      <c r="S6" s="13" t="e">
        <f>SUM(출고!#REF!)*매출!D44</f>
        <v>#REF!</v>
      </c>
      <c r="T6" s="5" t="e">
        <f>SUM(출고!#REF!)*매출!D44</f>
        <v>#REF!</v>
      </c>
      <c r="U6" s="13" t="e">
        <f>SUM(출고!#REF!)*매출!D44</f>
        <v>#REF!</v>
      </c>
      <c r="V6" s="18" t="e">
        <f>D6*판매추이!#REF!</f>
        <v>#REF!</v>
      </c>
      <c r="W6" s="18" t="e">
        <f>매출!D6*판매추이!#REF!</f>
        <v>#REF!</v>
      </c>
    </row>
    <row r="7" spans="1:24" ht="15.75" customHeight="1">
      <c r="A7" s="6">
        <v>89</v>
      </c>
      <c r="B7" s="6">
        <v>35210391</v>
      </c>
      <c r="C7" s="5" t="s">
        <v>70</v>
      </c>
      <c r="D7" s="18">
        <v>3600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 t="e">
        <f>SUM(출고!#REF!)*매출!D58</f>
        <v>#REF!</v>
      </c>
      <c r="U7" s="13" t="e">
        <f>SUM(출고!#REF!)*매출!D58</f>
        <v>#REF!</v>
      </c>
      <c r="V7" s="18" t="e">
        <f>D7*판매추이!#REF!</f>
        <v>#REF!</v>
      </c>
      <c r="W7" s="18" t="e">
        <f>매출!D7*판매추이!#REF!</f>
        <v>#REF!</v>
      </c>
    </row>
    <row r="8" spans="1:24">
      <c r="A8" s="6">
        <v>90</v>
      </c>
      <c r="B8" s="6">
        <v>35210392</v>
      </c>
      <c r="C8" s="5" t="s">
        <v>62</v>
      </c>
      <c r="D8" s="59">
        <v>3600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 t="e">
        <f>SUM(출고!#REF!)*매출!D61</f>
        <v>#REF!</v>
      </c>
      <c r="U8" s="13" t="e">
        <f>SUM(출고!#REF!)*매출!D61</f>
        <v>#REF!</v>
      </c>
      <c r="V8" s="18" t="e">
        <f>D8*판매추이!#REF!</f>
        <v>#REF!</v>
      </c>
      <c r="W8" s="18" t="e">
        <f>매출!D8*판매추이!#REF!</f>
        <v>#REF!</v>
      </c>
    </row>
    <row r="9" spans="1:24" ht="18" customHeight="1">
      <c r="A9" s="6">
        <v>46</v>
      </c>
      <c r="B9" s="6">
        <v>26516980</v>
      </c>
      <c r="C9" s="5" t="s">
        <v>28</v>
      </c>
      <c r="D9" s="59">
        <v>3800</v>
      </c>
      <c r="E9" s="24"/>
      <c r="F9" s="24"/>
      <c r="G9" s="24"/>
      <c r="H9" s="24"/>
      <c r="I9" s="24"/>
      <c r="J9" s="26" t="e">
        <f>SUM(출고!#REF!)*매출!D36</f>
        <v>#REF!</v>
      </c>
      <c r="K9" s="26" t="e">
        <f>SUM(출고!#REF!)*매출!D36</f>
        <v>#REF!</v>
      </c>
      <c r="L9" s="26" t="e">
        <f>SUM(출고!#REF!)*매출!D36</f>
        <v>#REF!</v>
      </c>
      <c r="M9" s="26" t="e">
        <f>SUM(출고!#REF!:출고!#REF!)*D9</f>
        <v>#REF!</v>
      </c>
      <c r="N9" s="26" t="e">
        <f>SUM(출고!#REF!:출고!#REF!)*매출!D36</f>
        <v>#REF!</v>
      </c>
      <c r="O9" s="13" t="e">
        <f>SUM(출고!#REF!)*매출!D36</f>
        <v>#REF!</v>
      </c>
      <c r="P9" s="13" t="e">
        <f>SUM(출고!#REF!)*매출!D36</f>
        <v>#REF!</v>
      </c>
      <c r="Q9" s="13" t="e">
        <f>SUM(출고!#REF!)*매출!D36</f>
        <v>#REF!</v>
      </c>
      <c r="R9" s="13" t="e">
        <f>SUM(출고!#REF!)*매출!D36</f>
        <v>#REF!</v>
      </c>
      <c r="S9" s="13" t="e">
        <f>SUM(출고!#REF!)*매출!D36</f>
        <v>#REF!</v>
      </c>
      <c r="T9" s="5" t="e">
        <f>SUM(출고!#REF!)*매출!D36</f>
        <v>#REF!</v>
      </c>
      <c r="U9" s="13" t="e">
        <f>SUM(출고!#REF!)*매출!D36</f>
        <v>#REF!</v>
      </c>
      <c r="V9" s="18" t="e">
        <f>D9*판매추이!#REF!</f>
        <v>#REF!</v>
      </c>
      <c r="W9" s="18" t="e">
        <f>매출!D9*판매추이!#REF!</f>
        <v>#REF!</v>
      </c>
    </row>
    <row r="10" spans="1:24">
      <c r="A10" s="6">
        <v>47</v>
      </c>
      <c r="B10" s="6">
        <v>26516978</v>
      </c>
      <c r="C10" s="5" t="s">
        <v>27</v>
      </c>
      <c r="D10" s="18">
        <v>4400</v>
      </c>
      <c r="E10" s="5"/>
      <c r="F10" s="5"/>
      <c r="G10" s="5"/>
      <c r="H10" s="5"/>
      <c r="I10" s="5"/>
      <c r="J10" s="13" t="e">
        <f>SUM(출고!#REF!)*매출!D39</f>
        <v>#REF!</v>
      </c>
      <c r="K10" s="13" t="e">
        <f>SUM(출고!#REF!)*매출!D39</f>
        <v>#REF!</v>
      </c>
      <c r="L10" s="13" t="e">
        <f>SUM(출고!#REF!)*매출!D39</f>
        <v>#REF!</v>
      </c>
      <c r="M10" s="13" t="e">
        <f>SUM(출고!#REF!:출고!#REF!)*D10</f>
        <v>#REF!</v>
      </c>
      <c r="N10" s="13" t="e">
        <f>SUM(출고!#REF!:출고!#REF!)*매출!D39</f>
        <v>#REF!</v>
      </c>
      <c r="O10" s="13" t="e">
        <f>SUM(출고!#REF!)*매출!D39</f>
        <v>#REF!</v>
      </c>
      <c r="P10" s="13" t="e">
        <f>SUM(출고!#REF!)*매출!D39</f>
        <v>#REF!</v>
      </c>
      <c r="Q10" s="13" t="e">
        <f>SUM(출고!#REF!)*매출!D39</f>
        <v>#REF!</v>
      </c>
      <c r="R10" s="13" t="e">
        <f>SUM(출고!#REF!)*매출!D39</f>
        <v>#REF!</v>
      </c>
      <c r="S10" s="13" t="e">
        <f>SUM(출고!#REF!)*매출!D39</f>
        <v>#REF!</v>
      </c>
      <c r="T10" s="5" t="e">
        <f>SUM(출고!#REF!)*매출!D39</f>
        <v>#REF!</v>
      </c>
      <c r="U10" s="13" t="e">
        <f>SUM(출고!#REF!)*매출!D39</f>
        <v>#REF!</v>
      </c>
      <c r="V10" s="18" t="e">
        <f>D10*판매추이!#REF!</f>
        <v>#REF!</v>
      </c>
      <c r="W10" s="18" t="e">
        <f>매출!D10*판매추이!#REF!</f>
        <v>#REF!</v>
      </c>
    </row>
    <row r="11" spans="1:24">
      <c r="A11" s="25">
        <v>84</v>
      </c>
      <c r="B11" s="25">
        <v>19914520</v>
      </c>
      <c r="C11" s="24" t="s">
        <v>26</v>
      </c>
      <c r="D11" s="59">
        <v>5900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5"/>
      <c r="P11" s="5"/>
      <c r="Q11" s="5"/>
      <c r="R11" s="5"/>
      <c r="S11" s="13" t="e">
        <f>SUM(출고!#REF!)*매출!D38</f>
        <v>#REF!</v>
      </c>
      <c r="T11" s="5" t="e">
        <f>SUM(출고!#REF!)*매출!D38</f>
        <v>#REF!</v>
      </c>
      <c r="U11" s="13" t="e">
        <f>SUM(출고!#REF!)*매출!D38</f>
        <v>#REF!</v>
      </c>
      <c r="V11" s="18" t="e">
        <f>D11*판매추이!#REF!</f>
        <v>#REF!</v>
      </c>
      <c r="W11" s="18" t="e">
        <f>매출!D11*판매추이!#REF!</f>
        <v>#REF!</v>
      </c>
    </row>
    <row r="12" spans="1:24">
      <c r="A12" s="6">
        <v>100</v>
      </c>
      <c r="B12" s="6">
        <v>38449485</v>
      </c>
      <c r="C12" s="79" t="s">
        <v>287</v>
      </c>
      <c r="D12" s="18">
        <v>7400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3" t="e">
        <f>SUM(출고!#REF!)*매출!D14</f>
        <v>#REF!</v>
      </c>
      <c r="V12" s="18" t="e">
        <f>D12*판매추이!#REF!</f>
        <v>#REF!</v>
      </c>
      <c r="W12" s="18" t="e">
        <f>매출!D12*판매추이!#REF!</f>
        <v>#REF!</v>
      </c>
    </row>
    <row r="13" spans="1:24" ht="21" customHeight="1">
      <c r="A13" s="6">
        <v>101</v>
      </c>
      <c r="B13" s="6">
        <v>38449487</v>
      </c>
      <c r="C13" s="79" t="s">
        <v>288</v>
      </c>
      <c r="D13" s="18">
        <v>7400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3" t="e">
        <f>SUM(출고!#REF!)*매출!D15</f>
        <v>#REF!</v>
      </c>
      <c r="V13" s="18" t="e">
        <f>D13*판매추이!#REF!</f>
        <v>#REF!</v>
      </c>
      <c r="W13" s="18" t="e">
        <f>매출!D13*판매추이!#REF!</f>
        <v>#REF!</v>
      </c>
    </row>
    <row r="14" spans="1:24">
      <c r="A14" s="6">
        <v>88</v>
      </c>
      <c r="B14" s="6">
        <v>35821450</v>
      </c>
      <c r="C14" s="5" t="s">
        <v>124</v>
      </c>
      <c r="D14" s="18">
        <v>7400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13" t="e">
        <f>SUM(출고!#REF!)*매출!D74</f>
        <v>#REF!</v>
      </c>
      <c r="V14" s="18" t="e">
        <f>D14*판매추이!#REF!</f>
        <v>#REF!</v>
      </c>
      <c r="W14" s="18" t="e">
        <f>매출!D14*판매추이!#REF!</f>
        <v>#REF!</v>
      </c>
    </row>
    <row r="15" spans="1:24" ht="15.75" customHeight="1">
      <c r="A15" s="6">
        <v>102</v>
      </c>
      <c r="B15" s="6">
        <v>38312932</v>
      </c>
      <c r="C15" s="79" t="s">
        <v>459</v>
      </c>
      <c r="D15" s="109">
        <v>14400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13"/>
      <c r="V15" s="18" t="e">
        <f>D15*판매추이!#REF!</f>
        <v>#REF!</v>
      </c>
      <c r="W15" s="18"/>
    </row>
    <row r="16" spans="1:24" ht="15.75" customHeight="1">
      <c r="A16" s="6">
        <v>103</v>
      </c>
      <c r="B16" s="6">
        <v>38312933</v>
      </c>
      <c r="C16" s="79" t="s">
        <v>460</v>
      </c>
      <c r="D16" s="109">
        <v>18000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3"/>
      <c r="V16" s="18" t="e">
        <f>D16*판매추이!#REF!</f>
        <v>#REF!</v>
      </c>
      <c r="W16" s="18"/>
    </row>
    <row r="17" spans="1:210">
      <c r="A17" s="6">
        <v>91</v>
      </c>
      <c r="B17" s="6">
        <v>35478357</v>
      </c>
      <c r="C17" s="5" t="s">
        <v>96</v>
      </c>
      <c r="D17" s="18">
        <v>4500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 t="e">
        <f>SUM(출고!#REF!)*매출!D63</f>
        <v>#REF!</v>
      </c>
      <c r="U17" s="13" t="e">
        <f>SUM(출고!#REF!)*매출!D63</f>
        <v>#REF!</v>
      </c>
      <c r="V17" s="18" t="e">
        <f>D17*판매추이!#REF!</f>
        <v>#REF!</v>
      </c>
      <c r="W17" s="18" t="e">
        <f>매출!D17*판매추이!#REF!</f>
        <v>#REF!</v>
      </c>
    </row>
    <row r="18" spans="1:210">
      <c r="A18" s="6">
        <v>92</v>
      </c>
      <c r="B18" s="6">
        <v>35478358</v>
      </c>
      <c r="C18" s="5" t="s">
        <v>100</v>
      </c>
      <c r="D18" s="18">
        <v>4500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 t="e">
        <f>SUM(출고!#REF!)*매출!D65</f>
        <v>#REF!</v>
      </c>
      <c r="U18" s="13" t="e">
        <f>SUM(출고!#REF!)*매출!D65</f>
        <v>#REF!</v>
      </c>
      <c r="V18" s="18" t="e">
        <f>D18*판매추이!#REF!</f>
        <v>#REF!</v>
      </c>
      <c r="W18" s="18" t="e">
        <f>매출!D18*판매추이!#REF!</f>
        <v>#REF!</v>
      </c>
    </row>
    <row r="19" spans="1:210">
      <c r="A19" s="6">
        <v>98</v>
      </c>
      <c r="B19" s="6">
        <v>36634210</v>
      </c>
      <c r="C19" s="5" t="s">
        <v>127</v>
      </c>
      <c r="D19" s="18">
        <v>2900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3" t="e">
        <f>SUM(출고!#REF!)*매출!D72</f>
        <v>#REF!</v>
      </c>
      <c r="V19" s="18" t="e">
        <f>D19*판매추이!#REF!</f>
        <v>#REF!</v>
      </c>
      <c r="W19" s="18" t="e">
        <f>매출!D19*판매추이!#REF!</f>
        <v>#REF!</v>
      </c>
    </row>
    <row r="20" spans="1:210">
      <c r="A20" s="6">
        <v>80</v>
      </c>
      <c r="B20" s="6">
        <v>38067360</v>
      </c>
      <c r="C20" s="79" t="s">
        <v>280</v>
      </c>
      <c r="D20" s="18">
        <v>2900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3" t="e">
        <f>SUM(출고!#REF!)*매출!D73</f>
        <v>#REF!</v>
      </c>
      <c r="V20" s="18" t="e">
        <f>D20*판매추이!#REF!</f>
        <v>#REF!</v>
      </c>
      <c r="W20" s="18" t="e">
        <f>매출!D20*판매추이!#REF!</f>
        <v>#REF!</v>
      </c>
      <c r="GY20" s="42"/>
      <c r="GZ20" s="47"/>
      <c r="HA20" s="62"/>
      <c r="HB20" s="62"/>
    </row>
    <row r="21" spans="1:210">
      <c r="A21" s="6">
        <v>52</v>
      </c>
      <c r="B21" s="6">
        <v>28411673</v>
      </c>
      <c r="C21" s="5" t="s">
        <v>132</v>
      </c>
      <c r="D21" s="18">
        <v>10200</v>
      </c>
      <c r="E21" s="5"/>
      <c r="F21" s="5"/>
      <c r="G21" s="5"/>
      <c r="H21" s="5"/>
      <c r="I21" s="5"/>
      <c r="J21" s="5"/>
      <c r="K21" s="5"/>
      <c r="L21" s="5"/>
      <c r="M21" s="13" t="e">
        <f>SUM(출고!#REF!:출고!#REF!)*D21</f>
        <v>#REF!</v>
      </c>
      <c r="N21" s="13" t="e">
        <f>SUM(출고!#REF!:출고!#REF!)*매출!D34</f>
        <v>#REF!</v>
      </c>
      <c r="O21" s="13" t="e">
        <f>SUM(출고!#REF!)*매출!D34</f>
        <v>#REF!</v>
      </c>
      <c r="P21" s="13" t="e">
        <f>SUM(출고!#REF!)*매출!D34</f>
        <v>#REF!</v>
      </c>
      <c r="Q21" s="13" t="e">
        <f>SUM(출고!#REF!)*매출!D34</f>
        <v>#REF!</v>
      </c>
      <c r="R21" s="13" t="e">
        <f>SUM(출고!#REF!)*매출!D34</f>
        <v>#REF!</v>
      </c>
      <c r="S21" s="13" t="e">
        <f>SUM(출고!#REF!)*매출!D34</f>
        <v>#REF!</v>
      </c>
      <c r="T21" s="5" t="e">
        <f>SUM(출고!#REF!)*매출!D34</f>
        <v>#REF!</v>
      </c>
      <c r="U21" s="13" t="e">
        <f>SUM(출고!#REF!)*매출!D34</f>
        <v>#REF!</v>
      </c>
      <c r="V21" s="18" t="e">
        <f>D21*판매추이!#REF!</f>
        <v>#REF!</v>
      </c>
      <c r="W21" s="18" t="e">
        <f>매출!D21*판매추이!#REF!</f>
        <v>#REF!</v>
      </c>
    </row>
    <row r="22" spans="1:210">
      <c r="A22" s="6">
        <v>53</v>
      </c>
      <c r="B22" s="6">
        <v>28411674</v>
      </c>
      <c r="C22" s="5" t="s">
        <v>131</v>
      </c>
      <c r="D22" s="18">
        <v>11700</v>
      </c>
      <c r="E22" s="5"/>
      <c r="F22" s="5"/>
      <c r="G22" s="5"/>
      <c r="H22" s="5"/>
      <c r="I22" s="5"/>
      <c r="J22" s="5"/>
      <c r="K22" s="5"/>
      <c r="L22" s="5"/>
      <c r="M22" s="13" t="e">
        <f>SUM(출고!#REF!:출고!#REF!)*D22</f>
        <v>#REF!</v>
      </c>
      <c r="N22" s="13" t="e">
        <f>SUM(출고!#REF!:출고!#REF!)*매출!D35</f>
        <v>#REF!</v>
      </c>
      <c r="O22" s="13" t="e">
        <f>SUM(출고!#REF!)*매출!D35</f>
        <v>#REF!</v>
      </c>
      <c r="P22" s="13" t="e">
        <f>SUM(출고!#REF!)*매출!D35</f>
        <v>#REF!</v>
      </c>
      <c r="Q22" s="13" t="e">
        <f>SUM(출고!#REF!)*매출!D35</f>
        <v>#REF!</v>
      </c>
      <c r="R22" s="13" t="e">
        <f>SUM(출고!#REF!)*매출!D35</f>
        <v>#REF!</v>
      </c>
      <c r="S22" s="13" t="e">
        <f>SUM(출고!#REF!)*매출!D35</f>
        <v>#REF!</v>
      </c>
      <c r="T22" s="5" t="e">
        <f>SUM(출고!#REF!)*매출!D35</f>
        <v>#REF!</v>
      </c>
      <c r="U22" s="13" t="e">
        <f>SUM(출고!#REF!)*매출!D35</f>
        <v>#REF!</v>
      </c>
      <c r="V22" s="18" t="e">
        <f>D22*판매추이!#REF!</f>
        <v>#REF!</v>
      </c>
      <c r="W22" s="18" t="e">
        <f>매출!D22*판매추이!#REF!</f>
        <v>#REF!</v>
      </c>
    </row>
    <row r="23" spans="1:210">
      <c r="A23" s="6">
        <v>87</v>
      </c>
      <c r="B23" s="6">
        <v>35821449</v>
      </c>
      <c r="C23" s="5" t="s">
        <v>30</v>
      </c>
      <c r="D23" s="18">
        <v>5560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3" t="e">
        <f>SUM(출고!#REF!)*매출!D105</f>
        <v>#REF!</v>
      </c>
      <c r="V23" s="18" t="e">
        <f>D23*판매추이!#REF!</f>
        <v>#REF!</v>
      </c>
      <c r="W23" s="18" t="e">
        <f>매출!D23*판매추이!#REF!</f>
        <v>#REF!</v>
      </c>
    </row>
    <row r="24" spans="1:210">
      <c r="A24" s="6">
        <v>17</v>
      </c>
      <c r="B24" s="6">
        <v>26248487</v>
      </c>
      <c r="C24" s="5" t="s">
        <v>77</v>
      </c>
      <c r="D24" s="18">
        <v>8800</v>
      </c>
      <c r="E24" s="5"/>
      <c r="F24" s="5"/>
      <c r="G24" s="5"/>
      <c r="H24" s="5"/>
      <c r="I24" s="13" t="e">
        <f>SUM(출고!#REF!:출고!#REF!)*매출!D133</f>
        <v>#REF!</v>
      </c>
      <c r="J24" s="13" t="e">
        <f>SUM(출고!#REF!)*매출!D133</f>
        <v>#REF!</v>
      </c>
      <c r="K24" s="13" t="e">
        <f>SUM(출고!#REF!)*매출!D133</f>
        <v>#REF!</v>
      </c>
      <c r="L24" s="13" t="e">
        <f>SUM(출고!#REF!)*매출!D133</f>
        <v>#REF!</v>
      </c>
      <c r="M24" s="13" t="e">
        <f>SUM(출고!#REF!:출고!#REF!)*D24</f>
        <v>#REF!</v>
      </c>
      <c r="N24" s="13" t="e">
        <f>SUM(출고!#REF!:출고!#REF!)*매출!D133</f>
        <v>#REF!</v>
      </c>
      <c r="O24" s="13" t="e">
        <f>SUM(출고!#REF!)*매출!D133</f>
        <v>#REF!</v>
      </c>
      <c r="P24" s="13" t="e">
        <f>SUM(출고!#REF!)*매출!D133</f>
        <v>#REF!</v>
      </c>
      <c r="Q24" s="13" t="e">
        <f>SUM(출고!#REF!)*매출!D133</f>
        <v>#REF!</v>
      </c>
      <c r="R24" s="13" t="e">
        <f>SUM(출고!#REF!)*매출!D133</f>
        <v>#REF!</v>
      </c>
      <c r="S24" s="13" t="e">
        <f>SUM(출고!#REF!)*매출!D133</f>
        <v>#REF!</v>
      </c>
      <c r="T24" s="5" t="e">
        <f>SUM(출고!#REF!)*매출!D133</f>
        <v>#REF!</v>
      </c>
      <c r="U24" s="13" t="e">
        <f>SUM(출고!#REF!)*매출!D133</f>
        <v>#REF!</v>
      </c>
      <c r="V24" s="18" t="e">
        <f>D24*판매추이!#REF!</f>
        <v>#REF!</v>
      </c>
      <c r="W24" s="18" t="e">
        <f>매출!D24*판매추이!#REF!</f>
        <v>#REF!</v>
      </c>
    </row>
    <row r="25" spans="1:210">
      <c r="A25" s="6">
        <v>18</v>
      </c>
      <c r="B25" s="6">
        <v>26248491</v>
      </c>
      <c r="C25" s="5" t="s">
        <v>109</v>
      </c>
      <c r="D25" s="18">
        <v>11000</v>
      </c>
      <c r="E25" s="5"/>
      <c r="F25" s="5"/>
      <c r="G25" s="5"/>
      <c r="H25" s="5"/>
      <c r="I25" s="13" t="e">
        <f>SUM(출고!#REF!:출고!#REF!)*매출!D134</f>
        <v>#REF!</v>
      </c>
      <c r="J25" s="13" t="e">
        <f>SUM(출고!#REF!)*매출!D134</f>
        <v>#REF!</v>
      </c>
      <c r="K25" s="13" t="e">
        <f>SUM(출고!#REF!)*매출!D134</f>
        <v>#REF!</v>
      </c>
      <c r="L25" s="13" t="e">
        <f>SUM(출고!#REF!)*매출!D134</f>
        <v>#REF!</v>
      </c>
      <c r="M25" s="13" t="e">
        <f>SUM(출고!#REF!:출고!#REF!)*D25</f>
        <v>#REF!</v>
      </c>
      <c r="N25" s="13" t="e">
        <f>SUM(출고!#REF!:출고!#REF!)*매출!D134</f>
        <v>#REF!</v>
      </c>
      <c r="O25" s="13" t="e">
        <f>SUM(출고!#REF!)*매출!D134</f>
        <v>#REF!</v>
      </c>
      <c r="P25" s="13" t="e">
        <f>SUM(출고!#REF!)*매출!D134</f>
        <v>#REF!</v>
      </c>
      <c r="Q25" s="13" t="e">
        <f>SUM(출고!#REF!)*매출!D134</f>
        <v>#REF!</v>
      </c>
      <c r="R25" s="13" t="e">
        <f>SUM(출고!#REF!)*매출!D134</f>
        <v>#REF!</v>
      </c>
      <c r="S25" s="13" t="e">
        <f>SUM(출고!#REF!)*매출!D134</f>
        <v>#REF!</v>
      </c>
      <c r="T25" s="5" t="e">
        <f>SUM(출고!#REF!)*매출!D134</f>
        <v>#REF!</v>
      </c>
      <c r="U25" s="13" t="e">
        <f>SUM(출고!#REF!)*매출!D134</f>
        <v>#REF!</v>
      </c>
      <c r="V25" s="18" t="e">
        <f>D25*판매추이!#REF!</f>
        <v>#REF!</v>
      </c>
      <c r="W25" s="18" t="e">
        <f>매출!D25*판매추이!#REF!</f>
        <v>#REF!</v>
      </c>
    </row>
    <row r="26" spans="1:210">
      <c r="A26" s="6">
        <v>31</v>
      </c>
      <c r="B26" s="6">
        <v>26237795</v>
      </c>
      <c r="C26" s="5" t="s">
        <v>71</v>
      </c>
      <c r="D26" s="18">
        <v>6000</v>
      </c>
      <c r="E26" s="5"/>
      <c r="F26" s="5"/>
      <c r="G26" s="5"/>
      <c r="H26" s="5"/>
      <c r="I26" s="13" t="e">
        <f>SUM(출고!#REF!:출고!#REF!)*매출!D21</f>
        <v>#REF!</v>
      </c>
      <c r="J26" s="13" t="e">
        <f>SUM(출고!#REF!)*매출!D21</f>
        <v>#REF!</v>
      </c>
      <c r="K26" s="13" t="e">
        <f>SUM(출고!#REF!)*매출!D21</f>
        <v>#REF!</v>
      </c>
      <c r="L26" s="13" t="e">
        <f>SUM(출고!#REF!)*매출!D21</f>
        <v>#REF!</v>
      </c>
      <c r="M26" s="13" t="e">
        <f>SUM(출고!#REF!:출고!#REF!)*D26</f>
        <v>#REF!</v>
      </c>
      <c r="N26" s="13" t="e">
        <f>SUM(출고!#REF!:출고!#REF!)*매출!D21</f>
        <v>#REF!</v>
      </c>
      <c r="O26" s="13" t="e">
        <f>SUM(출고!#REF!)*매출!D21</f>
        <v>#REF!</v>
      </c>
      <c r="P26" s="13" t="e">
        <f>SUM(출고!#REF!)*매출!D21</f>
        <v>#REF!</v>
      </c>
      <c r="Q26" s="13" t="e">
        <f>SUM(출고!#REF!)*매출!D21</f>
        <v>#REF!</v>
      </c>
      <c r="R26" s="13" t="e">
        <f>SUM(출고!#REF!)*매출!D21</f>
        <v>#REF!</v>
      </c>
      <c r="S26" s="13" t="e">
        <f>SUM(출고!#REF!)*매출!D21</f>
        <v>#REF!</v>
      </c>
      <c r="T26" s="5" t="e">
        <f>SUM(출고!#REF!)*매출!D21</f>
        <v>#REF!</v>
      </c>
      <c r="U26" s="13" t="e">
        <f>SUM(출고!#REF!)*매출!D21</f>
        <v>#REF!</v>
      </c>
      <c r="V26" s="18" t="e">
        <f>D26*판매추이!#REF!</f>
        <v>#REF!</v>
      </c>
      <c r="W26" s="18" t="e">
        <f>매출!D26*판매추이!#REF!</f>
        <v>#REF!</v>
      </c>
    </row>
    <row r="27" spans="1:210">
      <c r="A27" s="6">
        <v>32</v>
      </c>
      <c r="B27" s="6">
        <v>26237797</v>
      </c>
      <c r="C27" s="5" t="s">
        <v>117</v>
      </c>
      <c r="D27" s="18">
        <v>7800</v>
      </c>
      <c r="E27" s="5"/>
      <c r="F27" s="5"/>
      <c r="G27" s="5"/>
      <c r="H27" s="5"/>
      <c r="I27" s="13" t="e">
        <f>SUM(출고!#REF!:출고!#REF!)*매출!D22</f>
        <v>#REF!</v>
      </c>
      <c r="J27" s="13" t="e">
        <f>SUM(출고!#REF!)*매출!D22</f>
        <v>#REF!</v>
      </c>
      <c r="K27" s="13" t="e">
        <f>SUM(출고!#REF!)*매출!D22</f>
        <v>#REF!</v>
      </c>
      <c r="L27" s="13" t="e">
        <f>SUM(출고!#REF!)*매출!D22</f>
        <v>#REF!</v>
      </c>
      <c r="M27" s="13" t="e">
        <f>SUM(출고!#REF!:출고!#REF!)*D27</f>
        <v>#REF!</v>
      </c>
      <c r="N27" s="13" t="e">
        <f>SUM(출고!#REF!:출고!#REF!)*매출!D22</f>
        <v>#REF!</v>
      </c>
      <c r="O27" s="13" t="e">
        <f>SUM(출고!#REF!)*매출!D22</f>
        <v>#REF!</v>
      </c>
      <c r="P27" s="13" t="e">
        <f>SUM(출고!#REF!)*매출!D22</f>
        <v>#REF!</v>
      </c>
      <c r="Q27" s="13" t="e">
        <f>SUM(출고!#REF!)*매출!D22</f>
        <v>#REF!</v>
      </c>
      <c r="R27" s="13" t="e">
        <f>SUM(출고!#REF!)*매출!D22</f>
        <v>#REF!</v>
      </c>
      <c r="S27" s="13" t="e">
        <f>SUM(출고!#REF!)*매출!D22</f>
        <v>#REF!</v>
      </c>
      <c r="T27" s="5" t="e">
        <f>SUM(출고!#REF!)*매출!D22</f>
        <v>#REF!</v>
      </c>
      <c r="U27" s="13" t="e">
        <f>SUM(출고!#REF!)*매출!D22</f>
        <v>#REF!</v>
      </c>
      <c r="V27" s="18" t="e">
        <f>D27*판매추이!#REF!</f>
        <v>#REF!</v>
      </c>
      <c r="W27" s="18" t="e">
        <f>매출!D27*판매추이!#REF!</f>
        <v>#REF!</v>
      </c>
    </row>
    <row r="28" spans="1:210">
      <c r="A28" s="6">
        <v>54</v>
      </c>
      <c r="B28" s="6">
        <v>28869438</v>
      </c>
      <c r="C28" s="5" t="s">
        <v>114</v>
      </c>
      <c r="D28" s="18">
        <v>6000</v>
      </c>
      <c r="E28" s="5"/>
      <c r="F28" s="5"/>
      <c r="G28" s="5"/>
      <c r="H28" s="5"/>
      <c r="I28" s="5"/>
      <c r="J28" s="5"/>
      <c r="K28" s="5"/>
      <c r="L28" s="5"/>
      <c r="M28" s="13" t="e">
        <f>SUM(출고!#REF!:출고!#REF!)*D28</f>
        <v>#REF!</v>
      </c>
      <c r="N28" s="13" t="e">
        <f>SUM(출고!#REF!:출고!#REF!)*매출!D30</f>
        <v>#REF!</v>
      </c>
      <c r="O28" s="13" t="e">
        <f>SUM(출고!#REF!)*매출!D30</f>
        <v>#REF!</v>
      </c>
      <c r="P28" s="13" t="e">
        <f>SUM(출고!#REF!)*매출!D30</f>
        <v>#REF!</v>
      </c>
      <c r="Q28" s="13" t="e">
        <f>SUM(출고!#REF!)*매출!D30</f>
        <v>#REF!</v>
      </c>
      <c r="R28" s="13" t="e">
        <f>SUM(출고!#REF!)*매출!D30</f>
        <v>#REF!</v>
      </c>
      <c r="S28" s="13" t="e">
        <f>SUM(출고!#REF!)*매출!D30</f>
        <v>#REF!</v>
      </c>
      <c r="T28" s="5" t="e">
        <f>SUM(출고!#REF!)*매출!D30</f>
        <v>#REF!</v>
      </c>
      <c r="U28" s="13" t="e">
        <f>SUM(출고!#REF!)*매출!D30</f>
        <v>#REF!</v>
      </c>
      <c r="V28" s="18" t="e">
        <f>D28*판매추이!#REF!</f>
        <v>#REF!</v>
      </c>
      <c r="W28" s="18" t="e">
        <f>매출!D28*판매추이!#REF!</f>
        <v>#REF!</v>
      </c>
    </row>
    <row r="29" spans="1:210">
      <c r="A29" s="6">
        <v>55</v>
      </c>
      <c r="B29" s="6">
        <v>28869440</v>
      </c>
      <c r="C29" s="5" t="s">
        <v>128</v>
      </c>
      <c r="D29" s="18">
        <v>7800</v>
      </c>
      <c r="E29" s="5"/>
      <c r="F29" s="5"/>
      <c r="G29" s="5"/>
      <c r="H29" s="5"/>
      <c r="I29" s="5"/>
      <c r="J29" s="5"/>
      <c r="K29" s="5"/>
      <c r="L29" s="5"/>
      <c r="M29" s="13" t="e">
        <f>SUM(출고!#REF!:출고!#REF!)*D29</f>
        <v>#REF!</v>
      </c>
      <c r="N29" s="13" t="e">
        <f>SUM(출고!#REF!:출고!#REF!)*매출!D31</f>
        <v>#REF!</v>
      </c>
      <c r="O29" s="13" t="e">
        <f>SUM(출고!#REF!)*매출!D31</f>
        <v>#REF!</v>
      </c>
      <c r="P29" s="13" t="e">
        <f>SUM(출고!#REF!)*매출!D31</f>
        <v>#REF!</v>
      </c>
      <c r="Q29" s="13" t="e">
        <f>SUM(출고!#REF!)*매출!D31</f>
        <v>#REF!</v>
      </c>
      <c r="R29" s="13" t="e">
        <f>SUM(출고!#REF!)*매출!D31</f>
        <v>#REF!</v>
      </c>
      <c r="S29" s="13" t="e">
        <f>SUM(출고!#REF!)*매출!D31</f>
        <v>#REF!</v>
      </c>
      <c r="T29" s="5" t="e">
        <f>SUM(출고!#REF!)*매출!D31</f>
        <v>#REF!</v>
      </c>
      <c r="U29" s="13" t="e">
        <f>SUM(출고!#REF!)*매출!D31</f>
        <v>#REF!</v>
      </c>
      <c r="V29" s="18" t="e">
        <f>D29*판매추이!#REF!</f>
        <v>#REF!</v>
      </c>
      <c r="W29" s="18" t="e">
        <f>매출!D29*판매추이!#REF!</f>
        <v>#REF!</v>
      </c>
    </row>
    <row r="30" spans="1:210">
      <c r="A30" s="6">
        <v>19</v>
      </c>
      <c r="B30" s="6">
        <v>26248486</v>
      </c>
      <c r="C30" s="5" t="s">
        <v>68</v>
      </c>
      <c r="D30" s="18">
        <v>6000</v>
      </c>
      <c r="E30" s="5"/>
      <c r="F30" s="5"/>
      <c r="G30" s="5"/>
      <c r="H30" s="5"/>
      <c r="I30" s="13" t="e">
        <f>SUM(출고!#REF!:출고!#REF!)*매출!D26</f>
        <v>#REF!</v>
      </c>
      <c r="J30" s="13" t="e">
        <f>SUM(출고!#REF!)*매출!D26</f>
        <v>#REF!</v>
      </c>
      <c r="K30" s="13" t="e">
        <f>SUM(출고!#REF!)*매출!D26</f>
        <v>#REF!</v>
      </c>
      <c r="L30" s="13" t="e">
        <f>SUM(출고!#REF!)*매출!D26</f>
        <v>#REF!</v>
      </c>
      <c r="M30" s="13" t="e">
        <f>SUM(출고!#REF!:출고!#REF!)*D30</f>
        <v>#REF!</v>
      </c>
      <c r="N30" s="13" t="e">
        <f>SUM(출고!#REF!:출고!#REF!)*매출!D26</f>
        <v>#REF!</v>
      </c>
      <c r="O30" s="13" t="e">
        <f>SUM(출고!#REF!)*매출!D26</f>
        <v>#REF!</v>
      </c>
      <c r="P30" s="13" t="e">
        <f>SUM(출고!#REF!)*매출!D26</f>
        <v>#REF!</v>
      </c>
      <c r="Q30" s="13" t="e">
        <f>SUM(출고!#REF!)*매출!D26</f>
        <v>#REF!</v>
      </c>
      <c r="R30" s="13" t="e">
        <f>SUM(출고!#REF!)*매출!D26</f>
        <v>#REF!</v>
      </c>
      <c r="S30" s="13" t="e">
        <f>SUM(출고!#REF!)*매출!D26</f>
        <v>#REF!</v>
      </c>
      <c r="T30" s="5" t="e">
        <f>SUM(출고!#REF!)*매출!D26</f>
        <v>#REF!</v>
      </c>
      <c r="U30" s="13" t="e">
        <f>SUM(출고!#REF!)*매출!D26</f>
        <v>#REF!</v>
      </c>
      <c r="V30" s="18" t="e">
        <f>D30*판매추이!#REF!</f>
        <v>#REF!</v>
      </c>
      <c r="W30" s="18" t="e">
        <f>매출!D30*판매추이!#REF!</f>
        <v>#REF!</v>
      </c>
    </row>
    <row r="31" spans="1:210">
      <c r="A31" s="6">
        <v>20</v>
      </c>
      <c r="B31" s="6">
        <v>26248490</v>
      </c>
      <c r="C31" s="5" t="s">
        <v>113</v>
      </c>
      <c r="D31" s="18">
        <v>7800</v>
      </c>
      <c r="E31" s="5"/>
      <c r="F31" s="5"/>
      <c r="G31" s="5"/>
      <c r="H31" s="5"/>
      <c r="I31" s="13" t="e">
        <f>SUM(출고!#REF!:출고!#REF!)*매출!D27</f>
        <v>#REF!</v>
      </c>
      <c r="J31" s="13" t="e">
        <f>SUM(출고!#REF!)*매출!D27</f>
        <v>#REF!</v>
      </c>
      <c r="K31" s="13" t="e">
        <f>SUM(출고!#REF!)*매출!D27</f>
        <v>#REF!</v>
      </c>
      <c r="L31" s="13" t="e">
        <f>SUM(출고!#REF!)*매출!D27</f>
        <v>#REF!</v>
      </c>
      <c r="M31" s="13" t="e">
        <f>SUM(출고!#REF!:출고!#REF!)*D31</f>
        <v>#REF!</v>
      </c>
      <c r="N31" s="13" t="e">
        <f>SUM(출고!#REF!:출고!#REF!)*매출!D27</f>
        <v>#REF!</v>
      </c>
      <c r="O31" s="13" t="e">
        <f>SUM(출고!#REF!)*매출!D27</f>
        <v>#REF!</v>
      </c>
      <c r="P31" s="13" t="e">
        <f>SUM(출고!#REF!)*매출!D27</f>
        <v>#REF!</v>
      </c>
      <c r="Q31" s="13" t="e">
        <f>SUM(출고!#REF!)*매출!D27</f>
        <v>#REF!</v>
      </c>
      <c r="R31" s="13" t="e">
        <f>SUM(출고!#REF!)*매출!D27</f>
        <v>#REF!</v>
      </c>
      <c r="S31" s="13" t="e">
        <f>SUM(출고!#REF!)*매출!D27</f>
        <v>#REF!</v>
      </c>
      <c r="T31" s="5" t="e">
        <f>SUM(출고!#REF!)*매출!D27</f>
        <v>#REF!</v>
      </c>
      <c r="U31" s="13" t="e">
        <f>SUM(출고!#REF!)*매출!D27</f>
        <v>#REF!</v>
      </c>
      <c r="V31" s="18" t="e">
        <f>D31*판매추이!#REF!</f>
        <v>#REF!</v>
      </c>
      <c r="W31" s="18" t="e">
        <f>매출!D31*판매추이!#REF!</f>
        <v>#REF!</v>
      </c>
    </row>
    <row r="32" spans="1:210">
      <c r="A32" s="6">
        <v>33</v>
      </c>
      <c r="B32" s="6">
        <v>26237798</v>
      </c>
      <c r="C32" s="5" t="s">
        <v>73</v>
      </c>
      <c r="D32" s="18">
        <v>6000</v>
      </c>
      <c r="E32" s="5"/>
      <c r="F32" s="5"/>
      <c r="G32" s="5"/>
      <c r="H32" s="5"/>
      <c r="I32" s="13" t="e">
        <f>SUM(출고!#REF!:출고!#REF!)*매출!D24</f>
        <v>#REF!</v>
      </c>
      <c r="J32" s="13" t="e">
        <f>SUM(출고!#REF!)*매출!D24</f>
        <v>#REF!</v>
      </c>
      <c r="K32" s="13" t="e">
        <f>SUM(출고!#REF!)*매출!D24</f>
        <v>#REF!</v>
      </c>
      <c r="L32" s="13" t="e">
        <f>SUM(출고!#REF!)*매출!D24</f>
        <v>#REF!</v>
      </c>
      <c r="M32" s="13" t="e">
        <f>SUM(출고!#REF!:출고!#REF!)*D32</f>
        <v>#REF!</v>
      </c>
      <c r="N32" s="13" t="e">
        <f>SUM(출고!#REF!:출고!#REF!)*매출!D24</f>
        <v>#REF!</v>
      </c>
      <c r="O32" s="13" t="e">
        <f>SUM(출고!#REF!)*매출!D24</f>
        <v>#REF!</v>
      </c>
      <c r="P32" s="13" t="e">
        <f>SUM(출고!#REF!)*매출!D24</f>
        <v>#REF!</v>
      </c>
      <c r="Q32" s="13" t="e">
        <f>SUM(출고!#REF!)*매출!D24</f>
        <v>#REF!</v>
      </c>
      <c r="R32" s="13" t="e">
        <f>SUM(출고!#REF!)*매출!D24</f>
        <v>#REF!</v>
      </c>
      <c r="S32" s="13" t="e">
        <f>SUM(출고!#REF!)*매출!D24</f>
        <v>#REF!</v>
      </c>
      <c r="T32" s="5" t="e">
        <f>SUM(출고!#REF!)*매출!D24</f>
        <v>#REF!</v>
      </c>
      <c r="U32" s="13" t="e">
        <f>SUM(출고!#REF!)*매출!D24</f>
        <v>#REF!</v>
      </c>
      <c r="V32" s="18" t="e">
        <f>D32*판매추이!#REF!</f>
        <v>#REF!</v>
      </c>
      <c r="W32" s="18" t="e">
        <f>매출!D32*판매추이!#REF!</f>
        <v>#REF!</v>
      </c>
    </row>
    <row r="33" spans="1:23">
      <c r="A33" s="6">
        <v>34</v>
      </c>
      <c r="B33" s="6">
        <v>26237799</v>
      </c>
      <c r="C33" s="5" t="s">
        <v>110</v>
      </c>
      <c r="D33" s="18">
        <v>7800</v>
      </c>
      <c r="E33" s="5"/>
      <c r="F33" s="5"/>
      <c r="G33" s="5"/>
      <c r="H33" s="5"/>
      <c r="I33" s="13" t="e">
        <f>SUM(출고!#REF!:출고!#REF!)*매출!D25</f>
        <v>#REF!</v>
      </c>
      <c r="J33" s="13" t="e">
        <f>SUM(출고!#REF!)*매출!D25</f>
        <v>#REF!</v>
      </c>
      <c r="K33" s="13" t="e">
        <f>SUM(출고!#REF!)*매출!D25</f>
        <v>#REF!</v>
      </c>
      <c r="L33" s="13" t="e">
        <f>SUM(출고!#REF!)*매출!D25</f>
        <v>#REF!</v>
      </c>
      <c r="M33" s="13" t="e">
        <f>SUM(출고!#REF!:출고!#REF!)*D33</f>
        <v>#REF!</v>
      </c>
      <c r="N33" s="13" t="e">
        <f>SUM(출고!#REF!:출고!#REF!)*매출!D25</f>
        <v>#REF!</v>
      </c>
      <c r="O33" s="13" t="e">
        <f>SUM(출고!#REF!)*매출!D25</f>
        <v>#REF!</v>
      </c>
      <c r="P33" s="13" t="e">
        <f>SUM(출고!#REF!)*매출!D25</f>
        <v>#REF!</v>
      </c>
      <c r="Q33" s="13" t="e">
        <f>SUM(출고!#REF!)*매출!D25</f>
        <v>#REF!</v>
      </c>
      <c r="R33" s="13" t="e">
        <f>SUM(출고!#REF!)*매출!D25</f>
        <v>#REF!</v>
      </c>
      <c r="S33" s="13" t="e">
        <f>SUM(출고!#REF!)*매출!D25</f>
        <v>#REF!</v>
      </c>
      <c r="T33" s="5" t="e">
        <f>SUM(출고!#REF!)*매출!D25</f>
        <v>#REF!</v>
      </c>
      <c r="U33" s="13" t="e">
        <f>SUM(출고!#REF!)*매출!D25</f>
        <v>#REF!</v>
      </c>
      <c r="V33" s="18" t="e">
        <f>D33*판매추이!#REF!</f>
        <v>#REF!</v>
      </c>
      <c r="W33" s="18" t="e">
        <f>매출!D33*판매추이!#REF!</f>
        <v>#REF!</v>
      </c>
    </row>
    <row r="34" spans="1:23">
      <c r="A34" s="6">
        <v>60</v>
      </c>
      <c r="B34" s="6">
        <v>30966972</v>
      </c>
      <c r="C34" s="5" t="s">
        <v>34</v>
      </c>
      <c r="D34" s="18">
        <v>3200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13" t="e">
        <f>SUM(출고!#REF!)*매출!D126</f>
        <v>#REF!</v>
      </c>
      <c r="P34" s="13" t="e">
        <f>SUM(출고!#REF!)*매출!D126</f>
        <v>#REF!</v>
      </c>
      <c r="Q34" s="13" t="e">
        <f>SUM(출고!#REF!)*매출!D126</f>
        <v>#REF!</v>
      </c>
      <c r="R34" s="13" t="e">
        <f>SUM(출고!#REF!)*매출!D126</f>
        <v>#REF!</v>
      </c>
      <c r="S34" s="13" t="e">
        <f>SUM(출고!#REF!)*매출!D126</f>
        <v>#REF!</v>
      </c>
      <c r="T34" s="5" t="e">
        <f>SUM(출고!#REF!)*매출!D126</f>
        <v>#REF!</v>
      </c>
      <c r="U34" s="13" t="e">
        <f>SUM(출고!#REF!)*매출!D126</f>
        <v>#REF!</v>
      </c>
      <c r="V34" s="18" t="e">
        <f>D34*판매추이!#REF!</f>
        <v>#REF!</v>
      </c>
      <c r="W34" s="18" t="e">
        <f>매출!D34*판매추이!#REF!</f>
        <v>#REF!</v>
      </c>
    </row>
    <row r="35" spans="1:23">
      <c r="A35" s="6">
        <v>61</v>
      </c>
      <c r="B35" s="6">
        <v>30966969</v>
      </c>
      <c r="C35" s="5" t="s">
        <v>40</v>
      </c>
      <c r="D35" s="18">
        <v>4000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13" t="e">
        <f>SUM(출고!#REF!)*매출!D6</f>
        <v>#REF!</v>
      </c>
      <c r="P35" s="13" t="e">
        <f>SUM(출고!#REF!)*매출!D6</f>
        <v>#REF!</v>
      </c>
      <c r="Q35" s="13" t="e">
        <f>SUM(출고!#REF!)*매출!D6</f>
        <v>#REF!</v>
      </c>
      <c r="R35" s="13" t="e">
        <f>SUM(출고!#REF!)*매출!D6</f>
        <v>#REF!</v>
      </c>
      <c r="S35" s="13" t="e">
        <f>SUM(출고!#REF!)*매출!D6</f>
        <v>#REF!</v>
      </c>
      <c r="T35" s="5" t="e">
        <f>SUM(출고!#REF!)*매출!D6</f>
        <v>#REF!</v>
      </c>
      <c r="U35" s="13" t="e">
        <f>SUM(출고!#REF!)*매출!D6</f>
        <v>#REF!</v>
      </c>
      <c r="V35" s="18" t="e">
        <f>D35*판매추이!#REF!</f>
        <v>#REF!</v>
      </c>
      <c r="W35" s="18" t="e">
        <f>매출!D35*판매추이!#REF!</f>
        <v>#REF!</v>
      </c>
    </row>
    <row r="36" spans="1:23">
      <c r="A36" s="6">
        <v>43</v>
      </c>
      <c r="B36" s="6">
        <v>27444295</v>
      </c>
      <c r="C36" s="5" t="s">
        <v>53</v>
      </c>
      <c r="D36" s="18">
        <v>3200</v>
      </c>
      <c r="E36" s="5"/>
      <c r="F36" s="5"/>
      <c r="G36" s="5"/>
      <c r="H36" s="5"/>
      <c r="I36" s="5"/>
      <c r="J36" s="13" t="e">
        <f>SUM(출고!#REF!)*매출!D125</f>
        <v>#REF!</v>
      </c>
      <c r="K36" s="13" t="e">
        <f>SUM(출고!#REF!)*매출!D125</f>
        <v>#REF!</v>
      </c>
      <c r="L36" s="13" t="e">
        <f>SUM(출고!#REF!)*매출!D125</f>
        <v>#REF!</v>
      </c>
      <c r="M36" s="13" t="e">
        <f>SUM(출고!#REF!:출고!#REF!)*D36</f>
        <v>#REF!</v>
      </c>
      <c r="N36" s="13" t="e">
        <f>SUM(출고!#REF!:출고!#REF!)*매출!D125</f>
        <v>#REF!</v>
      </c>
      <c r="O36" s="13" t="e">
        <f>SUM(출고!#REF!)*매출!D125</f>
        <v>#REF!</v>
      </c>
      <c r="P36" s="13" t="e">
        <f>SUM(출고!#REF!)*매출!D125</f>
        <v>#REF!</v>
      </c>
      <c r="Q36" s="13" t="e">
        <f>SUM(출고!#REF!)*매출!D125</f>
        <v>#REF!</v>
      </c>
      <c r="R36" s="13" t="e">
        <f>SUM(출고!#REF!)*매출!D125</f>
        <v>#REF!</v>
      </c>
      <c r="S36" s="13" t="e">
        <f>SUM(출고!#REF!)*매출!D125</f>
        <v>#REF!</v>
      </c>
      <c r="T36" s="5" t="e">
        <f>SUM(출고!#REF!)*매출!D125</f>
        <v>#REF!</v>
      </c>
      <c r="U36" s="13" t="e">
        <f>SUM(출고!#REF!)*매출!D125</f>
        <v>#REF!</v>
      </c>
      <c r="V36" s="18" t="e">
        <f>D36*판매추이!#REF!</f>
        <v>#REF!</v>
      </c>
      <c r="W36" s="18" t="e">
        <f>매출!D36*판매추이!#REF!</f>
        <v>#REF!</v>
      </c>
    </row>
    <row r="37" spans="1:23">
      <c r="A37" s="6">
        <v>44</v>
      </c>
      <c r="B37" s="6">
        <v>27444294</v>
      </c>
      <c r="C37" s="5" t="s">
        <v>51</v>
      </c>
      <c r="D37" s="18">
        <v>4000</v>
      </c>
      <c r="E37" s="5"/>
      <c r="F37" s="5"/>
      <c r="G37" s="5"/>
      <c r="H37" s="5"/>
      <c r="I37" s="5"/>
      <c r="J37" s="13" t="e">
        <f>SUM(출고!#REF!)*매출!D123</f>
        <v>#REF!</v>
      </c>
      <c r="K37" s="13" t="e">
        <f>SUM(출고!#REF!)*매출!D123</f>
        <v>#REF!</v>
      </c>
      <c r="L37" s="13" t="e">
        <f>SUM(출고!#REF!)*매출!D123</f>
        <v>#REF!</v>
      </c>
      <c r="M37" s="13" t="e">
        <f>SUM(출고!#REF!:출고!#REF!)*D37</f>
        <v>#REF!</v>
      </c>
      <c r="N37" s="13" t="e">
        <f>SUM(출고!#REF!:출고!#REF!)*매출!D123</f>
        <v>#REF!</v>
      </c>
      <c r="O37" s="13" t="e">
        <f>SUM(출고!#REF!)*매출!D123</f>
        <v>#REF!</v>
      </c>
      <c r="P37" s="13" t="e">
        <f>SUM(출고!#REF!)*매출!D123</f>
        <v>#REF!</v>
      </c>
      <c r="Q37" s="13" t="e">
        <f>SUM(출고!#REF!)*매출!D123</f>
        <v>#REF!</v>
      </c>
      <c r="R37" s="13" t="e">
        <f>SUM(출고!#REF!)*매출!D123</f>
        <v>#REF!</v>
      </c>
      <c r="S37" s="13" t="e">
        <f>SUM(출고!#REF!)*매출!D123</f>
        <v>#REF!</v>
      </c>
      <c r="T37" s="5" t="e">
        <f>SUM(출고!#REF!)*매출!D123</f>
        <v>#REF!</v>
      </c>
      <c r="U37" s="13" t="e">
        <f>SUM(출고!#REF!)*매출!D123</f>
        <v>#REF!</v>
      </c>
      <c r="V37" s="18" t="e">
        <f>D37*판매추이!#REF!</f>
        <v>#REF!</v>
      </c>
      <c r="W37" s="18" t="e">
        <f>매출!D37*판매추이!#REF!</f>
        <v>#REF!</v>
      </c>
    </row>
    <row r="38" spans="1:23">
      <c r="A38" s="6">
        <v>58</v>
      </c>
      <c r="B38" s="6">
        <v>30966971</v>
      </c>
      <c r="C38" s="5" t="s">
        <v>32</v>
      </c>
      <c r="D38" s="18">
        <v>3200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13" t="e">
        <f>SUM(출고!#REF!)*매출!D121</f>
        <v>#REF!</v>
      </c>
      <c r="P38" s="13" t="e">
        <f>SUM(출고!#REF!)*매출!D121</f>
        <v>#REF!</v>
      </c>
      <c r="Q38" s="13" t="e">
        <f>SUM(출고!#REF!)*매출!D121</f>
        <v>#REF!</v>
      </c>
      <c r="R38" s="13" t="e">
        <f>SUM(출고!#REF!)*매출!D121</f>
        <v>#REF!</v>
      </c>
      <c r="S38" s="13" t="e">
        <f>SUM(출고!#REF!)*매출!D121</f>
        <v>#REF!</v>
      </c>
      <c r="T38" s="5" t="e">
        <f>SUM(출고!#REF!)*매출!D121</f>
        <v>#REF!</v>
      </c>
      <c r="U38" s="13" t="e">
        <f>SUM(출고!#REF!)*매출!D121</f>
        <v>#REF!</v>
      </c>
      <c r="V38" s="18" t="e">
        <f>D38*판매추이!#REF!</f>
        <v>#REF!</v>
      </c>
      <c r="W38" s="18" t="e">
        <f>매출!D38*판매추이!#REF!</f>
        <v>#REF!</v>
      </c>
    </row>
    <row r="39" spans="1:23">
      <c r="A39" s="6">
        <v>59</v>
      </c>
      <c r="B39" s="6">
        <v>30966968</v>
      </c>
      <c r="C39" s="5" t="s">
        <v>37</v>
      </c>
      <c r="D39" s="18">
        <v>4000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13" t="e">
        <f>SUM(출고!#REF!)*매출!D5</f>
        <v>#REF!</v>
      </c>
      <c r="P39" s="13" t="e">
        <f>SUM(출고!#REF!)*매출!D5</f>
        <v>#REF!</v>
      </c>
      <c r="Q39" s="13" t="e">
        <f>SUM(출고!#REF!)*매출!D5</f>
        <v>#REF!</v>
      </c>
      <c r="R39" s="13" t="e">
        <f>SUM(출고!#REF!)*매출!D5</f>
        <v>#REF!</v>
      </c>
      <c r="S39" s="13" t="e">
        <f>SUM(출고!#REF!)*매출!D5</f>
        <v>#REF!</v>
      </c>
      <c r="T39" s="5" t="e">
        <f>SUM(출고!#REF!)*매출!D5</f>
        <v>#REF!</v>
      </c>
      <c r="U39" s="13" t="e">
        <f>SUM(출고!#REF!)*매출!D5</f>
        <v>#REF!</v>
      </c>
      <c r="V39" s="18" t="e">
        <f>D39*판매추이!#REF!</f>
        <v>#REF!</v>
      </c>
      <c r="W39" s="18" t="e">
        <f>매출!D39*판매추이!#REF!</f>
        <v>#REF!</v>
      </c>
    </row>
    <row r="40" spans="1:23">
      <c r="A40" s="6">
        <v>9</v>
      </c>
      <c r="B40" s="6">
        <v>23422331</v>
      </c>
      <c r="C40" s="5" t="s">
        <v>61</v>
      </c>
      <c r="D40" s="18">
        <v>3200</v>
      </c>
      <c r="E40" s="5"/>
      <c r="F40" s="5"/>
      <c r="G40" s="18" t="e">
        <f>SUM(출고!#REF!)*매출!D122</f>
        <v>#REF!</v>
      </c>
      <c r="H40" s="13" t="e">
        <f>SUM(출고!#REF!)*매출!D122</f>
        <v>#REF!</v>
      </c>
      <c r="I40" s="13" t="e">
        <f>SUM(출고!#REF!:출고!#REF!)*매출!D122</f>
        <v>#REF!</v>
      </c>
      <c r="J40" s="13" t="e">
        <f>SUM(출고!#REF!)*매출!D122</f>
        <v>#REF!</v>
      </c>
      <c r="K40" s="13" t="e">
        <f>SUM(출고!#REF!)*매출!D122</f>
        <v>#REF!</v>
      </c>
      <c r="L40" s="13" t="e">
        <f>SUM(출고!#REF!)*매출!D122</f>
        <v>#REF!</v>
      </c>
      <c r="M40" s="13" t="e">
        <f>SUM(출고!#REF!:출고!#REF!)*D40</f>
        <v>#REF!</v>
      </c>
      <c r="N40" s="13" t="e">
        <f>SUM(출고!#REF!:출고!#REF!)*매출!D122</f>
        <v>#REF!</v>
      </c>
      <c r="O40" s="13" t="e">
        <f>SUM(출고!#REF!)*매출!D122</f>
        <v>#REF!</v>
      </c>
      <c r="P40" s="13" t="e">
        <f>SUM(출고!#REF!)*매출!D122</f>
        <v>#REF!</v>
      </c>
      <c r="Q40" s="13" t="e">
        <f>SUM(출고!#REF!)*매출!D122</f>
        <v>#REF!</v>
      </c>
      <c r="R40" s="13" t="e">
        <f>SUM(출고!#REF!)*매출!D122</f>
        <v>#REF!</v>
      </c>
      <c r="S40" s="13" t="e">
        <f>SUM(출고!#REF!)*매출!D122</f>
        <v>#REF!</v>
      </c>
      <c r="T40" s="5" t="e">
        <f>SUM(출고!#REF!)*매출!D122</f>
        <v>#REF!</v>
      </c>
      <c r="U40" s="13" t="e">
        <f>SUM(출고!#REF!)*매출!D122</f>
        <v>#REF!</v>
      </c>
      <c r="V40" s="18" t="e">
        <f>D40*판매추이!#REF!</f>
        <v>#REF!</v>
      </c>
      <c r="W40" s="18" t="e">
        <f>매출!D40*판매추이!#REF!</f>
        <v>#REF!</v>
      </c>
    </row>
    <row r="41" spans="1:23">
      <c r="A41" s="6">
        <v>10</v>
      </c>
      <c r="B41" s="6">
        <v>23422333</v>
      </c>
      <c r="C41" s="5" t="s">
        <v>64</v>
      </c>
      <c r="D41" s="18">
        <v>4000</v>
      </c>
      <c r="E41" s="5"/>
      <c r="F41" s="5"/>
      <c r="G41" s="18" t="e">
        <f>SUM(출고!#REF!)*매출!D2</f>
        <v>#REF!</v>
      </c>
      <c r="H41" s="13" t="e">
        <f>SUM(출고!#REF!)*매출!D2</f>
        <v>#REF!</v>
      </c>
      <c r="I41" s="13" t="e">
        <f>SUM(출고!#REF!:출고!#REF!)*매출!D2</f>
        <v>#REF!</v>
      </c>
      <c r="J41" s="13" t="e">
        <f>SUM(출고!#REF!)*매출!D2</f>
        <v>#REF!</v>
      </c>
      <c r="K41" s="13" t="e">
        <f>SUM(출고!#REF!)*매출!D2</f>
        <v>#REF!</v>
      </c>
      <c r="L41" s="13" t="e">
        <f>SUM(출고!#REF!)*매출!D2</f>
        <v>#REF!</v>
      </c>
      <c r="M41" s="13" t="e">
        <f>SUM(출고!#REF!:출고!#REF!)*D41</f>
        <v>#REF!</v>
      </c>
      <c r="N41" s="13" t="e">
        <f>SUM(출고!#REF!:출고!#REF!)*매출!D2</f>
        <v>#REF!</v>
      </c>
      <c r="O41" s="13" t="e">
        <f>SUM(출고!#REF!)*매출!D2</f>
        <v>#REF!</v>
      </c>
      <c r="P41" s="13" t="e">
        <f>SUM(출고!#REF!)*매출!D2</f>
        <v>#REF!</v>
      </c>
      <c r="Q41" s="13" t="e">
        <f>SUM(출고!#REF!)*매출!D2</f>
        <v>#REF!</v>
      </c>
      <c r="R41" s="13" t="e">
        <f>SUM(출고!#REF!)*매출!D2</f>
        <v>#REF!</v>
      </c>
      <c r="S41" s="13" t="e">
        <f>SUM(출고!#REF!)*매출!D2</f>
        <v>#REF!</v>
      </c>
      <c r="T41" s="5" t="e">
        <f>SUM(출고!#REF!)*매출!D2</f>
        <v>#REF!</v>
      </c>
      <c r="U41" s="13" t="e">
        <f>SUM(출고!#REF!)*매출!D2</f>
        <v>#REF!</v>
      </c>
      <c r="V41" s="18" t="e">
        <f>D41*판매추이!#REF!</f>
        <v>#REF!</v>
      </c>
      <c r="W41" s="18" t="e">
        <f>매출!D41*판매추이!#REF!</f>
        <v>#REF!</v>
      </c>
    </row>
    <row r="42" spans="1:23">
      <c r="A42" s="6">
        <v>13</v>
      </c>
      <c r="B42" s="6">
        <v>14000130</v>
      </c>
      <c r="C42" s="5" t="s">
        <v>112</v>
      </c>
      <c r="D42" s="18">
        <v>4900</v>
      </c>
      <c r="E42" s="5"/>
      <c r="F42" s="5"/>
      <c r="G42" s="5"/>
      <c r="H42" s="5"/>
      <c r="I42" s="13" t="e">
        <f>SUM(출고!#REF!:출고!#REF!)*매출!D107</f>
        <v>#REF!</v>
      </c>
      <c r="J42" s="13" t="e">
        <f>SUM(출고!#REF!)*매출!D107</f>
        <v>#REF!</v>
      </c>
      <c r="K42" s="13" t="e">
        <f>SUM(출고!#REF!)*매출!D107</f>
        <v>#REF!</v>
      </c>
      <c r="L42" s="13" t="e">
        <f>SUM(출고!#REF!)*매출!D107</f>
        <v>#REF!</v>
      </c>
      <c r="M42" s="13" t="e">
        <f>SUM(출고!#REF!:출고!#REF!)*D42</f>
        <v>#REF!</v>
      </c>
      <c r="N42" s="13" t="e">
        <f>SUM(출고!#REF!:출고!#REF!)*매출!D107</f>
        <v>#REF!</v>
      </c>
      <c r="O42" s="13" t="e">
        <f>SUM(출고!#REF!)*매출!D107</f>
        <v>#REF!</v>
      </c>
      <c r="P42" s="13" t="e">
        <f>SUM(출고!#REF!)*매출!D107</f>
        <v>#REF!</v>
      </c>
      <c r="Q42" s="13" t="e">
        <f>SUM(출고!#REF!)*매출!D107</f>
        <v>#REF!</v>
      </c>
      <c r="R42" s="13" t="e">
        <f>SUM(출고!#REF!)*매출!D107</f>
        <v>#REF!</v>
      </c>
      <c r="S42" s="13" t="e">
        <f>SUM(출고!#REF!)*매출!D107</f>
        <v>#REF!</v>
      </c>
      <c r="T42" s="5" t="e">
        <f>SUM(출고!#REF!)*매출!D107</f>
        <v>#REF!</v>
      </c>
      <c r="U42" s="13" t="e">
        <f>SUM(출고!#REF!)*매출!D107</f>
        <v>#REF!</v>
      </c>
      <c r="V42" s="18" t="e">
        <f>D42*판매추이!#REF!</f>
        <v>#REF!</v>
      </c>
      <c r="W42" s="18" t="e">
        <f>매출!D42*판매추이!#REF!</f>
        <v>#REF!</v>
      </c>
    </row>
    <row r="43" spans="1:23">
      <c r="A43" s="6">
        <v>23</v>
      </c>
      <c r="B43" s="6">
        <v>26248532</v>
      </c>
      <c r="C43" s="5" t="s">
        <v>74</v>
      </c>
      <c r="D43" s="18">
        <v>4400</v>
      </c>
      <c r="E43" s="5"/>
      <c r="F43" s="5"/>
      <c r="G43" s="5"/>
      <c r="H43" s="5"/>
      <c r="I43" s="13" t="e">
        <f>SUM(출고!#REF!:출고!#REF!)*매출!D40</f>
        <v>#REF!</v>
      </c>
      <c r="J43" s="13" t="e">
        <f>SUM(출고!#REF!)*매출!D40</f>
        <v>#REF!</v>
      </c>
      <c r="K43" s="13" t="e">
        <f>SUM(출고!#REF!)*매출!D40</f>
        <v>#REF!</v>
      </c>
      <c r="L43" s="13" t="e">
        <f>SUM(출고!#REF!)*매출!D40</f>
        <v>#REF!</v>
      </c>
      <c r="M43" s="13" t="e">
        <f>SUM(출고!#REF!:출고!#REF!)*D43</f>
        <v>#REF!</v>
      </c>
      <c r="N43" s="13" t="e">
        <f>SUM(출고!#REF!:출고!#REF!)*매출!D40</f>
        <v>#REF!</v>
      </c>
      <c r="O43" s="13" t="e">
        <f>SUM(출고!#REF!)*매출!D40</f>
        <v>#REF!</v>
      </c>
      <c r="P43" s="13" t="e">
        <f>SUM(출고!#REF!)*매출!D40</f>
        <v>#REF!</v>
      </c>
      <c r="Q43" s="13" t="e">
        <f>SUM(출고!#REF!)*매출!D40</f>
        <v>#REF!</v>
      </c>
      <c r="R43" s="13" t="e">
        <f>SUM(출고!#REF!)*매출!D40</f>
        <v>#REF!</v>
      </c>
      <c r="S43" s="13" t="e">
        <f>SUM(출고!#REF!)*매출!D40</f>
        <v>#REF!</v>
      </c>
      <c r="T43" s="5" t="e">
        <f>SUM(출고!#REF!)*매출!D40</f>
        <v>#REF!</v>
      </c>
      <c r="U43" s="13" t="e">
        <f>SUM(출고!#REF!)*매출!D40</f>
        <v>#REF!</v>
      </c>
      <c r="V43" s="18" t="e">
        <f>D43*판매추이!#REF!</f>
        <v>#REF!</v>
      </c>
      <c r="W43" s="18" t="e">
        <f>매출!D43*판매추이!#REF!</f>
        <v>#REF!</v>
      </c>
    </row>
    <row r="44" spans="1:23">
      <c r="A44" s="25">
        <v>76</v>
      </c>
      <c r="B44" s="25">
        <v>32745119</v>
      </c>
      <c r="C44" s="24" t="s">
        <v>99</v>
      </c>
      <c r="D44" s="59">
        <v>6200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13" t="e">
        <f>SUM(출고!#REF!)*매출!D51</f>
        <v>#REF!</v>
      </c>
      <c r="S44" s="13" t="e">
        <f>SUM(출고!#REF!)*매출!D51</f>
        <v>#REF!</v>
      </c>
      <c r="T44" s="5" t="e">
        <f>SUM(출고!#REF!)*매출!D51</f>
        <v>#REF!</v>
      </c>
      <c r="U44" s="13" t="e">
        <f>SUM(출고!#REF!)*매출!D51</f>
        <v>#REF!</v>
      </c>
      <c r="V44" s="18" t="e">
        <f>D44*판매추이!#REF!</f>
        <v>#REF!</v>
      </c>
      <c r="W44" s="18" t="e">
        <f>매출!D44*판매추이!#REF!</f>
        <v>#REF!</v>
      </c>
    </row>
    <row r="45" spans="1:23">
      <c r="A45" s="6">
        <v>75</v>
      </c>
      <c r="B45" s="6">
        <v>32745118</v>
      </c>
      <c r="C45" s="5" t="s">
        <v>82</v>
      </c>
      <c r="D45" s="59">
        <v>6200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13" t="e">
        <f>SUM(출고!#REF!)*매출!D48</f>
        <v>#REF!</v>
      </c>
      <c r="S45" s="13" t="e">
        <f>SUM(출고!#REF!)*매출!D48</f>
        <v>#REF!</v>
      </c>
      <c r="T45" s="5" t="e">
        <f>SUM(출고!#REF!)*매출!D48</f>
        <v>#REF!</v>
      </c>
      <c r="U45" s="13" t="e">
        <f>SUM(출고!#REF!)*매출!D48</f>
        <v>#REF!</v>
      </c>
      <c r="V45" s="18" t="e">
        <f>D45*판매추이!#REF!</f>
        <v>#REF!</v>
      </c>
      <c r="W45" s="18" t="e">
        <f>매출!D45*판매추이!#REF!</f>
        <v>#REF!</v>
      </c>
    </row>
    <row r="46" spans="1:23">
      <c r="A46" s="25">
        <v>48</v>
      </c>
      <c r="B46" s="25">
        <v>27900787</v>
      </c>
      <c r="C46" s="24" t="s">
        <v>125</v>
      </c>
      <c r="D46" s="59">
        <v>4500</v>
      </c>
      <c r="E46" s="26" t="e">
        <f>SUM(출고!#REF!)*매출!D99</f>
        <v>#REF!</v>
      </c>
      <c r="F46" s="26" t="e">
        <f>SUM(출고!#REF!)*매출!D99</f>
        <v>#REF!</v>
      </c>
      <c r="G46" s="59" t="e">
        <f>SUM(출고!#REF!)*매출!D99</f>
        <v>#REF!</v>
      </c>
      <c r="H46" s="26" t="e">
        <f>SUM(출고!#REF!)*매출!D99</f>
        <v>#REF!</v>
      </c>
      <c r="I46" s="26" t="e">
        <f>SUM(출고!#REF!:출고!#REF!)*매출!D99</f>
        <v>#REF!</v>
      </c>
      <c r="J46" s="26" t="e">
        <f>SUM(출고!#REF!)*매출!D99</f>
        <v>#REF!</v>
      </c>
      <c r="K46" s="26" t="e">
        <f>SUM(출고!#REF!)*매출!D99</f>
        <v>#REF!</v>
      </c>
      <c r="L46" s="26" t="e">
        <f>SUM(출고!#REF!)*매출!D99</f>
        <v>#REF!</v>
      </c>
      <c r="M46" s="26" t="e">
        <f>SUM(출고!#REF!:출고!#REF!)*D46</f>
        <v>#REF!</v>
      </c>
      <c r="N46" s="26" t="e">
        <f>SUM(출고!#REF!:출고!#REF!)*매출!D99</f>
        <v>#REF!</v>
      </c>
      <c r="O46" s="26" t="e">
        <f>SUM(출고!#REF!)*매출!D99</f>
        <v>#REF!</v>
      </c>
      <c r="P46" s="13" t="e">
        <f>SUM(출고!#REF!)*매출!D99</f>
        <v>#REF!</v>
      </c>
      <c r="Q46" s="13" t="e">
        <f>SUM(출고!#REF!)*매출!D99</f>
        <v>#REF!</v>
      </c>
      <c r="R46" s="13" t="e">
        <f>SUM(출고!#REF!)*매출!D99</f>
        <v>#REF!</v>
      </c>
      <c r="S46" s="13" t="e">
        <f>SUM(출고!#REF!)*매출!D99</f>
        <v>#REF!</v>
      </c>
      <c r="T46" s="5" t="e">
        <f>SUM(출고!#REF!)*매출!D99</f>
        <v>#REF!</v>
      </c>
      <c r="U46" s="13" t="e">
        <f>SUM(출고!#REF!)*매출!D99</f>
        <v>#REF!</v>
      </c>
      <c r="V46" s="18" t="e">
        <f>D46*판매추이!#REF!</f>
        <v>#REF!</v>
      </c>
      <c r="W46" s="18" t="e">
        <f>매출!D46*판매추이!#REF!</f>
        <v>#REF!</v>
      </c>
    </row>
    <row r="47" spans="1:23">
      <c r="A47" s="6">
        <v>49</v>
      </c>
      <c r="B47" s="6">
        <v>28869450</v>
      </c>
      <c r="C47" s="5" t="s">
        <v>43</v>
      </c>
      <c r="D47" s="18">
        <v>14500</v>
      </c>
      <c r="E47" s="58"/>
      <c r="F47" s="58"/>
      <c r="G47" s="58"/>
      <c r="H47" s="58"/>
      <c r="I47" s="58"/>
      <c r="J47" s="58"/>
      <c r="K47" s="58"/>
      <c r="L47" s="58"/>
      <c r="M47" s="65" t="e">
        <f>SUM(출고!#REF!:출고!#REF!)*D47</f>
        <v>#REF!</v>
      </c>
      <c r="N47" s="65" t="e">
        <f>SUM(출고!#REF!:출고!#REF!)*매출!D43</f>
        <v>#REF!</v>
      </c>
      <c r="O47" s="65" t="e">
        <f>SUM(출고!#REF!)*매출!D43</f>
        <v>#REF!</v>
      </c>
      <c r="P47" s="65" t="e">
        <f>SUM(출고!#REF!)*매출!D43</f>
        <v>#REF!</v>
      </c>
      <c r="Q47" s="65" t="e">
        <f>SUM(출고!#REF!)*매출!D43</f>
        <v>#REF!</v>
      </c>
      <c r="R47" s="65" t="e">
        <f>SUM(출고!#REF!)*매출!D43</f>
        <v>#REF!</v>
      </c>
      <c r="S47" s="65" t="e">
        <f>SUM(출고!#REF!)*매출!D43</f>
        <v>#REF!</v>
      </c>
      <c r="T47" s="5" t="e">
        <f>SUM(출고!#REF!)*매출!D43</f>
        <v>#REF!</v>
      </c>
      <c r="U47" s="13" t="e">
        <f>SUM(출고!#REF!)*매출!D43</f>
        <v>#REF!</v>
      </c>
      <c r="V47" s="18" t="e">
        <f>D47*판매추이!#REF!</f>
        <v>#REF!</v>
      </c>
      <c r="W47" s="18" t="e">
        <f>매출!D47*판매추이!#REF!</f>
        <v>#REF!</v>
      </c>
    </row>
    <row r="48" spans="1:23">
      <c r="A48" s="6">
        <v>50</v>
      </c>
      <c r="B48" s="6">
        <v>28869439</v>
      </c>
      <c r="C48" s="5" t="s">
        <v>91</v>
      </c>
      <c r="D48" s="18">
        <v>17800</v>
      </c>
      <c r="E48" s="5"/>
      <c r="F48" s="5"/>
      <c r="G48" s="5"/>
      <c r="H48" s="5"/>
      <c r="I48" s="5"/>
      <c r="J48" s="5"/>
      <c r="K48" s="5"/>
      <c r="L48" s="5"/>
      <c r="M48" s="13" t="e">
        <f>SUM(출고!#REF!:출고!#REF!)*D48</f>
        <v>#REF!</v>
      </c>
      <c r="N48" s="13" t="e">
        <f>SUM(출고!#REF!:출고!#REF!)*매출!D3</f>
        <v>#REF!</v>
      </c>
      <c r="O48" s="13" t="e">
        <f>SUM(출고!#REF!)*매출!D3</f>
        <v>#REF!</v>
      </c>
      <c r="P48" s="13" t="e">
        <f>SUM(출고!#REF!)*매출!D3</f>
        <v>#REF!</v>
      </c>
      <c r="Q48" s="13" t="e">
        <f>SUM(출고!#REF!)*매출!D3</f>
        <v>#REF!</v>
      </c>
      <c r="R48" s="13" t="e">
        <f>SUM(출고!#REF!)*매출!D3</f>
        <v>#REF!</v>
      </c>
      <c r="S48" s="13" t="e">
        <f>SUM(출고!#REF!)*매출!D3</f>
        <v>#REF!</v>
      </c>
      <c r="T48" s="5" t="e">
        <f>SUM(출고!#REF!)*매출!D3</f>
        <v>#REF!</v>
      </c>
      <c r="U48" s="13" t="e">
        <f>SUM(출고!#REF!)*매출!D3</f>
        <v>#REF!</v>
      </c>
      <c r="V48" s="18" t="e">
        <f>D48*판매추이!#REF!</f>
        <v>#REF!</v>
      </c>
      <c r="W48" s="18" t="e">
        <f>매출!D48*판매추이!#REF!</f>
        <v>#REF!</v>
      </c>
    </row>
    <row r="49" spans="1:23">
      <c r="A49" s="6">
        <v>1</v>
      </c>
      <c r="B49" s="6">
        <v>21330226</v>
      </c>
      <c r="C49" s="5" t="s">
        <v>119</v>
      </c>
      <c r="D49" s="18">
        <v>9250</v>
      </c>
      <c r="E49" s="13" t="e">
        <f>SUM(출고!#REF!)*매출!D10</f>
        <v>#REF!</v>
      </c>
      <c r="F49" s="13" t="e">
        <f>SUM(출고!#REF!)*D49</f>
        <v>#REF!</v>
      </c>
      <c r="G49" s="18" t="e">
        <f>SUM(출고!#REF!)*매출!D10</f>
        <v>#REF!</v>
      </c>
      <c r="H49" s="13" t="e">
        <f>SUM(출고!#REF!)*매출!D10</f>
        <v>#REF!</v>
      </c>
      <c r="I49" s="13" t="e">
        <f>SUM(출고!#REF!:출고!#REF!)*매출!D10</f>
        <v>#REF!</v>
      </c>
      <c r="J49" s="13" t="e">
        <f>SUM(출고!#REF!)*매출!D10</f>
        <v>#REF!</v>
      </c>
      <c r="K49" s="13" t="e">
        <f>SUM(출고!#REF!)*매출!D10</f>
        <v>#REF!</v>
      </c>
      <c r="L49" s="13" t="e">
        <f>SUM(출고!#REF!)*매출!D10</f>
        <v>#REF!</v>
      </c>
      <c r="M49" s="13" t="e">
        <f>SUM(출고!#REF!:출고!#REF!)*D49</f>
        <v>#REF!</v>
      </c>
      <c r="N49" s="13" t="e">
        <f>SUM(출고!#REF!:출고!#REF!)*매출!D10</f>
        <v>#REF!</v>
      </c>
      <c r="O49" s="13" t="e">
        <f>SUM(출고!#REF!)*매출!D10</f>
        <v>#REF!</v>
      </c>
      <c r="P49" s="13" t="e">
        <f>SUM(출고!#REF!)*매출!D10</f>
        <v>#REF!</v>
      </c>
      <c r="Q49" s="13" t="e">
        <f>SUM(출고!#REF!)*매출!D10</f>
        <v>#REF!</v>
      </c>
      <c r="R49" s="13" t="e">
        <f>SUM(출고!#REF!)*매출!D10</f>
        <v>#REF!</v>
      </c>
      <c r="S49" s="13" t="e">
        <f>SUM(출고!#REF!)*매출!D10</f>
        <v>#REF!</v>
      </c>
      <c r="T49" s="5" t="e">
        <f>SUM(출고!#REF!)*매출!D10</f>
        <v>#REF!</v>
      </c>
      <c r="U49" s="13" t="e">
        <f>SUM(출고!#REF!)*매출!D10</f>
        <v>#REF!</v>
      </c>
      <c r="V49" s="18" t="e">
        <f>D49*판매추이!#REF!</f>
        <v>#REF!</v>
      </c>
      <c r="W49" s="18" t="e">
        <f>매출!D49*판매추이!#REF!</f>
        <v>#REF!</v>
      </c>
    </row>
    <row r="50" spans="1:23">
      <c r="A50" s="6">
        <v>2</v>
      </c>
      <c r="B50" s="6">
        <v>21330227</v>
      </c>
      <c r="C50" s="5" t="s">
        <v>105</v>
      </c>
      <c r="D50" s="18">
        <v>11250</v>
      </c>
      <c r="E50" s="13" t="e">
        <f>SUM(출고!#REF!)*매출!D128</f>
        <v>#REF!</v>
      </c>
      <c r="F50" s="13" t="e">
        <f>SUM(출고!#REF!)*D50</f>
        <v>#REF!</v>
      </c>
      <c r="G50" s="18" t="e">
        <f>SUM(출고!#REF!)*매출!D128</f>
        <v>#REF!</v>
      </c>
      <c r="H50" s="13" t="e">
        <f>SUM(출고!#REF!)*매출!D128</f>
        <v>#REF!</v>
      </c>
      <c r="I50" s="13" t="e">
        <f>SUM(출고!#REF!:출고!#REF!)*매출!D128</f>
        <v>#REF!</v>
      </c>
      <c r="J50" s="13" t="e">
        <f>SUM(출고!#REF!)*매출!D128</f>
        <v>#REF!</v>
      </c>
      <c r="K50" s="13" t="e">
        <f>SUM(출고!#REF!)*매출!D128</f>
        <v>#REF!</v>
      </c>
      <c r="L50" s="13" t="e">
        <f>SUM(출고!#REF!)*매출!D128</f>
        <v>#REF!</v>
      </c>
      <c r="M50" s="13" t="e">
        <f>SUM(출고!#REF!:출고!#REF!)*D50</f>
        <v>#REF!</v>
      </c>
      <c r="N50" s="13" t="e">
        <f>SUM(출고!#REF!:출고!#REF!)*매출!D128</f>
        <v>#REF!</v>
      </c>
      <c r="O50" s="13" t="e">
        <f>SUM(출고!#REF!)*매출!D128</f>
        <v>#REF!</v>
      </c>
      <c r="P50" s="13" t="e">
        <f>SUM(출고!#REF!)*매출!D128</f>
        <v>#REF!</v>
      </c>
      <c r="Q50" s="13" t="e">
        <f>SUM(출고!#REF!)*매출!D128</f>
        <v>#REF!</v>
      </c>
      <c r="R50" s="13" t="e">
        <f>SUM(출고!#REF!)*매출!D128</f>
        <v>#REF!</v>
      </c>
      <c r="S50" s="13" t="e">
        <f>SUM(출고!#REF!)*매출!D128</f>
        <v>#REF!</v>
      </c>
      <c r="T50" s="5" t="e">
        <f>SUM(출고!#REF!)*매출!D128</f>
        <v>#REF!</v>
      </c>
      <c r="U50" s="13" t="e">
        <f>SUM(출고!#REF!)*매출!D128</f>
        <v>#REF!</v>
      </c>
      <c r="V50" s="18" t="e">
        <f>D50*판매추이!#REF!</f>
        <v>#REF!</v>
      </c>
      <c r="W50" s="18" t="e">
        <f>매출!D50*판매추이!#REF!</f>
        <v>#REF!</v>
      </c>
    </row>
    <row r="51" spans="1:23">
      <c r="A51" s="6">
        <v>27</v>
      </c>
      <c r="B51" s="6">
        <v>26237805</v>
      </c>
      <c r="C51" s="5" t="s">
        <v>63</v>
      </c>
      <c r="D51" s="18">
        <v>9250</v>
      </c>
      <c r="E51" s="5"/>
      <c r="F51" s="5"/>
      <c r="G51" s="5"/>
      <c r="H51" s="5"/>
      <c r="I51" s="13" t="e">
        <f>SUM(출고!#REF!:출고!#REF!)*매출!D129</f>
        <v>#REF!</v>
      </c>
      <c r="J51" s="13" t="e">
        <f>SUM(출고!#REF!)*매출!D129</f>
        <v>#REF!</v>
      </c>
      <c r="K51" s="13" t="e">
        <f>SUM(출고!#REF!)*매출!D129</f>
        <v>#REF!</v>
      </c>
      <c r="L51" s="13" t="e">
        <f>SUM(출고!#REF!)*매출!D129</f>
        <v>#REF!</v>
      </c>
      <c r="M51" s="13" t="e">
        <f>SUM(출고!#REF!:출고!#REF!)*D51</f>
        <v>#REF!</v>
      </c>
      <c r="N51" s="13" t="e">
        <f>SUM(출고!#REF!:출고!#REF!)*매출!D129</f>
        <v>#REF!</v>
      </c>
      <c r="O51" s="13" t="e">
        <f>SUM(출고!#REF!)*매출!D129</f>
        <v>#REF!</v>
      </c>
      <c r="P51" s="13" t="e">
        <f>SUM(출고!#REF!)*매출!D129</f>
        <v>#REF!</v>
      </c>
      <c r="Q51" s="13" t="e">
        <f>SUM(출고!#REF!)*매출!D129</f>
        <v>#REF!</v>
      </c>
      <c r="R51" s="13" t="e">
        <f>SUM(출고!#REF!)*매출!D129</f>
        <v>#REF!</v>
      </c>
      <c r="S51" s="13" t="e">
        <f>SUM(출고!#REF!)*매출!D129</f>
        <v>#REF!</v>
      </c>
      <c r="T51" s="5" t="e">
        <f>SUM(출고!#REF!)*매출!D129</f>
        <v>#REF!</v>
      </c>
      <c r="U51" s="13" t="e">
        <f>SUM(출고!#REF!)*매출!D129</f>
        <v>#REF!</v>
      </c>
      <c r="V51" s="18" t="e">
        <f>D51*판매추이!#REF!</f>
        <v>#REF!</v>
      </c>
      <c r="W51" s="18" t="e">
        <f>매출!D51*판매추이!#REF!</f>
        <v>#REF!</v>
      </c>
    </row>
    <row r="52" spans="1:23">
      <c r="A52" s="6">
        <v>28</v>
      </c>
      <c r="B52" s="6">
        <v>26237807</v>
      </c>
      <c r="C52" s="5" t="s">
        <v>115</v>
      </c>
      <c r="D52" s="18">
        <v>11250</v>
      </c>
      <c r="E52" s="5"/>
      <c r="F52" s="5"/>
      <c r="G52" s="5"/>
      <c r="H52" s="5"/>
      <c r="I52" s="13" t="e">
        <f>SUM(출고!#REF!:출고!#REF!)*매출!D130</f>
        <v>#REF!</v>
      </c>
      <c r="J52" s="13" t="e">
        <f>SUM(출고!#REF!)*매출!D130</f>
        <v>#REF!</v>
      </c>
      <c r="K52" s="13" t="e">
        <f>SUM(출고!#REF!)*매출!D130</f>
        <v>#REF!</v>
      </c>
      <c r="L52" s="13" t="e">
        <f>SUM(출고!#REF!)*매출!D130</f>
        <v>#REF!</v>
      </c>
      <c r="M52" s="13" t="e">
        <f>SUM(출고!#REF!:출고!#REF!)*D52</f>
        <v>#REF!</v>
      </c>
      <c r="N52" s="13" t="e">
        <f>SUM(출고!#REF!:출고!#REF!)*매출!D130</f>
        <v>#REF!</v>
      </c>
      <c r="O52" s="13" t="e">
        <f>SUM(출고!#REF!)*매출!D130</f>
        <v>#REF!</v>
      </c>
      <c r="P52" s="13" t="e">
        <f>SUM(출고!#REF!)*매출!D130</f>
        <v>#REF!</v>
      </c>
      <c r="Q52" s="13" t="e">
        <f>SUM(출고!#REF!)*매출!D130</f>
        <v>#REF!</v>
      </c>
      <c r="R52" s="13" t="e">
        <f>SUM(출고!#REF!)*매출!D130</f>
        <v>#REF!</v>
      </c>
      <c r="S52" s="13" t="e">
        <f>SUM(출고!#REF!)*매출!D130</f>
        <v>#REF!</v>
      </c>
      <c r="T52" s="5" t="e">
        <f>SUM(출고!#REF!)*매출!D130</f>
        <v>#REF!</v>
      </c>
      <c r="U52" s="13" t="e">
        <f>SUM(출고!#REF!)*매출!D130</f>
        <v>#REF!</v>
      </c>
      <c r="V52" s="18" t="e">
        <f>D52*판매추이!#REF!</f>
        <v>#REF!</v>
      </c>
      <c r="W52" s="18" t="e">
        <f>매출!D52*판매추이!#REF!</f>
        <v>#REF!</v>
      </c>
    </row>
    <row r="53" spans="1:23">
      <c r="A53" s="6">
        <v>25</v>
      </c>
      <c r="B53" s="6">
        <v>26237806</v>
      </c>
      <c r="C53" s="5" t="s">
        <v>107</v>
      </c>
      <c r="D53" s="59">
        <v>9250</v>
      </c>
      <c r="E53" s="5"/>
      <c r="F53" s="5"/>
      <c r="G53" s="5"/>
      <c r="H53" s="5"/>
      <c r="I53" s="13" t="e">
        <f>SUM(출고!#REF!:출고!#REF!)*매출!D131</f>
        <v>#REF!</v>
      </c>
      <c r="J53" s="13" t="e">
        <f>SUM(출고!#REF!)*매출!D131</f>
        <v>#REF!</v>
      </c>
      <c r="K53" s="13" t="e">
        <f>SUM(출고!#REF!)*매출!D131</f>
        <v>#REF!</v>
      </c>
      <c r="L53" s="13" t="e">
        <f>SUM(출고!#REF!)*매출!D131</f>
        <v>#REF!</v>
      </c>
      <c r="M53" s="13" t="e">
        <f>SUM(출고!#REF!:출고!#REF!)*D53</f>
        <v>#REF!</v>
      </c>
      <c r="N53" s="13" t="e">
        <f>SUM(출고!#REF!:출고!#REF!)*매출!D131</f>
        <v>#REF!</v>
      </c>
      <c r="O53" s="13" t="e">
        <f>SUM(출고!#REF!)*매출!D131</f>
        <v>#REF!</v>
      </c>
      <c r="P53" s="13" t="e">
        <f>SUM(출고!#REF!)*매출!D131</f>
        <v>#REF!</v>
      </c>
      <c r="Q53" s="13" t="e">
        <f>SUM(출고!#REF!)*매출!D131</f>
        <v>#REF!</v>
      </c>
      <c r="R53" s="13" t="e">
        <f>SUM(출고!#REF!)*매출!D131</f>
        <v>#REF!</v>
      </c>
      <c r="S53" s="13" t="e">
        <f>SUM(출고!#REF!)*매출!D131</f>
        <v>#REF!</v>
      </c>
      <c r="T53" s="5" t="e">
        <f>SUM(출고!#REF!)*매출!D131</f>
        <v>#REF!</v>
      </c>
      <c r="U53" s="13" t="e">
        <f>SUM(출고!#REF!)*매출!D131</f>
        <v>#REF!</v>
      </c>
      <c r="V53" s="18" t="e">
        <f>D53*판매추이!#REF!</f>
        <v>#REF!</v>
      </c>
      <c r="W53" s="18" t="e">
        <f>매출!D53*판매추이!#REF!</f>
        <v>#REF!</v>
      </c>
    </row>
    <row r="54" spans="1:23">
      <c r="A54" s="6">
        <v>26</v>
      </c>
      <c r="B54" s="6">
        <v>26237808</v>
      </c>
      <c r="C54" s="5" t="s">
        <v>104</v>
      </c>
      <c r="D54" s="59">
        <v>11250</v>
      </c>
      <c r="E54" s="5"/>
      <c r="F54" s="5"/>
      <c r="G54" s="5"/>
      <c r="H54" s="5"/>
      <c r="I54" s="13" t="e">
        <f>SUM(출고!#REF!:출고!#REF!)*매출!D12</f>
        <v>#REF!</v>
      </c>
      <c r="J54" s="13" t="e">
        <f>SUM(출고!#REF!)*매출!D12</f>
        <v>#REF!</v>
      </c>
      <c r="K54" s="13" t="e">
        <f>SUM(출고!#REF!)*매출!D12</f>
        <v>#REF!</v>
      </c>
      <c r="L54" s="13" t="e">
        <f>SUM(출고!#REF!)*매출!D12</f>
        <v>#REF!</v>
      </c>
      <c r="M54" s="13" t="e">
        <f>SUM(출고!#REF!:출고!#REF!)*D54</f>
        <v>#REF!</v>
      </c>
      <c r="N54" s="13" t="e">
        <f>SUM(출고!#REF!:출고!#REF!)*매출!D12</f>
        <v>#REF!</v>
      </c>
      <c r="O54" s="13" t="e">
        <f>SUM(출고!#REF!)*매출!D12</f>
        <v>#REF!</v>
      </c>
      <c r="P54" s="13" t="e">
        <f>SUM(출고!#REF!)*매출!D12</f>
        <v>#REF!</v>
      </c>
      <c r="Q54" s="13" t="e">
        <f>SUM(출고!#REF!)*매출!D12</f>
        <v>#REF!</v>
      </c>
      <c r="R54" s="13" t="e">
        <f>SUM(출고!#REF!)*매출!D12</f>
        <v>#REF!</v>
      </c>
      <c r="S54" s="13" t="e">
        <f>SUM(출고!#REF!)*매출!D12</f>
        <v>#REF!</v>
      </c>
      <c r="T54" s="5" t="e">
        <f>SUM(출고!#REF!)*매출!D12</f>
        <v>#REF!</v>
      </c>
      <c r="U54" s="13" t="e">
        <f>SUM(출고!#REF!)*매출!D12</f>
        <v>#REF!</v>
      </c>
      <c r="V54" s="18" t="e">
        <f>D54*판매추이!#REF!</f>
        <v>#REF!</v>
      </c>
      <c r="W54" s="18" t="e">
        <f>매출!D54*판매추이!#REF!</f>
        <v>#REF!</v>
      </c>
    </row>
    <row r="55" spans="1:23">
      <c r="A55" s="6">
        <v>67</v>
      </c>
      <c r="B55" s="6">
        <v>33832683</v>
      </c>
      <c r="C55" s="5" t="s">
        <v>101</v>
      </c>
      <c r="D55" s="59">
        <v>14500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5"/>
      <c r="Q55" s="24"/>
      <c r="R55" s="26" t="e">
        <f>SUM(출고!#REF!)*매출!D54</f>
        <v>#REF!</v>
      </c>
      <c r="S55" s="13" t="e">
        <f>SUM(출고!#REF!)*매출!D54</f>
        <v>#REF!</v>
      </c>
      <c r="T55" s="5" t="e">
        <f>SUM(출고!#REF!)*매출!D54</f>
        <v>#REF!</v>
      </c>
      <c r="U55" s="13" t="e">
        <f>SUM(출고!#REF!)*매출!D54</f>
        <v>#REF!</v>
      </c>
      <c r="V55" s="18" t="e">
        <f>D55*판매추이!#REF!</f>
        <v>#REF!</v>
      </c>
      <c r="W55" s="18" t="e">
        <f>매출!D55*판매추이!#REF!</f>
        <v>#REF!</v>
      </c>
    </row>
    <row r="56" spans="1:23">
      <c r="A56" s="6">
        <v>68</v>
      </c>
      <c r="B56" s="6">
        <v>33832684</v>
      </c>
      <c r="C56" s="5" t="s">
        <v>75</v>
      </c>
      <c r="D56" s="18">
        <v>17500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3" t="e">
        <f>SUM(출고!#REF!)*매출!D101</f>
        <v>#REF!</v>
      </c>
      <c r="S56" s="13" t="e">
        <f>SUM(출고!#REF!)*매출!D101</f>
        <v>#REF!</v>
      </c>
      <c r="T56" s="5" t="e">
        <f>SUM(출고!#REF!)*매출!D101</f>
        <v>#REF!</v>
      </c>
      <c r="U56" s="13" t="e">
        <f>SUM(출고!#REF!)*매출!D101</f>
        <v>#REF!</v>
      </c>
      <c r="V56" s="18" t="e">
        <f>D56*판매추이!#REF!</f>
        <v>#REF!</v>
      </c>
      <c r="W56" s="18" t="e">
        <f>매출!D56*판매추이!#REF!</f>
        <v>#REF!</v>
      </c>
    </row>
    <row r="57" spans="1:23">
      <c r="A57" s="6">
        <v>66</v>
      </c>
      <c r="B57" s="6">
        <v>33832681</v>
      </c>
      <c r="C57" s="5" t="s">
        <v>79</v>
      </c>
      <c r="D57" s="18">
        <v>17500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13" t="e">
        <f>SUM(출고!#REF!)*매출!D100</f>
        <v>#REF!</v>
      </c>
      <c r="S57" s="13" t="e">
        <f>SUM(출고!#REF!)*매출!D100</f>
        <v>#REF!</v>
      </c>
      <c r="T57" s="5" t="e">
        <f>SUM(출고!#REF!)*매출!D100</f>
        <v>#REF!</v>
      </c>
      <c r="U57" s="13" t="e">
        <f>SUM(출고!#REF!)*매출!D100</f>
        <v>#REF!</v>
      </c>
      <c r="V57" s="18" t="e">
        <f>D57*판매추이!#REF!</f>
        <v>#REF!</v>
      </c>
      <c r="W57" s="18" t="e">
        <f>매출!D57*판매추이!#REF!</f>
        <v>#REF!</v>
      </c>
    </row>
    <row r="58" spans="1:23">
      <c r="A58" s="6">
        <v>65</v>
      </c>
      <c r="B58" s="6">
        <v>33832680</v>
      </c>
      <c r="C58" s="5" t="s">
        <v>98</v>
      </c>
      <c r="D58" s="18">
        <v>14500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13" t="e">
        <f>SUM(출고!#REF!)*매출!D53</f>
        <v>#REF!</v>
      </c>
      <c r="S58" s="13" t="e">
        <f>SUM(출고!#REF!)*매출!D53</f>
        <v>#REF!</v>
      </c>
      <c r="T58" s="5" t="e">
        <f>SUM(출고!#REF!)*매출!D53</f>
        <v>#REF!</v>
      </c>
      <c r="U58" s="13" t="e">
        <f>SUM(출고!#REF!)*매출!D53</f>
        <v>#REF!</v>
      </c>
      <c r="V58" s="18" t="e">
        <f>D58*판매추이!#REF!</f>
        <v>#REF!</v>
      </c>
      <c r="W58" s="18" t="e">
        <f>매출!D58*판매추이!#REF!</f>
        <v>#REF!</v>
      </c>
    </row>
    <row r="59" spans="1:23">
      <c r="A59" s="6">
        <v>35</v>
      </c>
      <c r="B59" s="6">
        <v>26237802</v>
      </c>
      <c r="C59" s="5" t="s">
        <v>31</v>
      </c>
      <c r="D59" s="18">
        <v>3300</v>
      </c>
      <c r="E59" s="5"/>
      <c r="F59" s="5"/>
      <c r="G59" s="5"/>
      <c r="H59" s="5"/>
      <c r="I59" s="13" t="e">
        <f>SUM(출고!#REF!:출고!#REF!)*매출!D41</f>
        <v>#REF!</v>
      </c>
      <c r="J59" s="13" t="e">
        <f>SUM(출고!#REF!)*매출!D41</f>
        <v>#REF!</v>
      </c>
      <c r="K59" s="13" t="e">
        <f>SUM(출고!#REF!)*매출!D41</f>
        <v>#REF!</v>
      </c>
      <c r="L59" s="13" t="e">
        <f>SUM(출고!#REF!)*매출!D41</f>
        <v>#REF!</v>
      </c>
      <c r="M59" s="13" t="e">
        <f>SUM(출고!#REF!:출고!#REF!)*D59</f>
        <v>#REF!</v>
      </c>
      <c r="N59" s="13" t="e">
        <f>SUM(출고!#REF!:출고!#REF!)*매출!D41</f>
        <v>#REF!</v>
      </c>
      <c r="O59" s="13" t="e">
        <f>SUM(출고!#REF!)*매출!D41</f>
        <v>#REF!</v>
      </c>
      <c r="P59" s="13" t="e">
        <f>SUM(출고!#REF!)*매출!D41</f>
        <v>#REF!</v>
      </c>
      <c r="Q59" s="13" t="e">
        <f>SUM(출고!#REF!)*매출!D41</f>
        <v>#REF!</v>
      </c>
      <c r="R59" s="13" t="e">
        <f>SUM(출고!#REF!)*매출!D41</f>
        <v>#REF!</v>
      </c>
      <c r="S59" s="13" t="e">
        <f>SUM(출고!#REF!)*매출!D41</f>
        <v>#REF!</v>
      </c>
      <c r="T59" s="5" t="e">
        <f>SUM(출고!#REF!)*매출!D41</f>
        <v>#REF!</v>
      </c>
      <c r="U59" s="13" t="e">
        <f>SUM(출고!#REF!)*매출!D41</f>
        <v>#REF!</v>
      </c>
      <c r="V59" s="18" t="e">
        <f>D59*판매추이!#REF!</f>
        <v>#REF!</v>
      </c>
      <c r="W59" s="18" t="e">
        <f>매출!D59*판매추이!#REF!</f>
        <v>#REF!</v>
      </c>
    </row>
    <row r="60" spans="1:23">
      <c r="A60" s="6">
        <v>36</v>
      </c>
      <c r="B60" s="6">
        <v>26237803</v>
      </c>
      <c r="C60" s="5" t="s">
        <v>36</v>
      </c>
      <c r="D60" s="18">
        <v>3300</v>
      </c>
      <c r="E60" s="5"/>
      <c r="F60" s="5"/>
      <c r="G60" s="5"/>
      <c r="H60" s="5"/>
      <c r="I60" s="13" t="e">
        <f>SUM(출고!#REF!:출고!#REF!)*매출!D42</f>
        <v>#REF!</v>
      </c>
      <c r="J60" s="13" t="e">
        <f>SUM(출고!#REF!)*매출!D42</f>
        <v>#REF!</v>
      </c>
      <c r="K60" s="13" t="e">
        <f>SUM(출고!#REF!)*매출!D42</f>
        <v>#REF!</v>
      </c>
      <c r="L60" s="13" t="e">
        <f>SUM(출고!#REF!)*매출!D42</f>
        <v>#REF!</v>
      </c>
      <c r="M60" s="13" t="e">
        <f>SUM(출고!#REF!:출고!#REF!)*D60</f>
        <v>#REF!</v>
      </c>
      <c r="N60" s="13" t="e">
        <f>SUM(출고!#REF!:출고!#REF!)*매출!D42</f>
        <v>#REF!</v>
      </c>
      <c r="O60" s="13" t="e">
        <f>SUM(출고!#REF!)*매출!D42</f>
        <v>#REF!</v>
      </c>
      <c r="P60" s="13" t="e">
        <f>SUM(출고!#REF!)*매출!D42</f>
        <v>#REF!</v>
      </c>
      <c r="Q60" s="13" t="e">
        <f>SUM(출고!#REF!)*매출!D42</f>
        <v>#REF!</v>
      </c>
      <c r="R60" s="13" t="e">
        <f>SUM(출고!#REF!)*매출!D42</f>
        <v>#REF!</v>
      </c>
      <c r="S60" s="13" t="e">
        <f>SUM(출고!#REF!)*매출!D42</f>
        <v>#REF!</v>
      </c>
      <c r="T60" s="5" t="e">
        <f>SUM(출고!#REF!)*매출!D42</f>
        <v>#REF!</v>
      </c>
      <c r="U60" s="13" t="e">
        <f>SUM(출고!#REF!)*매출!D42</f>
        <v>#REF!</v>
      </c>
      <c r="V60" s="18" t="e">
        <f>D60*판매추이!#REF!</f>
        <v>#REF!</v>
      </c>
      <c r="W60" s="18" t="e">
        <f>매출!D60*판매추이!#REF!</f>
        <v>#REF!</v>
      </c>
    </row>
    <row r="61" spans="1:23">
      <c r="A61" s="6">
        <v>94</v>
      </c>
      <c r="B61" s="6">
        <v>37510666</v>
      </c>
      <c r="C61" s="5" t="s">
        <v>78</v>
      </c>
      <c r="D61" s="18">
        <v>3200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3" t="e">
        <f>SUM(출고!#REF!)*매출!D68</f>
        <v>#REF!</v>
      </c>
      <c r="V61" s="18" t="e">
        <f>D61*판매추이!#REF!</f>
        <v>#REF!</v>
      </c>
      <c r="W61" s="18" t="e">
        <f>매출!D61*판매추이!#REF!</f>
        <v>#REF!</v>
      </c>
    </row>
    <row r="62" spans="1:23">
      <c r="A62" s="6">
        <v>70</v>
      </c>
      <c r="B62" s="6">
        <v>31019828</v>
      </c>
      <c r="C62" s="5" t="s">
        <v>55</v>
      </c>
      <c r="D62" s="18">
        <v>3200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13" t="e">
        <f>SUM(출고!#REF!)*매출!D67</f>
        <v>#REF!</v>
      </c>
      <c r="S62" s="13" t="e">
        <f>SUM(출고!#REF!)*매출!D67</f>
        <v>#REF!</v>
      </c>
      <c r="T62" s="5" t="e">
        <f>SUM(출고!#REF!)*매출!D67</f>
        <v>#REF!</v>
      </c>
      <c r="U62" s="13" t="e">
        <f>SUM(출고!#REF!)*매출!D67</f>
        <v>#REF!</v>
      </c>
      <c r="V62" s="18" t="e">
        <f>D62*판매추이!#REF!</f>
        <v>#REF!</v>
      </c>
      <c r="W62" s="18" t="e">
        <f>매출!D62*판매추이!#REF!</f>
        <v>#REF!</v>
      </c>
    </row>
    <row r="63" spans="1:23">
      <c r="A63" s="6">
        <v>95</v>
      </c>
      <c r="B63" s="6">
        <v>37510669</v>
      </c>
      <c r="C63" s="5" t="s">
        <v>97</v>
      </c>
      <c r="D63" s="18">
        <v>3200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3" t="e">
        <f>SUM(출고!#REF!)*매출!D47</f>
        <v>#REF!</v>
      </c>
      <c r="V63" s="18" t="e">
        <f>D63*판매추이!#REF!</f>
        <v>#REF!</v>
      </c>
      <c r="W63" s="18" t="e">
        <f>매출!D63*판매추이!#REF!</f>
        <v>#REF!</v>
      </c>
    </row>
    <row r="64" spans="1:23">
      <c r="A64" s="6">
        <v>71</v>
      </c>
      <c r="B64" s="6">
        <v>31019825</v>
      </c>
      <c r="C64" s="5" t="s">
        <v>45</v>
      </c>
      <c r="D64" s="18">
        <v>3200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13" t="e">
        <f>SUM(출고!#REF!)*매출!D137</f>
        <v>#REF!</v>
      </c>
      <c r="S64" s="13" t="e">
        <f>SUM(출고!#REF!)*매출!D137</f>
        <v>#REF!</v>
      </c>
      <c r="T64" s="5" t="e">
        <f>SUM(출고!#REF!)*매출!D137</f>
        <v>#REF!</v>
      </c>
      <c r="U64" s="13" t="e">
        <f>SUM(출고!#REF!)*매출!D137</f>
        <v>#REF!</v>
      </c>
      <c r="V64" s="18" t="e">
        <f>D64*판매추이!#REF!</f>
        <v>#REF!</v>
      </c>
      <c r="W64" s="18" t="e">
        <f>매출!D64*판매추이!#REF!</f>
        <v>#REF!</v>
      </c>
    </row>
    <row r="65" spans="1:23">
      <c r="A65" s="6">
        <v>93</v>
      </c>
      <c r="B65" s="6">
        <v>37510662</v>
      </c>
      <c r="C65" s="5" t="s">
        <v>35</v>
      </c>
      <c r="D65" s="18">
        <v>3200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3" t="e">
        <f>SUM(출고!#REF!)*매출!D69</f>
        <v>#REF!</v>
      </c>
      <c r="V65" s="18" t="e">
        <f>D65*판매추이!#REF!</f>
        <v>#REF!</v>
      </c>
      <c r="W65" s="18" t="e">
        <f>매출!D65*판매추이!#REF!</f>
        <v>#REF!</v>
      </c>
    </row>
    <row r="66" spans="1:23">
      <c r="A66" s="6">
        <v>69</v>
      </c>
      <c r="B66" s="6">
        <v>31019827</v>
      </c>
      <c r="C66" s="5" t="s">
        <v>56</v>
      </c>
      <c r="D66" s="18">
        <v>3200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3" t="e">
        <f>SUM(출고!#REF!)*매출!D70</f>
        <v>#REF!</v>
      </c>
      <c r="S66" s="13" t="e">
        <f>SUM(출고!#REF!)*매출!D70</f>
        <v>#REF!</v>
      </c>
      <c r="T66" s="5" t="e">
        <f>SUM(출고!#REF!)*매출!D70</f>
        <v>#REF!</v>
      </c>
      <c r="U66" s="13" t="e">
        <f>SUM(출고!#REF!)*매출!D70</f>
        <v>#REF!</v>
      </c>
      <c r="V66" s="18" t="e">
        <f>D66*판매추이!#REF!</f>
        <v>#REF!</v>
      </c>
      <c r="W66" s="18" t="e">
        <f>매출!D66*판매추이!#REF!</f>
        <v>#REF!</v>
      </c>
    </row>
    <row r="67" spans="1:23">
      <c r="A67" s="6">
        <v>63</v>
      </c>
      <c r="B67" s="6">
        <v>30966973</v>
      </c>
      <c r="C67" s="5" t="s">
        <v>60</v>
      </c>
      <c r="D67" s="59">
        <v>8750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13" t="e">
        <f>SUM(출고!#REF!)*매출!D8</f>
        <v>#REF!</v>
      </c>
      <c r="P67" s="13" t="e">
        <f>SUM(출고!#REF!)*매출!D8</f>
        <v>#REF!</v>
      </c>
      <c r="Q67" s="13" t="e">
        <f>SUM(출고!#REF!)*매출!D8</f>
        <v>#REF!</v>
      </c>
      <c r="R67" s="13" t="e">
        <f>SUM(출고!#REF!)*매출!D8</f>
        <v>#REF!</v>
      </c>
      <c r="S67" s="13" t="e">
        <f>SUM(출고!#REF!)*매출!D8</f>
        <v>#REF!</v>
      </c>
      <c r="T67" s="5" t="e">
        <f>SUM(출고!#REF!)*매출!D8</f>
        <v>#REF!</v>
      </c>
      <c r="U67" s="13" t="e">
        <f>SUM(출고!#REF!)*매출!D8</f>
        <v>#REF!</v>
      </c>
      <c r="V67" s="18" t="e">
        <f>D67*판매추이!#REF!</f>
        <v>#REF!</v>
      </c>
      <c r="W67" s="18" t="e">
        <f>매출!D67*판매추이!#REF!</f>
        <v>#REF!</v>
      </c>
    </row>
    <row r="68" spans="1:23">
      <c r="A68" s="6">
        <v>62</v>
      </c>
      <c r="B68" s="6">
        <v>30966974</v>
      </c>
      <c r="C68" s="5" t="s">
        <v>83</v>
      </c>
      <c r="D68" s="18">
        <v>8750</v>
      </c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65" t="e">
        <f>SUM(출고!#REF!)*매출!D127</f>
        <v>#REF!</v>
      </c>
      <c r="P68" s="65" t="e">
        <f>SUM(출고!#REF!)*매출!D127</f>
        <v>#REF!</v>
      </c>
      <c r="Q68" s="65" t="e">
        <f>SUM(출고!#REF!)*매출!D127</f>
        <v>#REF!</v>
      </c>
      <c r="R68" s="65" t="e">
        <f>SUM(출고!#REF!)*매출!D127</f>
        <v>#REF!</v>
      </c>
      <c r="S68" s="65" t="e">
        <f>SUM(출고!#REF!)*매출!D127</f>
        <v>#REF!</v>
      </c>
      <c r="T68" s="5" t="e">
        <f>SUM(출고!#REF!)*매출!D127</f>
        <v>#REF!</v>
      </c>
      <c r="U68" s="13" t="e">
        <f>SUM(출고!#REF!)*매출!D127</f>
        <v>#REF!</v>
      </c>
      <c r="V68" s="18" t="e">
        <f>D68*판매추이!#REF!</f>
        <v>#REF!</v>
      </c>
      <c r="W68" s="18" t="e">
        <f>매출!D68*판매추이!#REF!</f>
        <v>#REF!</v>
      </c>
    </row>
    <row r="69" spans="1:23">
      <c r="A69" s="6">
        <v>64</v>
      </c>
      <c r="B69" s="6">
        <v>30966975</v>
      </c>
      <c r="C69" s="5" t="s">
        <v>65</v>
      </c>
      <c r="D69" s="18">
        <v>10550</v>
      </c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65" t="e">
        <f>SUM(출고!#REF!)*매출!D11</f>
        <v>#REF!</v>
      </c>
      <c r="P69" s="65" t="e">
        <f>SUM(출고!#REF!)*매출!D11</f>
        <v>#REF!</v>
      </c>
      <c r="Q69" s="65" t="e">
        <f>SUM(출고!#REF!)*매출!D11</f>
        <v>#REF!</v>
      </c>
      <c r="R69" s="65" t="e">
        <f>SUM(출고!#REF!)*매출!D11</f>
        <v>#REF!</v>
      </c>
      <c r="S69" s="65" t="e">
        <f>SUM(출고!#REF!)*매출!D11</f>
        <v>#REF!</v>
      </c>
      <c r="T69" s="5" t="e">
        <f>SUM(출고!#REF!)*매출!D11</f>
        <v>#REF!</v>
      </c>
      <c r="U69" s="13" t="e">
        <f>SUM(출고!#REF!)*매출!D11</f>
        <v>#REF!</v>
      </c>
      <c r="V69" s="18" t="e">
        <f>D69*판매추이!#REF!</f>
        <v>#REF!</v>
      </c>
      <c r="W69" s="18" t="e">
        <f>매출!D69*판매추이!#REF!</f>
        <v>#REF!</v>
      </c>
    </row>
    <row r="70" spans="1:23">
      <c r="A70" s="6">
        <v>45</v>
      </c>
      <c r="B70" s="6">
        <v>26516979</v>
      </c>
      <c r="C70" s="5" t="s">
        <v>25</v>
      </c>
      <c r="D70" s="59">
        <v>10550</v>
      </c>
      <c r="E70" s="5"/>
      <c r="F70" s="5"/>
      <c r="G70" s="5"/>
      <c r="H70" s="5"/>
      <c r="I70" s="5"/>
      <c r="J70" s="13" t="e">
        <f>SUM(출고!#REF!)*매출!D7</f>
        <v>#REF!</v>
      </c>
      <c r="K70" s="13" t="e">
        <f>SUM(출고!#REF!)*매출!D7</f>
        <v>#REF!</v>
      </c>
      <c r="L70" s="13" t="e">
        <f>SUM(출고!#REF!)*매출!D7</f>
        <v>#REF!</v>
      </c>
      <c r="M70" s="13" t="e">
        <f>SUM(출고!#REF!:출고!#REF!)*D70</f>
        <v>#REF!</v>
      </c>
      <c r="N70" s="13" t="e">
        <f>SUM(출고!#REF!:출고!#REF!)*매출!D7</f>
        <v>#REF!</v>
      </c>
      <c r="O70" s="13" t="e">
        <f>SUM(출고!#REF!)*매출!D7</f>
        <v>#REF!</v>
      </c>
      <c r="P70" s="13" t="e">
        <f>SUM(출고!#REF!)*매출!D7</f>
        <v>#REF!</v>
      </c>
      <c r="Q70" s="13" t="e">
        <f>SUM(출고!#REF!)*매출!D7</f>
        <v>#REF!</v>
      </c>
      <c r="R70" s="13" t="e">
        <f>SUM(출고!#REF!)*매출!D7</f>
        <v>#REF!</v>
      </c>
      <c r="S70" s="13" t="e">
        <f>SUM(출고!#REF!)*매출!D7</f>
        <v>#REF!</v>
      </c>
      <c r="T70" s="5" t="e">
        <f>SUM(출고!#REF!)*매출!D7</f>
        <v>#REF!</v>
      </c>
      <c r="U70" s="13" t="e">
        <f>SUM(출고!#REF!)*매출!D7</f>
        <v>#REF!</v>
      </c>
      <c r="V70" s="18" t="e">
        <f>D70*판매추이!#REF!</f>
        <v>#REF!</v>
      </c>
      <c r="W70" s="18" t="e">
        <f>매출!D70*판매추이!#REF!</f>
        <v>#REF!</v>
      </c>
    </row>
    <row r="71" spans="1:23">
      <c r="A71" s="6">
        <v>24</v>
      </c>
      <c r="B71" s="6">
        <v>26248532</v>
      </c>
      <c r="C71" s="5" t="s">
        <v>102</v>
      </c>
      <c r="D71" s="18">
        <v>6150</v>
      </c>
      <c r="E71" s="5"/>
      <c r="F71" s="5"/>
      <c r="G71" s="5"/>
      <c r="H71" s="5"/>
      <c r="I71" s="13" t="e">
        <f>SUM(출고!#REF!:출고!#REF!)*매출!D37</f>
        <v>#REF!</v>
      </c>
      <c r="J71" s="13" t="e">
        <f>SUM(출고!#REF!)*매출!D37</f>
        <v>#REF!</v>
      </c>
      <c r="K71" s="13" t="e">
        <f>SUM(출고!#REF!)*매출!D37</f>
        <v>#REF!</v>
      </c>
      <c r="L71" s="13" t="e">
        <f>SUM(출고!#REF!)*매출!D37</f>
        <v>#REF!</v>
      </c>
      <c r="M71" s="13" t="e">
        <f>SUM(출고!#REF!:출고!#REF!)*D71</f>
        <v>#REF!</v>
      </c>
      <c r="N71" s="13" t="e">
        <f>SUM(출고!#REF!:출고!#REF!)*매출!D37</f>
        <v>#REF!</v>
      </c>
      <c r="O71" s="13" t="e">
        <f>SUM(출고!#REF!)*매출!D37</f>
        <v>#REF!</v>
      </c>
      <c r="P71" s="13" t="e">
        <f>SUM(출고!#REF!)*매출!D37</f>
        <v>#REF!</v>
      </c>
      <c r="Q71" s="13" t="e">
        <f>SUM(출고!#REF!)*매출!D37</f>
        <v>#REF!</v>
      </c>
      <c r="R71" s="13" t="e">
        <f>SUM(출고!#REF!)*매출!D37</f>
        <v>#REF!</v>
      </c>
      <c r="S71" s="13" t="e">
        <f>SUM(출고!#REF!)*매출!D37</f>
        <v>#REF!</v>
      </c>
      <c r="T71" s="5" t="e">
        <f>SUM(출고!#REF!)*매출!D37</f>
        <v>#REF!</v>
      </c>
      <c r="U71" s="13" t="e">
        <f>SUM(출고!#REF!)*매출!D37</f>
        <v>#REF!</v>
      </c>
      <c r="V71" s="18" t="e">
        <f>D71*판매추이!#REF!</f>
        <v>#REF!</v>
      </c>
      <c r="W71" s="18" t="e">
        <f>매출!D71*판매추이!#REF!</f>
        <v>#REF!</v>
      </c>
    </row>
    <row r="72" spans="1:23">
      <c r="A72" s="6">
        <v>73</v>
      </c>
      <c r="B72" s="6">
        <v>32106319</v>
      </c>
      <c r="C72" s="5" t="s">
        <v>84</v>
      </c>
      <c r="D72" s="18">
        <v>2650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 t="e">
        <f>SUM(출고!#REF!)*매출!D64</f>
        <v>#REF!</v>
      </c>
      <c r="U72" s="13" t="e">
        <f>SUM(출고!#REF!)*매출!D64</f>
        <v>#REF!</v>
      </c>
      <c r="V72" s="18" t="e">
        <f>D72*판매추이!#REF!</f>
        <v>#REF!</v>
      </c>
      <c r="W72" s="18" t="e">
        <f>매출!D72*판매추이!#REF!</f>
        <v>#REF!</v>
      </c>
    </row>
    <row r="73" spans="1:23">
      <c r="A73" s="6">
        <v>72</v>
      </c>
      <c r="B73" s="6">
        <v>32106318</v>
      </c>
      <c r="C73" s="5" t="s">
        <v>123</v>
      </c>
      <c r="D73" s="18">
        <v>2000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 t="e">
        <f>SUM(출고!#REF!)*매출!D102</f>
        <v>#REF!</v>
      </c>
      <c r="U73" s="13" t="e">
        <f>SUM(출고!#REF!)*매출!D102</f>
        <v>#REF!</v>
      </c>
      <c r="V73" s="18" t="e">
        <f>D73*판매추이!#REF!</f>
        <v>#REF!</v>
      </c>
      <c r="W73" s="18" t="e">
        <f>매출!D73*판매추이!#REF!</f>
        <v>#REF!</v>
      </c>
    </row>
    <row r="74" spans="1:23">
      <c r="A74" s="6">
        <v>51</v>
      </c>
      <c r="B74" s="6">
        <v>28869442</v>
      </c>
      <c r="C74" s="5" t="s">
        <v>93</v>
      </c>
      <c r="D74" s="18">
        <v>9500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13" t="e">
        <f>SUM(출고!#REF!)*매출!D9</f>
        <v>#REF!</v>
      </c>
      <c r="P74" s="13" t="e">
        <f>SUM(출고!#REF!)*매출!D9</f>
        <v>#REF!</v>
      </c>
      <c r="Q74" s="13" t="e">
        <f>SUM(출고!#REF!)*매출!D9</f>
        <v>#REF!</v>
      </c>
      <c r="R74" s="13" t="e">
        <f>SUM(출고!#REF!)*매출!D9</f>
        <v>#REF!</v>
      </c>
      <c r="S74" s="13" t="e">
        <f>SUM(출고!#REF!)*매출!D9</f>
        <v>#REF!</v>
      </c>
      <c r="T74" s="5" t="e">
        <f>SUM(출고!#REF!)*매출!D9</f>
        <v>#REF!</v>
      </c>
      <c r="U74" s="13" t="e">
        <f>SUM(출고!#REF!)*매출!D9</f>
        <v>#REF!</v>
      </c>
      <c r="V74" s="18" t="e">
        <f>D74*판매추이!#REF!</f>
        <v>#REF!</v>
      </c>
      <c r="W74" s="18" t="e">
        <f>매출!D74*판매추이!#REF!</f>
        <v>#REF!</v>
      </c>
    </row>
    <row r="75" spans="1:23">
      <c r="A75" s="6">
        <v>79</v>
      </c>
      <c r="B75" s="6">
        <v>32106368</v>
      </c>
      <c r="C75" s="5" t="s">
        <v>242</v>
      </c>
      <c r="D75" s="18">
        <v>5000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13" t="e">
        <f>SUM(출고!#REF!)*매출!D50</f>
        <v>#REF!</v>
      </c>
      <c r="S75" s="13" t="e">
        <f>SUM(출고!#REF!)*매출!D50</f>
        <v>#REF!</v>
      </c>
      <c r="T75" s="5" t="e">
        <f>SUM(출고!#REF!)*매출!D50</f>
        <v>#REF!</v>
      </c>
      <c r="U75" s="13" t="e">
        <f>SUM(출고!#REF!)*매출!D50</f>
        <v>#REF!</v>
      </c>
      <c r="V75" s="18" t="e">
        <f>D75*판매추이!#REF!</f>
        <v>#REF!</v>
      </c>
      <c r="W75" s="18" t="e">
        <f>매출!D75*판매추이!#REF!</f>
        <v>#REF!</v>
      </c>
    </row>
    <row r="76" spans="1:23">
      <c r="A76" s="6">
        <v>77</v>
      </c>
      <c r="B76" s="6">
        <v>32506474</v>
      </c>
      <c r="C76" s="5" t="s">
        <v>120</v>
      </c>
      <c r="D76" s="18">
        <v>4100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13" t="e">
        <f>SUM(출고!#REF!)*매출!D52</f>
        <v>#REF!</v>
      </c>
      <c r="S76" s="13" t="e">
        <f>SUM(출고!#REF!)*매출!D52</f>
        <v>#REF!</v>
      </c>
      <c r="T76" s="5" t="e">
        <f>SUM(출고!#REF!)*매출!D52</f>
        <v>#REF!</v>
      </c>
      <c r="U76" s="13" t="e">
        <f>SUM(출고!#REF!)*매출!D52</f>
        <v>#REF!</v>
      </c>
      <c r="V76" s="18" t="e">
        <f>D76*판매추이!#REF!</f>
        <v>#REF!</v>
      </c>
      <c r="W76" s="18" t="e">
        <f>매출!D76*판매추이!#REF!</f>
        <v>#REF!</v>
      </c>
    </row>
    <row r="77" spans="1:23">
      <c r="A77" s="6">
        <v>78</v>
      </c>
      <c r="B77" s="6">
        <v>32506473</v>
      </c>
      <c r="C77" s="5" t="s">
        <v>108</v>
      </c>
      <c r="D77" s="18">
        <v>4100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13" t="e">
        <f>SUM(출고!#REF!)*매출!D49</f>
        <v>#REF!</v>
      </c>
      <c r="S77" s="13" t="e">
        <f>SUM(출고!#REF!)*매출!D49</f>
        <v>#REF!</v>
      </c>
      <c r="T77" s="5" t="e">
        <f>SUM(출고!#REF!)*매출!D49</f>
        <v>#REF!</v>
      </c>
      <c r="U77" s="13" t="e">
        <f>SUM(출고!#REF!)*매출!D49</f>
        <v>#REF!</v>
      </c>
      <c r="V77" s="18" t="e">
        <f>D77*판매추이!#REF!</f>
        <v>#REF!</v>
      </c>
      <c r="W77" s="18" t="e">
        <f>매출!D77*판매추이!#REF!</f>
        <v>#REF!</v>
      </c>
    </row>
    <row r="78" spans="1:23">
      <c r="A78" s="6">
        <v>15</v>
      </c>
      <c r="B78" s="6">
        <v>26248488</v>
      </c>
      <c r="C78" s="5" t="s">
        <v>57</v>
      </c>
      <c r="D78" s="18">
        <v>21000</v>
      </c>
      <c r="E78" s="5"/>
      <c r="F78" s="5"/>
      <c r="G78" s="5"/>
      <c r="H78" s="5"/>
      <c r="I78" s="13" t="e">
        <f>SUM(출고!#REF!:출고!#REF!)*매출!D19</f>
        <v>#REF!</v>
      </c>
      <c r="J78" s="13" t="e">
        <f>SUM(출고!#REF!)*매출!D19</f>
        <v>#REF!</v>
      </c>
      <c r="K78" s="13" t="e">
        <f>SUM(출고!#REF!)*매출!D19</f>
        <v>#REF!</v>
      </c>
      <c r="L78" s="13" t="e">
        <f>SUM(출고!#REF!)*매출!D19</f>
        <v>#REF!</v>
      </c>
      <c r="M78" s="13" t="e">
        <f>SUM(출고!#REF!:출고!#REF!)*D78</f>
        <v>#REF!</v>
      </c>
      <c r="N78" s="13" t="e">
        <f>SUM(출고!#REF!:출고!#REF!)*매출!D19</f>
        <v>#REF!</v>
      </c>
      <c r="O78" s="13" t="e">
        <f>SUM(출고!#REF!)*매출!D19</f>
        <v>#REF!</v>
      </c>
      <c r="P78" s="13" t="e">
        <f>SUM(출고!#REF!)*매출!D19</f>
        <v>#REF!</v>
      </c>
      <c r="Q78" s="13" t="e">
        <f>SUM(출고!#REF!)*매출!D19</f>
        <v>#REF!</v>
      </c>
      <c r="R78" s="13" t="e">
        <f>SUM(출고!#REF!)*매출!D19</f>
        <v>#REF!</v>
      </c>
      <c r="S78" s="13" t="e">
        <f>SUM(출고!#REF!)*매출!D19</f>
        <v>#REF!</v>
      </c>
      <c r="T78" s="5" t="e">
        <f>SUM(출고!#REF!)*매출!D19</f>
        <v>#REF!</v>
      </c>
      <c r="U78" s="13" t="e">
        <f>SUM(출고!#REF!)*매출!D19</f>
        <v>#REF!</v>
      </c>
      <c r="V78" s="18" t="e">
        <f>D78*판매추이!#REF!</f>
        <v>#REF!</v>
      </c>
      <c r="W78" s="18" t="e">
        <f>매출!D78*판매추이!#REF!</f>
        <v>#REF!</v>
      </c>
    </row>
    <row r="79" spans="1:23">
      <c r="A79" s="6">
        <v>16</v>
      </c>
      <c r="B79" s="6">
        <v>26248492</v>
      </c>
      <c r="C79" s="5" t="s">
        <v>44</v>
      </c>
      <c r="D79" s="18">
        <v>24000</v>
      </c>
      <c r="E79" s="5"/>
      <c r="F79" s="5"/>
      <c r="G79" s="5"/>
      <c r="H79" s="5"/>
      <c r="I79" s="13" t="e">
        <f>SUM(출고!#REF!:출고!#REF!)*매출!D23</f>
        <v>#REF!</v>
      </c>
      <c r="J79" s="13" t="e">
        <f>SUM(출고!#REF!)*매출!D23</f>
        <v>#REF!</v>
      </c>
      <c r="K79" s="13" t="e">
        <f>SUM(출고!#REF!)*매출!D23</f>
        <v>#REF!</v>
      </c>
      <c r="L79" s="13" t="e">
        <f>SUM(출고!#REF!)*매출!D23</f>
        <v>#REF!</v>
      </c>
      <c r="M79" s="13" t="e">
        <f>SUM(출고!#REF!:출고!#REF!)*D79</f>
        <v>#REF!</v>
      </c>
      <c r="N79" s="13" t="e">
        <f>SUM(출고!#REF!:출고!#REF!)*매출!D23</f>
        <v>#REF!</v>
      </c>
      <c r="O79" s="13" t="e">
        <f>SUM(출고!#REF!)*매출!D23</f>
        <v>#REF!</v>
      </c>
      <c r="P79" s="13" t="e">
        <f>SUM(출고!#REF!)*매출!D23</f>
        <v>#REF!</v>
      </c>
      <c r="Q79" s="13" t="e">
        <f>SUM(출고!#REF!)*매출!D23</f>
        <v>#REF!</v>
      </c>
      <c r="R79" s="13" t="e">
        <f>SUM(출고!#REF!)*매출!D23</f>
        <v>#REF!</v>
      </c>
      <c r="S79" s="13" t="e">
        <f>SUM(출고!#REF!)*매출!D23</f>
        <v>#REF!</v>
      </c>
      <c r="T79" s="5" t="e">
        <f>SUM(출고!#REF!)*매출!D23</f>
        <v>#REF!</v>
      </c>
      <c r="U79" s="13" t="e">
        <f>SUM(출고!#REF!)*매출!D23</f>
        <v>#REF!</v>
      </c>
      <c r="V79" s="18" t="e">
        <f>D79*판매추이!#REF!</f>
        <v>#REF!</v>
      </c>
      <c r="W79" s="18" t="e">
        <f>매출!D79*판매추이!#REF!</f>
        <v>#REF!</v>
      </c>
    </row>
    <row r="80" spans="1:23">
      <c r="A80" s="6">
        <v>97</v>
      </c>
      <c r="B80" s="6">
        <v>36003879</v>
      </c>
      <c r="C80" s="71" t="s">
        <v>103</v>
      </c>
      <c r="D80" s="18">
        <v>22300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 t="e">
        <f>SUM(출고!#REF!)*매출!D103</f>
        <v>#REF!</v>
      </c>
      <c r="U80" s="13" t="e">
        <f>SUM(출고!#REF!)*매출!D103</f>
        <v>#REF!</v>
      </c>
      <c r="V80" s="18" t="e">
        <f>D80*판매추이!#REF!</f>
        <v>#REF!</v>
      </c>
      <c r="W80" s="18" t="e">
        <f>매출!D80*판매추이!#REF!</f>
        <v>#REF!</v>
      </c>
    </row>
    <row r="81" spans="1:206">
      <c r="A81" s="6">
        <v>96</v>
      </c>
      <c r="B81" s="6">
        <v>36003880</v>
      </c>
      <c r="C81" s="71" t="s">
        <v>85</v>
      </c>
      <c r="D81" s="18">
        <v>20000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 t="e">
        <f>SUM(출고!#REF!)*매출!D104</f>
        <v>#REF!</v>
      </c>
      <c r="U81" s="13" t="e">
        <f>SUM(출고!#REF!)*매출!D104</f>
        <v>#REF!</v>
      </c>
      <c r="V81" s="18" t="e">
        <f>D81*판매추이!#REF!</f>
        <v>#REF!</v>
      </c>
      <c r="W81" s="18" t="e">
        <f>매출!D81*판매추이!#REF!</f>
        <v>#REF!</v>
      </c>
    </row>
    <row r="82" spans="1:206">
      <c r="A82" s="6">
        <v>21</v>
      </c>
      <c r="B82" s="6">
        <v>26248533</v>
      </c>
      <c r="C82" s="5" t="s">
        <v>94</v>
      </c>
      <c r="D82" s="18">
        <v>30000</v>
      </c>
      <c r="E82" s="5"/>
      <c r="F82" s="5"/>
      <c r="G82" s="5"/>
      <c r="H82" s="5"/>
      <c r="I82" s="13" t="e">
        <f>SUM(출고!#REF!:출고!#REF!)*매출!D28</f>
        <v>#REF!</v>
      </c>
      <c r="J82" s="13" t="e">
        <f>SUM(출고!#REF!)*매출!D28</f>
        <v>#REF!</v>
      </c>
      <c r="K82" s="13" t="e">
        <f>SUM(출고!#REF!)*매출!D28</f>
        <v>#REF!</v>
      </c>
      <c r="L82" s="13" t="e">
        <f>SUM(출고!#REF!)*매출!D28</f>
        <v>#REF!</v>
      </c>
      <c r="M82" s="13" t="e">
        <f>SUM(출고!#REF!:출고!#REF!)*D82</f>
        <v>#REF!</v>
      </c>
      <c r="N82" s="13" t="e">
        <f>SUM(출고!#REF!:출고!#REF!)*매출!D28</f>
        <v>#REF!</v>
      </c>
      <c r="O82" s="13" t="e">
        <f>SUM(출고!#REF!)*매출!D28</f>
        <v>#REF!</v>
      </c>
      <c r="P82" s="13" t="e">
        <f>SUM(출고!#REF!)*매출!D28</f>
        <v>#REF!</v>
      </c>
      <c r="Q82" s="13" t="e">
        <f>SUM(출고!#REF!)*매출!D28</f>
        <v>#REF!</v>
      </c>
      <c r="R82" s="13" t="e">
        <f>SUM(출고!#REF!)*매출!D28</f>
        <v>#REF!</v>
      </c>
      <c r="S82" s="13" t="e">
        <f>SUM(출고!#REF!)*매출!D28</f>
        <v>#REF!</v>
      </c>
      <c r="T82" s="5" t="e">
        <f>SUM(출고!#REF!)*매출!D28</f>
        <v>#REF!</v>
      </c>
      <c r="U82" s="13" t="e">
        <f>SUM(출고!#REF!)*매출!D28</f>
        <v>#REF!</v>
      </c>
      <c r="V82" s="18" t="e">
        <f>D82*판매추이!#REF!</f>
        <v>#REF!</v>
      </c>
      <c r="W82" s="18" t="e">
        <f>매출!D82*판매추이!#REF!</f>
        <v>#REF!</v>
      </c>
    </row>
    <row r="83" spans="1:206">
      <c r="A83" s="6">
        <v>22</v>
      </c>
      <c r="B83" s="6">
        <v>26248536</v>
      </c>
      <c r="C83" s="5" t="s">
        <v>81</v>
      </c>
      <c r="D83" s="18">
        <v>35500</v>
      </c>
      <c r="E83" s="5"/>
      <c r="F83" s="5"/>
      <c r="G83" s="5"/>
      <c r="H83" s="5"/>
      <c r="I83" s="13" t="e">
        <f>SUM(출고!#REF!:출고!#REF!)*매출!D29</f>
        <v>#REF!</v>
      </c>
      <c r="J83" s="13" t="e">
        <f>SUM(출고!#REF!)*매출!D29</f>
        <v>#REF!</v>
      </c>
      <c r="K83" s="13" t="e">
        <f>SUM(출고!#REF!)*매출!D29</f>
        <v>#REF!</v>
      </c>
      <c r="L83" s="13" t="e">
        <f>SUM(출고!#REF!)*매출!D29</f>
        <v>#REF!</v>
      </c>
      <c r="M83" s="13" t="e">
        <f>SUM(출고!#REF!:출고!#REF!)*D83</f>
        <v>#REF!</v>
      </c>
      <c r="N83" s="13" t="e">
        <f>SUM(출고!#REF!:출고!#REF!)*매출!D29</f>
        <v>#REF!</v>
      </c>
      <c r="O83" s="13" t="e">
        <f>SUM(출고!#REF!)*매출!D29</f>
        <v>#REF!</v>
      </c>
      <c r="P83" s="13" t="e">
        <f>SUM(출고!#REF!)*매출!D29</f>
        <v>#REF!</v>
      </c>
      <c r="Q83" s="13" t="e">
        <f>SUM(출고!#REF!)*매출!D29</f>
        <v>#REF!</v>
      </c>
      <c r="R83" s="13" t="e">
        <f>SUM(출고!#REF!)*매출!D29</f>
        <v>#REF!</v>
      </c>
      <c r="S83" s="13" t="e">
        <f>SUM(출고!#REF!)*매출!D29</f>
        <v>#REF!</v>
      </c>
      <c r="T83" s="5" t="e">
        <f>SUM(출고!#REF!)*매출!D29</f>
        <v>#REF!</v>
      </c>
      <c r="U83" s="13" t="e">
        <f>SUM(출고!#REF!)*매출!D29</f>
        <v>#REF!</v>
      </c>
      <c r="V83" s="18" t="e">
        <f>D83*판매추이!#REF!</f>
        <v>#REF!</v>
      </c>
      <c r="W83" s="18" t="e">
        <f>매출!D83*판매추이!#REF!</f>
        <v>#REF!</v>
      </c>
    </row>
    <row r="84" spans="1:206">
      <c r="A84" s="6">
        <v>41</v>
      </c>
      <c r="B84" s="6">
        <v>27444298</v>
      </c>
      <c r="C84" s="5" t="s">
        <v>72</v>
      </c>
      <c r="D84" s="18">
        <v>17400</v>
      </c>
      <c r="E84" s="5"/>
      <c r="F84" s="5"/>
      <c r="G84" s="5"/>
      <c r="H84" s="5"/>
      <c r="I84" s="5"/>
      <c r="J84" s="13" t="e">
        <f>SUM(출고!#REF!)*매출!D83</f>
        <v>#REF!</v>
      </c>
      <c r="K84" s="13" t="e">
        <f>SUM(출고!#REF!)*매출!D83</f>
        <v>#REF!</v>
      </c>
      <c r="L84" s="13" t="e">
        <f>SUM(출고!#REF!)*매출!D83</f>
        <v>#REF!</v>
      </c>
      <c r="M84" s="13" t="e">
        <f>SUM(출고!#REF!:출고!#REF!)*D84</f>
        <v>#REF!</v>
      </c>
      <c r="N84" s="13" t="e">
        <f>SUM(출고!#REF!:출고!#REF!)*매출!D83</f>
        <v>#REF!</v>
      </c>
      <c r="O84" s="13" t="e">
        <f>SUM(출고!#REF!)*매출!D83</f>
        <v>#REF!</v>
      </c>
      <c r="P84" s="13" t="e">
        <f>SUM(출고!#REF!)*매출!D83</f>
        <v>#REF!</v>
      </c>
      <c r="Q84" s="13" t="e">
        <f>SUM(출고!#REF!)*매출!D83</f>
        <v>#REF!</v>
      </c>
      <c r="R84" s="13" t="e">
        <f>SUM(출고!#REF!)*매출!D83</f>
        <v>#REF!</v>
      </c>
      <c r="S84" s="13" t="e">
        <f>SUM(출고!#REF!)*매출!D83</f>
        <v>#REF!</v>
      </c>
      <c r="T84" s="5" t="e">
        <f>SUM(출고!#REF!)*매출!D83</f>
        <v>#REF!</v>
      </c>
      <c r="U84" s="13" t="e">
        <f>SUM(출고!#REF!)*매출!D83</f>
        <v>#REF!</v>
      </c>
      <c r="V84" s="18" t="e">
        <f>D84*판매추이!#REF!</f>
        <v>#REF!</v>
      </c>
      <c r="W84" s="18" t="e">
        <f>매출!D84*판매추이!#REF!</f>
        <v>#REF!</v>
      </c>
    </row>
    <row r="85" spans="1:206" ht="18" customHeight="1">
      <c r="A85" s="6">
        <v>42</v>
      </c>
      <c r="B85" s="6">
        <v>27444299</v>
      </c>
      <c r="C85" s="5" t="s">
        <v>106</v>
      </c>
      <c r="D85" s="18">
        <v>21500</v>
      </c>
      <c r="E85" s="5"/>
      <c r="F85" s="5"/>
      <c r="G85" s="5"/>
      <c r="H85" s="5"/>
      <c r="I85" s="5"/>
      <c r="J85" s="13" t="e">
        <f>SUM(출고!#REF!)*매출!D135</f>
        <v>#REF!</v>
      </c>
      <c r="K85" s="13" t="e">
        <f>SUM(출고!#REF!)*매출!D135</f>
        <v>#REF!</v>
      </c>
      <c r="L85" s="13" t="e">
        <f>SUM(출고!#REF!)*매출!D135</f>
        <v>#REF!</v>
      </c>
      <c r="M85" s="13" t="e">
        <f>SUM(출고!#REF!:출고!#REF!)*D85</f>
        <v>#REF!</v>
      </c>
      <c r="N85" s="13" t="e">
        <f>SUM(출고!#REF!:출고!#REF!)*매출!D135</f>
        <v>#REF!</v>
      </c>
      <c r="O85" s="13" t="e">
        <f>SUM(출고!#REF!)*매출!D135</f>
        <v>#REF!</v>
      </c>
      <c r="P85" s="13" t="e">
        <f>SUM(출고!#REF!)*매출!D135</f>
        <v>#REF!</v>
      </c>
      <c r="Q85" s="13" t="e">
        <f>SUM(출고!#REF!)*매출!D135</f>
        <v>#REF!</v>
      </c>
      <c r="R85" s="13" t="e">
        <f>SUM(출고!#REF!)*매출!D135</f>
        <v>#REF!</v>
      </c>
      <c r="S85" s="13" t="e">
        <f>SUM(출고!#REF!)*매출!D135</f>
        <v>#REF!</v>
      </c>
      <c r="T85" s="5" t="e">
        <f>SUM(출고!#REF!)*매출!D135</f>
        <v>#REF!</v>
      </c>
      <c r="U85" s="13" t="e">
        <f>SUM(출고!#REF!)*매출!D135</f>
        <v>#REF!</v>
      </c>
      <c r="V85" s="18" t="e">
        <f>D85*판매추이!#REF!</f>
        <v>#REF!</v>
      </c>
      <c r="W85" s="18" t="e">
        <f>매출!D85*판매추이!#REF!</f>
        <v>#REF!</v>
      </c>
    </row>
    <row r="86" spans="1:206">
      <c r="A86" s="6">
        <v>11</v>
      </c>
      <c r="B86" s="6">
        <v>22724859</v>
      </c>
      <c r="C86" s="5" t="s">
        <v>86</v>
      </c>
      <c r="D86" s="18">
        <v>17400</v>
      </c>
      <c r="E86" s="5"/>
      <c r="F86" s="5"/>
      <c r="G86" s="18" t="e">
        <f>SUM(출고!#REF!)*매출!D79</f>
        <v>#REF!</v>
      </c>
      <c r="H86" s="13" t="e">
        <f>SUM(출고!#REF!)*매출!D79</f>
        <v>#REF!</v>
      </c>
      <c r="I86" s="13" t="e">
        <f>SUM(출고!#REF!:출고!#REF!)*매출!D79</f>
        <v>#REF!</v>
      </c>
      <c r="J86" s="13" t="e">
        <f>SUM(출고!#REF!)*매출!D79</f>
        <v>#REF!</v>
      </c>
      <c r="K86" s="13" t="e">
        <f>SUM(출고!#REF!)*매출!D79</f>
        <v>#REF!</v>
      </c>
      <c r="L86" s="13" t="e">
        <f>SUM(출고!#REF!)*매출!D79</f>
        <v>#REF!</v>
      </c>
      <c r="M86" s="13" t="e">
        <f>SUM(출고!#REF!:출고!#REF!)*D86</f>
        <v>#REF!</v>
      </c>
      <c r="N86" s="13" t="e">
        <f>SUM(출고!#REF!:출고!#REF!)*매출!D79</f>
        <v>#REF!</v>
      </c>
      <c r="O86" s="13" t="e">
        <f>SUM(출고!#REF!)*매출!D79</f>
        <v>#REF!</v>
      </c>
      <c r="P86" s="13" t="e">
        <f>SUM(출고!#REF!)*매출!D79</f>
        <v>#REF!</v>
      </c>
      <c r="Q86" s="13" t="e">
        <f>SUM(출고!#REF!)*매출!D79</f>
        <v>#REF!</v>
      </c>
      <c r="R86" s="13" t="e">
        <f>SUM(출고!#REF!)*매출!D79</f>
        <v>#REF!</v>
      </c>
      <c r="S86" s="13" t="e">
        <f>SUM(출고!#REF!)*매출!D79</f>
        <v>#REF!</v>
      </c>
      <c r="T86" s="5" t="e">
        <f>SUM(출고!#REF!)*매출!D79</f>
        <v>#REF!</v>
      </c>
      <c r="U86" s="13" t="e">
        <f>SUM(출고!#REF!)*매출!D79</f>
        <v>#REF!</v>
      </c>
      <c r="V86" s="18" t="e">
        <f>D86*판매추이!#REF!</f>
        <v>#REF!</v>
      </c>
      <c r="W86" s="18" t="e">
        <f>매출!D86*판매추이!#REF!</f>
        <v>#REF!</v>
      </c>
    </row>
    <row r="87" spans="1:206">
      <c r="A87" s="6">
        <v>12</v>
      </c>
      <c r="B87" s="6">
        <v>22724858</v>
      </c>
      <c r="C87" s="5" t="s">
        <v>69</v>
      </c>
      <c r="D87" s="18">
        <v>21500</v>
      </c>
      <c r="E87" s="5"/>
      <c r="F87" s="5"/>
      <c r="G87" s="18" t="e">
        <f>SUM(출고!#REF!)*매출!D82</f>
        <v>#REF!</v>
      </c>
      <c r="H87" s="13" t="e">
        <f>SUM(출고!#REF!)*매출!D82</f>
        <v>#REF!</v>
      </c>
      <c r="I87" s="13" t="e">
        <f>SUM(출고!#REF!:출고!#REF!)*매출!D82</f>
        <v>#REF!</v>
      </c>
      <c r="J87" s="13" t="e">
        <f>SUM(출고!#REF!)*매출!D82</f>
        <v>#REF!</v>
      </c>
      <c r="K87" s="13" t="e">
        <f>SUM(출고!#REF!)*매출!D82</f>
        <v>#REF!</v>
      </c>
      <c r="L87" s="13" t="e">
        <f>SUM(출고!#REF!)*매출!D82</f>
        <v>#REF!</v>
      </c>
      <c r="M87" s="13" t="e">
        <f>SUM(출고!#REF!:출고!#REF!)*D87</f>
        <v>#REF!</v>
      </c>
      <c r="N87" s="13" t="e">
        <f>SUM(출고!#REF!:출고!#REF!)*매출!D82</f>
        <v>#REF!</v>
      </c>
      <c r="O87" s="13" t="e">
        <f>SUM(출고!#REF!)*매출!D82</f>
        <v>#REF!</v>
      </c>
      <c r="P87" s="13" t="e">
        <f>SUM(출고!#REF!)*매출!D82</f>
        <v>#REF!</v>
      </c>
      <c r="Q87" s="13" t="e">
        <f>SUM(출고!#REF!)*매출!D82</f>
        <v>#REF!</v>
      </c>
      <c r="R87" s="13" t="e">
        <f>SUM(출고!#REF!)*매출!D82</f>
        <v>#REF!</v>
      </c>
      <c r="S87" s="13" t="e">
        <f>SUM(출고!#REF!)*매출!D82</f>
        <v>#REF!</v>
      </c>
      <c r="T87" s="5" t="e">
        <f>SUM(출고!#REF!)*매출!D82</f>
        <v>#REF!</v>
      </c>
      <c r="U87" s="13" t="e">
        <f>SUM(출고!#REF!)*매출!D82</f>
        <v>#REF!</v>
      </c>
      <c r="V87" s="18" t="e">
        <f>D87*판매추이!#REF!</f>
        <v>#REF!</v>
      </c>
      <c r="W87" s="18" t="e">
        <f>매출!D87*판매추이!#REF!</f>
        <v>#REF!</v>
      </c>
    </row>
    <row r="88" spans="1:206" ht="15.75" customHeight="1">
      <c r="A88" s="6">
        <v>57</v>
      </c>
      <c r="B88" s="6">
        <v>29645476</v>
      </c>
      <c r="C88" s="5" t="s">
        <v>116</v>
      </c>
      <c r="D88" s="18">
        <v>14300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13" t="e">
        <f>SUM(출고!#REF!)*매출!D46</f>
        <v>#REF!</v>
      </c>
      <c r="Q88" s="13" t="e">
        <f>SUM(출고!#REF!)*매출!D46</f>
        <v>#REF!</v>
      </c>
      <c r="R88" s="13" t="e">
        <f>SUM(출고!#REF!)*매출!D46</f>
        <v>#REF!</v>
      </c>
      <c r="S88" s="13" t="e">
        <f>SUM(출고!#REF!)*매출!D46</f>
        <v>#REF!</v>
      </c>
      <c r="T88" s="5" t="e">
        <f>SUM(출고!#REF!)*매출!D46</f>
        <v>#REF!</v>
      </c>
      <c r="U88" s="13" t="e">
        <f>SUM(출고!#REF!)*매출!D46</f>
        <v>#REF!</v>
      </c>
      <c r="V88" s="18" t="e">
        <f>D88*판매추이!#REF!</f>
        <v>#REF!</v>
      </c>
      <c r="W88" s="18" t="e">
        <f>매출!D88*판매추이!#REF!</f>
        <v>#REF!</v>
      </c>
    </row>
    <row r="89" spans="1:206">
      <c r="A89" s="6">
        <v>56</v>
      </c>
      <c r="B89" s="6">
        <v>29645474</v>
      </c>
      <c r="C89" s="5" t="s">
        <v>111</v>
      </c>
      <c r="D89" s="18">
        <v>14300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13" t="e">
        <f>SUM(출고!#REF!)*매출!D45</f>
        <v>#REF!</v>
      </c>
      <c r="Q89" s="13" t="e">
        <f>SUM(출고!#REF!)*매출!D45</f>
        <v>#REF!</v>
      </c>
      <c r="R89" s="13" t="e">
        <f>SUM(출고!#REF!)*매출!D45</f>
        <v>#REF!</v>
      </c>
      <c r="S89" s="13" t="e">
        <f>SUM(출고!#REF!)*매출!D45</f>
        <v>#REF!</v>
      </c>
      <c r="T89" s="5" t="e">
        <f>SUM(출고!#REF!)*매출!D45</f>
        <v>#REF!</v>
      </c>
      <c r="U89" s="13" t="e">
        <f>SUM(출고!#REF!)*매출!D45</f>
        <v>#REF!</v>
      </c>
      <c r="V89" s="18" t="e">
        <f>D89*판매추이!#REF!</f>
        <v>#REF!</v>
      </c>
      <c r="W89" s="18" t="e">
        <f>매출!D89*판매추이!#REF!</f>
        <v>#REF!</v>
      </c>
    </row>
    <row r="90" spans="1:206">
      <c r="A90" s="19">
        <v>104</v>
      </c>
      <c r="B90" s="81">
        <v>39217323</v>
      </c>
      <c r="C90" s="80" t="s">
        <v>550</v>
      </c>
      <c r="D90" s="83">
        <v>15000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3"/>
      <c r="V90" s="18" t="e">
        <f>D90*판매추이!#REF!</f>
        <v>#REF!</v>
      </c>
      <c r="W90" s="18" t="e">
        <f>매출!D90*판매추이!#REF!</f>
        <v>#REF!</v>
      </c>
    </row>
    <row r="91" spans="1:206">
      <c r="A91" s="19">
        <v>105</v>
      </c>
      <c r="B91" s="81">
        <v>39217324</v>
      </c>
      <c r="C91" s="80" t="s">
        <v>551</v>
      </c>
      <c r="D91" s="83">
        <v>19000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3"/>
      <c r="V91" s="18" t="e">
        <f>D91*판매추이!#REF!</f>
        <v>#REF!</v>
      </c>
      <c r="W91" s="18" t="e">
        <f>매출!D91*판매추이!#REF!</f>
        <v>#REF!</v>
      </c>
    </row>
    <row r="92" spans="1:206">
      <c r="A92" s="6">
        <v>38</v>
      </c>
      <c r="B92" s="6">
        <v>27167835</v>
      </c>
      <c r="C92" s="5" t="s">
        <v>59</v>
      </c>
      <c r="D92" s="18">
        <v>10700</v>
      </c>
      <c r="E92" s="13" t="e">
        <f>SUM(출고!#REF!)*매출!D17</f>
        <v>#REF!</v>
      </c>
      <c r="F92" s="13" t="e">
        <f>SUM(출고!#REF!)*매출!D17</f>
        <v>#REF!</v>
      </c>
      <c r="G92" s="18" t="e">
        <f>SUM(출고!#REF!)*매출!D17</f>
        <v>#REF!</v>
      </c>
      <c r="H92" s="13" t="e">
        <f>SUM(출고!#REF!)*매출!D17</f>
        <v>#REF!</v>
      </c>
      <c r="I92" s="13" t="e">
        <f>SUM(출고!#REF!:출고!#REF!)*매출!D17</f>
        <v>#REF!</v>
      </c>
      <c r="J92" s="13" t="e">
        <f>SUM(출고!#REF!)*매출!D17</f>
        <v>#REF!</v>
      </c>
      <c r="K92" s="13" t="e">
        <f>SUM(출고!#REF!)*매출!D17</f>
        <v>#REF!</v>
      </c>
      <c r="L92" s="13" t="e">
        <f>SUM(출고!#REF!)*매출!D17</f>
        <v>#REF!</v>
      </c>
      <c r="M92" s="13" t="e">
        <f>SUM(출고!#REF!:출고!#REF!)*D92</f>
        <v>#REF!</v>
      </c>
      <c r="N92" s="13" t="e">
        <f>SUM(출고!#REF!:출고!#REF!)*매출!D17</f>
        <v>#REF!</v>
      </c>
      <c r="O92" s="13" t="e">
        <f>SUM(출고!#REF!)*매출!D17</f>
        <v>#REF!</v>
      </c>
      <c r="P92" s="13" t="e">
        <f>SUM(출고!#REF!)*매출!D17</f>
        <v>#REF!</v>
      </c>
      <c r="Q92" s="13" t="e">
        <f>SUM(출고!#REF!)*매출!D17</f>
        <v>#REF!</v>
      </c>
      <c r="R92" s="13" t="e">
        <f>SUM(출고!#REF!)*매출!D17</f>
        <v>#REF!</v>
      </c>
      <c r="S92" s="13" t="e">
        <f>SUM(출고!#REF!)*매출!D17</f>
        <v>#REF!</v>
      </c>
      <c r="T92" s="5" t="e">
        <f>SUM(출고!#REF!)*매출!D17</f>
        <v>#REF!</v>
      </c>
      <c r="U92" s="13" t="e">
        <f>SUM(출고!#REF!)*매출!D17</f>
        <v>#REF!</v>
      </c>
      <c r="V92" s="18" t="e">
        <f>D92*판매추이!#REF!</f>
        <v>#REF!</v>
      </c>
      <c r="W92" s="18" t="e">
        <f>매출!D92*판매추이!#REF!</f>
        <v>#REF!</v>
      </c>
    </row>
    <row r="93" spans="1:206">
      <c r="A93" s="6">
        <v>40</v>
      </c>
      <c r="B93" s="6">
        <v>27167837</v>
      </c>
      <c r="C93" s="5" t="s">
        <v>39</v>
      </c>
      <c r="D93" s="18">
        <v>14000</v>
      </c>
      <c r="E93" s="13" t="e">
        <f>SUM(출고!#REF!)*매출!D18</f>
        <v>#REF!</v>
      </c>
      <c r="F93" s="13" t="e">
        <f>SUM(출고!#REF!)*매출!D18</f>
        <v>#REF!</v>
      </c>
      <c r="G93" s="18" t="e">
        <f>SUM(출고!#REF!)*매출!D18</f>
        <v>#REF!</v>
      </c>
      <c r="H93" s="13" t="e">
        <f>SUM(출고!#REF!)*매출!D18</f>
        <v>#REF!</v>
      </c>
      <c r="I93" s="13" t="e">
        <f>SUM(출고!#REF!:출고!#REF!)*매출!D18</f>
        <v>#REF!</v>
      </c>
      <c r="J93" s="13" t="e">
        <f>SUM(출고!#REF!)*매출!D18</f>
        <v>#REF!</v>
      </c>
      <c r="K93" s="13" t="e">
        <f>SUM(출고!#REF!)*매출!D18</f>
        <v>#REF!</v>
      </c>
      <c r="L93" s="13" t="e">
        <f>SUM(출고!#REF!)*매출!D18</f>
        <v>#REF!</v>
      </c>
      <c r="M93" s="13" t="e">
        <f>SUM(출고!#REF!:출고!#REF!)*D93</f>
        <v>#REF!</v>
      </c>
      <c r="N93" s="13" t="e">
        <f>SUM(출고!#REF!:출고!#REF!)*매출!D18</f>
        <v>#REF!</v>
      </c>
      <c r="O93" s="13" t="e">
        <f>SUM(출고!#REF!)*매출!D18</f>
        <v>#REF!</v>
      </c>
      <c r="P93" s="13" t="e">
        <f>SUM(출고!#REF!)*매출!D18</f>
        <v>#REF!</v>
      </c>
      <c r="Q93" s="13" t="e">
        <f>SUM(출고!#REF!)*매출!D18</f>
        <v>#REF!</v>
      </c>
      <c r="R93" s="13" t="e">
        <f>SUM(출고!#REF!)*매출!D18</f>
        <v>#REF!</v>
      </c>
      <c r="S93" s="13" t="e">
        <f>SUM(출고!#REF!)*매출!D18</f>
        <v>#REF!</v>
      </c>
      <c r="T93" s="5" t="e">
        <f>SUM(출고!#REF!)*매출!D18</f>
        <v>#REF!</v>
      </c>
      <c r="U93" s="13" t="e">
        <f>SUM(출고!#REF!)*매출!D18</f>
        <v>#REF!</v>
      </c>
      <c r="V93" s="18" t="e">
        <f>D93*판매추이!#REF!</f>
        <v>#REF!</v>
      </c>
      <c r="W93" s="18" t="e">
        <f>매출!D93*판매추이!#REF!</f>
        <v>#REF!</v>
      </c>
    </row>
    <row r="94" spans="1:206">
      <c r="A94" s="6">
        <v>37</v>
      </c>
      <c r="B94" s="6">
        <v>27167834</v>
      </c>
      <c r="C94" s="5" t="s">
        <v>58</v>
      </c>
      <c r="D94" s="18">
        <v>10700</v>
      </c>
      <c r="E94" s="13" t="e">
        <f>SUM(출고!#REF!)*매출!D13</f>
        <v>#REF!</v>
      </c>
      <c r="F94" s="13" t="e">
        <f>SUM(출고!#REF!)*매출!D13</f>
        <v>#REF!</v>
      </c>
      <c r="G94" s="18" t="e">
        <f>SUM(출고!#REF!)*매출!D13</f>
        <v>#REF!</v>
      </c>
      <c r="H94" s="13" t="e">
        <f>SUM(출고!#REF!)*매출!D13</f>
        <v>#REF!</v>
      </c>
      <c r="I94" s="13" t="e">
        <f>SUM(출고!#REF!:출고!#REF!)*매출!D13</f>
        <v>#REF!</v>
      </c>
      <c r="J94" s="13" t="e">
        <f>SUM(출고!#REF!)*매출!D13</f>
        <v>#REF!</v>
      </c>
      <c r="K94" s="13" t="e">
        <f>SUM(출고!#REF!)*매출!D13</f>
        <v>#REF!</v>
      </c>
      <c r="L94" s="13" t="e">
        <f>SUM(출고!#REF!)*매출!D13</f>
        <v>#REF!</v>
      </c>
      <c r="M94" s="13" t="e">
        <f>SUM(출고!#REF!:출고!#REF!)*D94</f>
        <v>#REF!</v>
      </c>
      <c r="N94" s="13" t="e">
        <f>SUM(출고!#REF!:출고!#REF!)*매출!D13</f>
        <v>#REF!</v>
      </c>
      <c r="O94" s="13" t="e">
        <f>SUM(출고!#REF!)*매출!D13</f>
        <v>#REF!</v>
      </c>
      <c r="P94" s="13" t="e">
        <f>SUM(출고!#REF!)*매출!D13</f>
        <v>#REF!</v>
      </c>
      <c r="Q94" s="13" t="e">
        <f>SUM(출고!#REF!)*매출!D13</f>
        <v>#REF!</v>
      </c>
      <c r="R94" s="13" t="e">
        <f>SUM(출고!#REF!)*매출!D13</f>
        <v>#REF!</v>
      </c>
      <c r="S94" s="13" t="e">
        <f>SUM(출고!#REF!)*매출!D13</f>
        <v>#REF!</v>
      </c>
      <c r="T94" s="5" t="e">
        <f>SUM(출고!#REF!)*매출!D13</f>
        <v>#REF!</v>
      </c>
      <c r="U94" s="13" t="e">
        <f>SUM(출고!#REF!)*매출!D13</f>
        <v>#REF!</v>
      </c>
      <c r="V94" s="18" t="e">
        <f>D94*판매추이!#REF!</f>
        <v>#REF!</v>
      </c>
      <c r="W94" s="18" t="e">
        <f>매출!D94*판매추이!#REF!</f>
        <v>#REF!</v>
      </c>
    </row>
    <row r="95" spans="1:206">
      <c r="A95" s="6">
        <v>39</v>
      </c>
      <c r="B95" s="6">
        <v>27167836</v>
      </c>
      <c r="C95" s="5" t="s">
        <v>33</v>
      </c>
      <c r="D95" s="18">
        <v>14000</v>
      </c>
      <c r="E95" s="13" t="e">
        <f>SUM(출고!#REF!)*매출!D132</f>
        <v>#REF!</v>
      </c>
      <c r="F95" s="13" t="e">
        <f>SUM(출고!#REF!)*매출!D132</f>
        <v>#REF!</v>
      </c>
      <c r="G95" s="18" t="e">
        <f>SUM(출고!#REF!)*매출!D132</f>
        <v>#REF!</v>
      </c>
      <c r="H95" s="13" t="e">
        <f>SUM(출고!#REF!)*매출!D132</f>
        <v>#REF!</v>
      </c>
      <c r="I95" s="13" t="e">
        <f>SUM(출고!#REF!:출고!#REF!)*매출!D132</f>
        <v>#REF!</v>
      </c>
      <c r="J95" s="13" t="e">
        <f>SUM(출고!#REF!)*매출!D132</f>
        <v>#REF!</v>
      </c>
      <c r="K95" s="13" t="e">
        <f>SUM(출고!#REF!)*매출!D132</f>
        <v>#REF!</v>
      </c>
      <c r="L95" s="13" t="e">
        <f>SUM(출고!#REF!)*매출!D132</f>
        <v>#REF!</v>
      </c>
      <c r="M95" s="13" t="e">
        <f>SUM(출고!#REF!:출고!#REF!)*D95</f>
        <v>#REF!</v>
      </c>
      <c r="N95" s="13" t="e">
        <f>SUM(출고!#REF!:출고!#REF!)*매출!D132</f>
        <v>#REF!</v>
      </c>
      <c r="O95" s="13" t="e">
        <f>SUM(출고!#REF!)*매출!D132</f>
        <v>#REF!</v>
      </c>
      <c r="P95" s="13" t="e">
        <f>SUM(출고!#REF!)*매출!D132</f>
        <v>#REF!</v>
      </c>
      <c r="Q95" s="13" t="e">
        <f>SUM(출고!#REF!)*매출!D132</f>
        <v>#REF!</v>
      </c>
      <c r="R95" s="13" t="e">
        <f>SUM(출고!#REF!)*매출!D132</f>
        <v>#REF!</v>
      </c>
      <c r="S95" s="13" t="e">
        <f>SUM(출고!#REF!)*매출!D132</f>
        <v>#REF!</v>
      </c>
      <c r="T95" s="5" t="e">
        <f>SUM(출고!#REF!)*매출!D132</f>
        <v>#REF!</v>
      </c>
      <c r="U95" s="13" t="e">
        <f>SUM(출고!#REF!)*매출!D132</f>
        <v>#REF!</v>
      </c>
      <c r="V95" s="18" t="e">
        <f>D95*판매추이!#REF!</f>
        <v>#REF!</v>
      </c>
      <c r="W95" s="18" t="e">
        <f>매출!D95*판매추이!#REF!</f>
        <v>#REF!</v>
      </c>
      <c r="GU95" s="42"/>
      <c r="GV95" s="47"/>
      <c r="GW95" s="62"/>
      <c r="GX95" s="62"/>
    </row>
    <row r="96" spans="1:206">
      <c r="A96" s="6">
        <v>82</v>
      </c>
      <c r="B96" s="6">
        <v>14076866</v>
      </c>
      <c r="C96" s="5" t="s">
        <v>41</v>
      </c>
      <c r="D96" s="18">
        <v>3990</v>
      </c>
      <c r="E96" s="58"/>
      <c r="F96" s="58"/>
      <c r="G96" s="58"/>
      <c r="H96" s="58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5" t="e">
        <f>SUM(출고!#REF!)*매출!D110</f>
        <v>#REF!</v>
      </c>
      <c r="U96" s="13" t="e">
        <f>SUM(출고!#REF!)*매출!D110</f>
        <v>#REF!</v>
      </c>
      <c r="V96" s="18" t="e">
        <f>D96*판매추이!#REF!</f>
        <v>#REF!</v>
      </c>
      <c r="W96" s="18" t="e">
        <f>매출!D96*판매추이!#REF!</f>
        <v>#REF!</v>
      </c>
    </row>
    <row r="97" spans="1:210">
      <c r="A97" s="25">
        <v>81</v>
      </c>
      <c r="B97" s="25">
        <v>14076865</v>
      </c>
      <c r="C97" s="24" t="s">
        <v>42</v>
      </c>
      <c r="D97" s="59">
        <v>3990</v>
      </c>
      <c r="E97" s="34"/>
      <c r="F97" s="34"/>
      <c r="G97" s="34"/>
      <c r="H97" s="34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5" t="e">
        <f>SUM(출고!#REF!)*매출!D109</f>
        <v>#REF!</v>
      </c>
      <c r="U97" s="13" t="e">
        <f>SUM(출고!#REF!)*매출!D109</f>
        <v>#REF!</v>
      </c>
      <c r="V97" s="18" t="e">
        <f>D97*판매추이!#REF!</f>
        <v>#REF!</v>
      </c>
      <c r="W97" s="18" t="e">
        <f>매출!D97*판매추이!#REF!</f>
        <v>#REF!</v>
      </c>
    </row>
    <row r="98" spans="1:210">
      <c r="A98" s="6">
        <v>83</v>
      </c>
      <c r="B98" s="6">
        <v>14076867</v>
      </c>
      <c r="C98" s="5" t="s">
        <v>38</v>
      </c>
      <c r="D98" s="18">
        <v>3990</v>
      </c>
      <c r="E98" s="5"/>
      <c r="F98" s="5"/>
      <c r="G98" s="5"/>
      <c r="H98" s="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5" t="e">
        <f>SUM(출고!#REF!)*매출!D111</f>
        <v>#REF!</v>
      </c>
      <c r="U98" s="13" t="e">
        <f>SUM(출고!#REF!)*매출!D111</f>
        <v>#REF!</v>
      </c>
      <c r="V98" s="18" t="e">
        <f>D98*판매추이!#REF!</f>
        <v>#REF!</v>
      </c>
      <c r="W98" s="18" t="e">
        <f>매출!D98*판매추이!#REF!</f>
        <v>#REF!</v>
      </c>
    </row>
    <row r="99" spans="1:210">
      <c r="A99" s="6">
        <v>14</v>
      </c>
      <c r="B99" s="6">
        <v>14000131</v>
      </c>
      <c r="C99" s="5" t="s">
        <v>118</v>
      </c>
      <c r="D99" s="18">
        <v>6300</v>
      </c>
      <c r="E99" s="5"/>
      <c r="F99" s="5"/>
      <c r="G99" s="5"/>
      <c r="H99" s="5"/>
      <c r="I99" s="13" t="e">
        <f>SUM(출고!#REF!:출고!#REF!)*매출!D108</f>
        <v>#REF!</v>
      </c>
      <c r="J99" s="13" t="e">
        <f>SUM(출고!#REF!)*매출!D108</f>
        <v>#REF!</v>
      </c>
      <c r="K99" s="13" t="e">
        <f>SUM(출고!#REF!)*매출!D108</f>
        <v>#REF!</v>
      </c>
      <c r="L99" s="13" t="e">
        <f>SUM(출고!#REF!)*매출!D108</f>
        <v>#REF!</v>
      </c>
      <c r="M99" s="13" t="e">
        <f>SUM(출고!#REF!:출고!#REF!)*D99</f>
        <v>#REF!</v>
      </c>
      <c r="N99" s="13" t="e">
        <f>SUM(출고!#REF!:출고!#REF!)*매출!D108</f>
        <v>#REF!</v>
      </c>
      <c r="O99" s="13" t="e">
        <f>SUM(출고!#REF!)*매출!D108</f>
        <v>#REF!</v>
      </c>
      <c r="P99" s="13" t="e">
        <f>SUM(출고!#REF!)*매출!D108</f>
        <v>#REF!</v>
      </c>
      <c r="Q99" s="13" t="e">
        <f>SUM(출고!#REF!)*매출!D108</f>
        <v>#REF!</v>
      </c>
      <c r="R99" s="13" t="e">
        <f>SUM(출고!#REF!)*매출!D108</f>
        <v>#REF!</v>
      </c>
      <c r="S99" s="13" t="e">
        <f>SUM(출고!#REF!)*매출!D108</f>
        <v>#REF!</v>
      </c>
      <c r="T99" s="5" t="e">
        <f>SUM(출고!#REF!)*매출!D108</f>
        <v>#REF!</v>
      </c>
      <c r="U99" s="13" t="e">
        <f>SUM(출고!#REF!)*매출!D108</f>
        <v>#REF!</v>
      </c>
      <c r="V99" s="18" t="e">
        <f>D99*판매추이!#REF!</f>
        <v>#REF!</v>
      </c>
      <c r="W99" s="18" t="e">
        <f>매출!D99*판매추이!#REF!</f>
        <v>#REF!</v>
      </c>
    </row>
    <row r="100" spans="1:210">
      <c r="A100" s="6">
        <v>29</v>
      </c>
      <c r="B100" s="6">
        <v>26237801</v>
      </c>
      <c r="C100" s="5" t="s">
        <v>92</v>
      </c>
      <c r="D100" s="59">
        <v>11000</v>
      </c>
      <c r="E100" s="5"/>
      <c r="F100" s="5"/>
      <c r="G100" s="5"/>
      <c r="H100" s="5"/>
      <c r="I100" s="13" t="e">
        <f>SUM(출고!#REF!:출고!#REF!)*매출!D66</f>
        <v>#REF!</v>
      </c>
      <c r="J100" s="13" t="e">
        <f>SUM(출고!#REF!)*매출!D66</f>
        <v>#REF!</v>
      </c>
      <c r="K100" s="13" t="e">
        <f>SUM(출고!#REF!)*매출!D66</f>
        <v>#REF!</v>
      </c>
      <c r="L100" s="13" t="e">
        <f>SUM(출고!#REF!)*매출!D66</f>
        <v>#REF!</v>
      </c>
      <c r="M100" s="13" t="e">
        <f>SUM(출고!#REF!:출고!#REF!)*D100</f>
        <v>#REF!</v>
      </c>
      <c r="N100" s="13" t="e">
        <f>SUM(출고!#REF!:출고!#REF!)*매출!D66</f>
        <v>#REF!</v>
      </c>
      <c r="O100" s="13" t="e">
        <f>SUM(출고!#REF!)*매출!D66</f>
        <v>#REF!</v>
      </c>
      <c r="P100" s="13" t="e">
        <f>SUM(출고!#REF!)*매출!D66</f>
        <v>#REF!</v>
      </c>
      <c r="Q100" s="13" t="e">
        <f>SUM(출고!#REF!)*매출!D66</f>
        <v>#REF!</v>
      </c>
      <c r="R100" s="13" t="e">
        <f>SUM(출고!#REF!)*매출!D66</f>
        <v>#REF!</v>
      </c>
      <c r="S100" s="13" t="e">
        <f>SUM(출고!#REF!)*매출!D66</f>
        <v>#REF!</v>
      </c>
      <c r="T100" s="5" t="e">
        <f>SUM(출고!#REF!)*매출!D66</f>
        <v>#REF!</v>
      </c>
      <c r="U100" s="13" t="e">
        <f>SUM(출고!#REF!)*매출!D66</f>
        <v>#REF!</v>
      </c>
      <c r="V100" s="18" t="e">
        <f>D100*판매추이!#REF!</f>
        <v>#REF!</v>
      </c>
      <c r="W100" s="18" t="e">
        <f>매출!D100*판매추이!#REF!</f>
        <v>#REF!</v>
      </c>
    </row>
    <row r="101" spans="1:210">
      <c r="A101" s="25">
        <v>30</v>
      </c>
      <c r="B101" s="25">
        <v>26237800</v>
      </c>
      <c r="C101" s="24" t="s">
        <v>89</v>
      </c>
      <c r="D101" s="59">
        <v>13000</v>
      </c>
      <c r="E101" s="24"/>
      <c r="F101" s="24"/>
      <c r="G101" s="24"/>
      <c r="H101" s="24"/>
      <c r="I101" s="26" t="e">
        <f>SUM(출고!#REF!:출고!#REF!)*매출!D62</f>
        <v>#REF!</v>
      </c>
      <c r="J101" s="26" t="e">
        <f>SUM(출고!#REF!)*매출!D62</f>
        <v>#REF!</v>
      </c>
      <c r="K101" s="26" t="e">
        <f>SUM(출고!#REF!)*매출!D62</f>
        <v>#REF!</v>
      </c>
      <c r="L101" s="26" t="e">
        <f>SUM(출고!#REF!)*매출!D62</f>
        <v>#REF!</v>
      </c>
      <c r="M101" s="26" t="e">
        <f>SUM(출고!#REF!:출고!#REF!)*D101</f>
        <v>#REF!</v>
      </c>
      <c r="N101" s="26" t="e">
        <f>SUM(출고!#REF!:출고!#REF!)*매출!D62</f>
        <v>#REF!</v>
      </c>
      <c r="O101" s="26" t="e">
        <f>SUM(출고!#REF!)*매출!D62</f>
        <v>#REF!</v>
      </c>
      <c r="P101" s="13" t="e">
        <f>SUM(출고!#REF!)*매출!D62</f>
        <v>#REF!</v>
      </c>
      <c r="Q101" s="26" t="e">
        <f>SUM(출고!#REF!)*매출!D62</f>
        <v>#REF!</v>
      </c>
      <c r="R101" s="26" t="e">
        <f>SUM(출고!#REF!)*매출!D62</f>
        <v>#REF!</v>
      </c>
      <c r="S101" s="13" t="e">
        <f>SUM(출고!#REF!)*매출!D62</f>
        <v>#REF!</v>
      </c>
      <c r="T101" s="5" t="e">
        <f>SUM(출고!#REF!)*매출!D62</f>
        <v>#REF!</v>
      </c>
      <c r="U101" s="13" t="e">
        <f>SUM(출고!#REF!)*매출!D62</f>
        <v>#REF!</v>
      </c>
      <c r="V101" s="18" t="e">
        <f>D101*판매추이!#REF!</f>
        <v>#REF!</v>
      </c>
      <c r="W101" s="18" t="e">
        <f>매출!D101*판매추이!#REF!</f>
        <v>#REF!</v>
      </c>
    </row>
    <row r="102" spans="1:210">
      <c r="A102" s="6">
        <v>3</v>
      </c>
      <c r="B102" s="6">
        <v>21890857</v>
      </c>
      <c r="C102" s="5" t="s">
        <v>90</v>
      </c>
      <c r="D102" s="18">
        <v>11000</v>
      </c>
      <c r="E102" s="13" t="e">
        <f>SUM(출고!#REF!)*매출!D59</f>
        <v>#REF!</v>
      </c>
      <c r="F102" s="13" t="e">
        <f>SUM(출고!#REF!)*D102</f>
        <v>#REF!</v>
      </c>
      <c r="G102" s="18" t="e">
        <f>SUM(출고!#REF!)*매출!D59</f>
        <v>#REF!</v>
      </c>
      <c r="H102" s="13" t="e">
        <f>SUM(출고!#REF!)*매출!D59</f>
        <v>#REF!</v>
      </c>
      <c r="I102" s="13" t="e">
        <f>SUM(출고!#REF!:출고!#REF!)*매출!D59</f>
        <v>#REF!</v>
      </c>
      <c r="J102" s="13" t="e">
        <f>SUM(출고!#REF!)*매출!D59</f>
        <v>#REF!</v>
      </c>
      <c r="K102" s="13" t="e">
        <f>SUM(출고!#REF!)*매출!D59</f>
        <v>#REF!</v>
      </c>
      <c r="L102" s="13" t="e">
        <f>SUM(출고!#REF!)*매출!D59</f>
        <v>#REF!</v>
      </c>
      <c r="M102" s="13" t="e">
        <f>SUM(출고!#REF!:출고!#REF!)*D102</f>
        <v>#REF!</v>
      </c>
      <c r="N102" s="13" t="e">
        <f>SUM(출고!#REF!:출고!#REF!)*매출!D59</f>
        <v>#REF!</v>
      </c>
      <c r="O102" s="13" t="e">
        <f>SUM(출고!#REF!)*매출!D59</f>
        <v>#REF!</v>
      </c>
      <c r="P102" s="13" t="e">
        <f>SUM(출고!#REF!)*매출!D59</f>
        <v>#REF!</v>
      </c>
      <c r="Q102" s="13" t="e">
        <f>SUM(출고!#REF!)*매출!D59</f>
        <v>#REF!</v>
      </c>
      <c r="R102" s="13" t="e">
        <f>SUM(출고!#REF!)*매출!D59</f>
        <v>#REF!</v>
      </c>
      <c r="S102" s="13" t="e">
        <f>SUM(출고!#REF!)*매출!D59</f>
        <v>#REF!</v>
      </c>
      <c r="T102" s="5" t="e">
        <f>SUM(출고!#REF!)*매출!D59</f>
        <v>#REF!</v>
      </c>
      <c r="U102" s="13" t="e">
        <f>SUM(출고!#REF!)*매출!D59</f>
        <v>#REF!</v>
      </c>
      <c r="V102" s="18" t="e">
        <f>D102*판매추이!#REF!</f>
        <v>#REF!</v>
      </c>
      <c r="W102" s="18" t="e">
        <f>매출!D102*판매추이!#REF!</f>
        <v>#REF!</v>
      </c>
    </row>
    <row r="103" spans="1:210" ht="17.25" customHeight="1">
      <c r="A103" s="6">
        <v>4</v>
      </c>
      <c r="B103" s="6">
        <v>21890856</v>
      </c>
      <c r="C103" s="5" t="s">
        <v>87</v>
      </c>
      <c r="D103" s="18">
        <v>13000</v>
      </c>
      <c r="E103" s="13" t="e">
        <f>SUM(출고!#REF!)*매출!D60</f>
        <v>#REF!</v>
      </c>
      <c r="F103" s="13" t="e">
        <f>SUM(출고!#REF!)*D103</f>
        <v>#REF!</v>
      </c>
      <c r="G103" s="18" t="e">
        <f>SUM(출고!#REF!)*매출!D60</f>
        <v>#REF!</v>
      </c>
      <c r="H103" s="13" t="e">
        <f>SUM(출고!#REF!)*매출!D60</f>
        <v>#REF!</v>
      </c>
      <c r="I103" s="13" t="e">
        <f>SUM(출고!#REF!:출고!#REF!)*매출!D60</f>
        <v>#REF!</v>
      </c>
      <c r="J103" s="13" t="e">
        <f>SUM(출고!#REF!)*매출!D60</f>
        <v>#REF!</v>
      </c>
      <c r="K103" s="13" t="e">
        <f>SUM(출고!#REF!)*매출!D60</f>
        <v>#REF!</v>
      </c>
      <c r="L103" s="13" t="e">
        <f>SUM(출고!#REF!)*매출!D60</f>
        <v>#REF!</v>
      </c>
      <c r="M103" s="13" t="e">
        <f>SUM(출고!#REF!:출고!#REF!)*D103</f>
        <v>#REF!</v>
      </c>
      <c r="N103" s="13" t="e">
        <f>SUM(출고!#REF!:출고!#REF!)*매출!D60</f>
        <v>#REF!</v>
      </c>
      <c r="O103" s="13" t="e">
        <f>SUM(출고!#REF!)*매출!D60</f>
        <v>#REF!</v>
      </c>
      <c r="P103" s="13" t="e">
        <f>SUM(출고!#REF!)*매출!D60</f>
        <v>#REF!</v>
      </c>
      <c r="Q103" s="13" t="e">
        <f>SUM(출고!#REF!)*매출!D60</f>
        <v>#REF!</v>
      </c>
      <c r="R103" s="13" t="e">
        <f>SUM(출고!#REF!)*매출!D60</f>
        <v>#REF!</v>
      </c>
      <c r="S103" s="13" t="e">
        <f>SUM(출고!#REF!)*매출!D60</f>
        <v>#REF!</v>
      </c>
      <c r="T103" s="5" t="e">
        <f>SUM(출고!#REF!)*매출!D60</f>
        <v>#REF!</v>
      </c>
      <c r="U103" s="13" t="e">
        <f>SUM(출고!#REF!)*매출!D60</f>
        <v>#REF!</v>
      </c>
      <c r="V103" s="18" t="e">
        <f>D103*판매추이!#REF!</f>
        <v>#REF!</v>
      </c>
      <c r="W103" s="18" t="e">
        <f>매출!D103*판매추이!#REF!</f>
        <v>#REF!</v>
      </c>
    </row>
    <row r="104" spans="1:210">
      <c r="A104" s="6">
        <v>5</v>
      </c>
      <c r="B104" s="6">
        <v>21890860</v>
      </c>
      <c r="C104" s="5" t="s">
        <v>88</v>
      </c>
      <c r="D104" s="18">
        <v>11000</v>
      </c>
      <c r="E104" s="13" t="e">
        <f>SUM(출고!#REF!)*매출!D71</f>
        <v>#REF!</v>
      </c>
      <c r="F104" s="13" t="e">
        <f>SUM(출고!#REF!)*D104</f>
        <v>#REF!</v>
      </c>
      <c r="G104" s="18" t="e">
        <f>SUM(출고!#REF!)*매출!D71</f>
        <v>#REF!</v>
      </c>
      <c r="H104" s="13" t="e">
        <f>SUM(출고!#REF!)*매출!D71</f>
        <v>#REF!</v>
      </c>
      <c r="I104" s="13" t="e">
        <f>SUM(출고!#REF!:출고!#REF!)*매출!D71</f>
        <v>#REF!</v>
      </c>
      <c r="J104" s="13" t="e">
        <f>SUM(출고!#REF!)*매출!D71</f>
        <v>#REF!</v>
      </c>
      <c r="K104" s="13" t="e">
        <f>SUM(출고!#REF!)*매출!D71</f>
        <v>#REF!</v>
      </c>
      <c r="L104" s="13" t="e">
        <f>SUM(출고!#REF!)*매출!D71</f>
        <v>#REF!</v>
      </c>
      <c r="M104" s="13" t="e">
        <f>SUM(출고!#REF!:출고!#REF!)*D104</f>
        <v>#REF!</v>
      </c>
      <c r="N104" s="13" t="e">
        <f>SUM(출고!#REF!:출고!#REF!)*매출!D71</f>
        <v>#REF!</v>
      </c>
      <c r="O104" s="13" t="e">
        <f>SUM(출고!#REF!)*매출!D71</f>
        <v>#REF!</v>
      </c>
      <c r="P104" s="13" t="e">
        <f>SUM(출고!#REF!)*매출!D71</f>
        <v>#REF!</v>
      </c>
      <c r="Q104" s="13" t="e">
        <f>SUM(출고!#REF!)*매출!D71</f>
        <v>#REF!</v>
      </c>
      <c r="R104" s="13" t="e">
        <f>SUM(출고!#REF!)*매출!D71</f>
        <v>#REF!</v>
      </c>
      <c r="S104" s="13" t="e">
        <f>SUM(출고!#REF!)*매출!D71</f>
        <v>#REF!</v>
      </c>
      <c r="T104" s="5" t="e">
        <f>SUM(출고!#REF!)*매출!D71</f>
        <v>#REF!</v>
      </c>
      <c r="U104" s="13" t="e">
        <f>SUM(출고!#REF!)*매출!D71</f>
        <v>#REF!</v>
      </c>
      <c r="V104" s="18" t="e">
        <f>D104*판매추이!#REF!</f>
        <v>#REF!</v>
      </c>
      <c r="W104" s="18" t="e">
        <f>매출!D104*판매추이!#REF!</f>
        <v>#REF!</v>
      </c>
    </row>
    <row r="105" spans="1:210">
      <c r="A105" s="6">
        <v>6</v>
      </c>
      <c r="B105" s="6">
        <v>21890859</v>
      </c>
      <c r="C105" s="5" t="s">
        <v>80</v>
      </c>
      <c r="D105" s="18">
        <v>13000</v>
      </c>
      <c r="E105" s="65" t="e">
        <f>SUM(출고!#REF!)*매출!D78</f>
        <v>#REF!</v>
      </c>
      <c r="F105" s="65" t="e">
        <f>SUM(출고!#REF!)*D105</f>
        <v>#REF!</v>
      </c>
      <c r="G105" s="157" t="e">
        <f>SUM(출고!#REF!)*매출!D78</f>
        <v>#REF!</v>
      </c>
      <c r="H105" s="65" t="e">
        <f>SUM(출고!#REF!)*매출!D78</f>
        <v>#REF!</v>
      </c>
      <c r="I105" s="65" t="e">
        <f>SUM(출고!#REF!:출고!#REF!)*매출!D78</f>
        <v>#REF!</v>
      </c>
      <c r="J105" s="65" t="e">
        <f>SUM(출고!#REF!)*매출!D78</f>
        <v>#REF!</v>
      </c>
      <c r="K105" s="65" t="e">
        <f>SUM(출고!#REF!)*매출!D78</f>
        <v>#REF!</v>
      </c>
      <c r="L105" s="65" t="e">
        <f>SUM(출고!#REF!)*매출!D78</f>
        <v>#REF!</v>
      </c>
      <c r="M105" s="65" t="e">
        <f>SUM(출고!#REF!:출고!#REF!)*D105</f>
        <v>#REF!</v>
      </c>
      <c r="N105" s="65" t="e">
        <f>SUM(출고!#REF!:출고!#REF!)*매출!D78</f>
        <v>#REF!</v>
      </c>
      <c r="O105" s="65" t="e">
        <f>SUM(출고!#REF!)*매출!D78</f>
        <v>#REF!</v>
      </c>
      <c r="P105" s="65" t="e">
        <f>SUM(출고!#REF!)*매출!D78</f>
        <v>#REF!</v>
      </c>
      <c r="Q105" s="65" t="e">
        <f>SUM(출고!#REF!)*매출!D78</f>
        <v>#REF!</v>
      </c>
      <c r="R105" s="65" t="e">
        <f>SUM(출고!#REF!)*매출!D78</f>
        <v>#REF!</v>
      </c>
      <c r="S105" s="65" t="e">
        <f>SUM(출고!#REF!)*매출!D78</f>
        <v>#REF!</v>
      </c>
      <c r="T105" s="5" t="e">
        <f>SUM(출고!#REF!)*매출!D78</f>
        <v>#REF!</v>
      </c>
      <c r="U105" s="13" t="e">
        <f>SUM(출고!#REF!)*매출!D78</f>
        <v>#REF!</v>
      </c>
      <c r="V105" s="18" t="e">
        <f>D105*판매추이!#REF!</f>
        <v>#REF!</v>
      </c>
      <c r="W105" s="18" t="e">
        <f>매출!D105*판매추이!#REF!</f>
        <v>#REF!</v>
      </c>
    </row>
    <row r="106" spans="1:210">
      <c r="A106" s="6">
        <v>99</v>
      </c>
      <c r="B106" s="87">
        <v>36634211</v>
      </c>
      <c r="C106" s="79" t="s">
        <v>249</v>
      </c>
      <c r="D106" s="18">
        <v>3200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13" t="e">
        <f>SUM(출고!#REF!)*매출!D16</f>
        <v>#REF!</v>
      </c>
      <c r="V106" s="18" t="e">
        <f>D106*판매추이!#REF!</f>
        <v>#REF!</v>
      </c>
      <c r="W106" s="18" t="e">
        <f>매출!D106*판매추이!#REF!</f>
        <v>#REF!</v>
      </c>
    </row>
    <row r="107" spans="1:210">
      <c r="A107" s="81" t="s">
        <v>323</v>
      </c>
      <c r="B107" s="82">
        <v>38304208</v>
      </c>
      <c r="C107" s="80" t="s">
        <v>327</v>
      </c>
      <c r="D107" s="155">
        <v>2450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3" t="e">
        <f>SUM(출고!#REF!)*매출!D93</f>
        <v>#REF!</v>
      </c>
      <c r="V107" s="18" t="e">
        <f>D107*판매추이!#REF!</f>
        <v>#REF!</v>
      </c>
      <c r="W107" s="18" t="e">
        <f>매출!D107*판매추이!#REF!</f>
        <v>#REF!</v>
      </c>
    </row>
    <row r="108" spans="1:210">
      <c r="A108" s="81" t="s">
        <v>322</v>
      </c>
      <c r="B108" s="81">
        <v>38304206</v>
      </c>
      <c r="C108" s="80" t="s">
        <v>326</v>
      </c>
      <c r="D108" s="155">
        <v>2450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3" t="e">
        <f>SUM(출고!#REF!)*매출!D91</f>
        <v>#REF!</v>
      </c>
      <c r="V108" s="18" t="e">
        <f>D108*판매추이!#REF!</f>
        <v>#REF!</v>
      </c>
      <c r="W108" s="18" t="e">
        <f>매출!D108*판매추이!#REF!</f>
        <v>#REF!</v>
      </c>
    </row>
    <row r="109" spans="1:210">
      <c r="A109" s="81" t="s">
        <v>324</v>
      </c>
      <c r="B109" s="82">
        <v>38304205</v>
      </c>
      <c r="C109" s="80" t="s">
        <v>328</v>
      </c>
      <c r="D109" s="154">
        <v>2400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3" t="e">
        <f>SUM(출고!#REF!)*매출!D90</f>
        <v>#REF!</v>
      </c>
      <c r="V109" s="18" t="e">
        <f>D109*판매추이!#REF!</f>
        <v>#REF!</v>
      </c>
      <c r="W109" s="18" t="e">
        <f>매출!D109*판매추이!#REF!</f>
        <v>#REF!</v>
      </c>
    </row>
    <row r="110" spans="1:210">
      <c r="A110" s="81" t="s">
        <v>325</v>
      </c>
      <c r="B110" s="81">
        <v>38304207</v>
      </c>
      <c r="C110" s="80" t="s">
        <v>329</v>
      </c>
      <c r="D110" s="155">
        <v>2800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3" t="e">
        <f>SUM(출고!#REF!)*매출!D92</f>
        <v>#REF!</v>
      </c>
      <c r="V110" s="18" t="e">
        <f>D110*판매추이!#REF!</f>
        <v>#REF!</v>
      </c>
      <c r="W110" s="18" t="e">
        <f>매출!D110*판매추이!#REF!</f>
        <v>#REF!</v>
      </c>
    </row>
    <row r="111" spans="1:210">
      <c r="A111" s="81" t="s">
        <v>490</v>
      </c>
      <c r="B111" s="81">
        <v>38088274</v>
      </c>
      <c r="C111" s="80" t="s">
        <v>491</v>
      </c>
      <c r="D111" s="156">
        <v>2950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13"/>
      <c r="V111" s="18" t="e">
        <f>D111*판매추이!#REF!</f>
        <v>#REF!</v>
      </c>
      <c r="W111" s="18" t="e">
        <f>매출!D111*판매추이!#REF!</f>
        <v>#REF!</v>
      </c>
    </row>
    <row r="112" spans="1:210">
      <c r="A112" s="81" t="s">
        <v>494</v>
      </c>
      <c r="B112" s="19">
        <v>39315908</v>
      </c>
      <c r="C112" s="14" t="s">
        <v>496</v>
      </c>
      <c r="D112" s="156">
        <v>3000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13"/>
      <c r="V112" s="18" t="e">
        <f>D112*판매추이!#REF!</f>
        <v>#REF!</v>
      </c>
      <c r="W112" s="18" t="e">
        <f>매출!D112*판매추이!#REF!</f>
        <v>#REF!</v>
      </c>
      <c r="GY112" s="42"/>
      <c r="GZ112" s="47"/>
      <c r="HA112" s="62"/>
      <c r="HB112" s="62"/>
    </row>
    <row r="113" spans="1:210">
      <c r="A113" s="81" t="s">
        <v>524</v>
      </c>
      <c r="B113" s="81">
        <v>37890787</v>
      </c>
      <c r="C113" s="80" t="s">
        <v>511</v>
      </c>
      <c r="D113" s="156">
        <v>2850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18" t="e">
        <f>D113*판매추이!#REF!</f>
        <v>#REF!</v>
      </c>
      <c r="W113" s="18" t="e">
        <f>매출!D113*판매추이!#REF!</f>
        <v>#REF!</v>
      </c>
      <c r="GY113" s="42"/>
      <c r="GZ113" s="47"/>
      <c r="HA113" s="62"/>
      <c r="HB113" s="62"/>
    </row>
    <row r="114" spans="1:210">
      <c r="A114" s="81" t="s">
        <v>526</v>
      </c>
      <c r="B114" s="81">
        <v>37890788</v>
      </c>
      <c r="C114" s="80" t="s">
        <v>514</v>
      </c>
      <c r="D114" s="156">
        <v>2850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18" t="e">
        <f>D114*판매추이!#REF!</f>
        <v>#REF!</v>
      </c>
      <c r="W114" s="18" t="e">
        <f>매출!D114*판매추이!#REF!</f>
        <v>#REF!</v>
      </c>
      <c r="GY114" s="42"/>
      <c r="GZ114" s="47"/>
      <c r="HA114" s="62"/>
      <c r="HB114" s="62"/>
    </row>
    <row r="115" spans="1:210">
      <c r="A115" s="81" t="s">
        <v>528</v>
      </c>
      <c r="B115" s="81">
        <v>37890784</v>
      </c>
      <c r="C115" s="80" t="s">
        <v>527</v>
      </c>
      <c r="D115" s="156">
        <v>2850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18" t="e">
        <f>D115*판매추이!#REF!</f>
        <v>#REF!</v>
      </c>
      <c r="W115" s="18" t="e">
        <f>매출!D115*판매추이!#REF!</f>
        <v>#REF!</v>
      </c>
      <c r="CP115" s="61"/>
      <c r="DS115" s="36" t="str">
        <f t="shared" ref="DS115:DS120" si="0">A115</f>
        <v>L19</v>
      </c>
    </row>
    <row r="116" spans="1:210">
      <c r="A116" s="81" t="s">
        <v>529</v>
      </c>
      <c r="B116" s="81">
        <v>37890785</v>
      </c>
      <c r="C116" s="80" t="s">
        <v>530</v>
      </c>
      <c r="D116" s="156">
        <v>2850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18" t="e">
        <f>D116*판매추이!#REF!</f>
        <v>#REF!</v>
      </c>
      <c r="W116" s="18" t="e">
        <f>매출!D116*판매추이!#REF!</f>
        <v>#REF!</v>
      </c>
      <c r="CP116" s="61"/>
      <c r="DS116" s="36" t="str">
        <f t="shared" si="0"/>
        <v>L20</v>
      </c>
    </row>
    <row r="117" spans="1:210">
      <c r="A117" s="81" t="s">
        <v>518</v>
      </c>
      <c r="B117" s="81">
        <v>37890783</v>
      </c>
      <c r="C117" s="80" t="s">
        <v>506</v>
      </c>
      <c r="D117" s="156">
        <v>3840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18" t="e">
        <f>D117*판매추이!#REF!</f>
        <v>#REF!</v>
      </c>
      <c r="W117" s="18" t="e">
        <f>매출!D117*판매추이!#REF!</f>
        <v>#REF!</v>
      </c>
      <c r="CP117" s="61"/>
      <c r="DS117" s="36" t="str">
        <f t="shared" si="0"/>
        <v>L17</v>
      </c>
    </row>
    <row r="118" spans="1:210">
      <c r="A118" s="81" t="s">
        <v>522</v>
      </c>
      <c r="B118" s="82">
        <v>37890784</v>
      </c>
      <c r="C118" s="80" t="s">
        <v>510</v>
      </c>
      <c r="D118" s="156">
        <v>3840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18" t="e">
        <f>D118*판매추이!#REF!</f>
        <v>#REF!</v>
      </c>
      <c r="W118" s="18" t="e">
        <f>매출!D118*판매추이!#REF!</f>
        <v>#REF!</v>
      </c>
      <c r="CP118" s="61"/>
      <c r="DS118" s="36" t="str">
        <f t="shared" si="0"/>
        <v>L18</v>
      </c>
    </row>
    <row r="119" spans="1:210">
      <c r="A119" s="81" t="s">
        <v>516</v>
      </c>
      <c r="B119" s="81">
        <v>37890781</v>
      </c>
      <c r="C119" s="80" t="s">
        <v>504</v>
      </c>
      <c r="D119" s="156">
        <v>3840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18" t="e">
        <f>D119*판매추이!#REF!</f>
        <v>#REF!</v>
      </c>
      <c r="W119" s="18" t="e">
        <f>매출!D119*판매추이!#REF!</f>
        <v>#REF!</v>
      </c>
      <c r="CP119" s="61"/>
      <c r="DS119" s="36" t="str">
        <f t="shared" si="0"/>
        <v>L15</v>
      </c>
    </row>
    <row r="120" spans="1:210">
      <c r="A120" s="81" t="s">
        <v>520</v>
      </c>
      <c r="B120" s="81">
        <v>37890789</v>
      </c>
      <c r="C120" s="80" t="s">
        <v>508</v>
      </c>
      <c r="D120" s="156">
        <v>3840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18" t="e">
        <f>D120*판매추이!#REF!</f>
        <v>#REF!</v>
      </c>
      <c r="W120" s="18" t="e">
        <f>매출!D120*판매추이!#REF!</f>
        <v>#REF!</v>
      </c>
      <c r="CP120" s="61"/>
      <c r="DS120" s="36" t="str">
        <f t="shared" si="0"/>
        <v>L16</v>
      </c>
    </row>
    <row r="121" spans="1:210">
      <c r="A121" s="81" t="s">
        <v>252</v>
      </c>
      <c r="B121" s="81">
        <v>36637167</v>
      </c>
      <c r="C121" s="80" t="s">
        <v>259</v>
      </c>
      <c r="D121" s="89">
        <v>2800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3" t="e">
        <f>SUM(출고!#REF!)*매출!D85</f>
        <v>#REF!</v>
      </c>
      <c r="V121" s="18" t="e">
        <f>D121*판매추이!#REF!</f>
        <v>#REF!</v>
      </c>
      <c r="W121" s="18" t="e">
        <f>매출!D121*판매추이!#REF!</f>
        <v>#REF!</v>
      </c>
    </row>
    <row r="122" spans="1:210">
      <c r="A122" s="81" t="s">
        <v>534</v>
      </c>
      <c r="B122" s="81">
        <v>39315907</v>
      </c>
      <c r="C122" s="80" t="s">
        <v>536</v>
      </c>
      <c r="D122" s="83">
        <v>2000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18" t="e">
        <f>D122*판매추이!#REF!</f>
        <v>#REF!</v>
      </c>
      <c r="W122" s="18" t="e">
        <f>매출!D122*판매추이!#REF!</f>
        <v>#REF!</v>
      </c>
    </row>
    <row r="123" spans="1:210" ht="18.75" customHeight="1">
      <c r="A123" s="81" t="s">
        <v>539</v>
      </c>
      <c r="B123" s="19">
        <v>39723540</v>
      </c>
      <c r="C123" s="80" t="s">
        <v>577</v>
      </c>
      <c r="D123" s="83">
        <v>4500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18" t="e">
        <f>D123*판매추이!#REF!</f>
        <v>#REF!</v>
      </c>
      <c r="W123" s="18" t="e">
        <f>매출!D123*판매추이!#REF!</f>
        <v>#REF!</v>
      </c>
    </row>
    <row r="124" spans="1:210">
      <c r="A124" s="81" t="s">
        <v>533</v>
      </c>
      <c r="B124" s="81">
        <v>38088272</v>
      </c>
      <c r="C124" s="80" t="s">
        <v>535</v>
      </c>
      <c r="D124" s="83">
        <v>2500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18" t="e">
        <f>D124*판매추이!#REF!</f>
        <v>#REF!</v>
      </c>
      <c r="W124" s="18" t="e">
        <f>매출!D124*판매추이!#REF!</f>
        <v>#REF!</v>
      </c>
      <c r="GY124" s="42"/>
      <c r="GZ124" s="47"/>
      <c r="HA124" s="62"/>
      <c r="HB124" s="62"/>
    </row>
    <row r="125" spans="1:210">
      <c r="A125" s="81" t="s">
        <v>333</v>
      </c>
      <c r="B125" s="81">
        <v>37890778</v>
      </c>
      <c r="C125" s="80" t="s">
        <v>332</v>
      </c>
      <c r="D125" s="154">
        <v>2400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3" t="e">
        <f>SUM(출고!#REF!)*매출!D89</f>
        <v>#REF!</v>
      </c>
      <c r="V125" s="18" t="e">
        <f>D125*판매추이!#REF!</f>
        <v>#REF!</v>
      </c>
      <c r="W125" s="18" t="e">
        <f>매출!D125*판매추이!#REF!</f>
        <v>#REF!</v>
      </c>
    </row>
    <row r="126" spans="1:210">
      <c r="A126" s="81" t="s">
        <v>553</v>
      </c>
      <c r="B126" s="80">
        <v>39219916</v>
      </c>
      <c r="C126" s="80" t="s">
        <v>552</v>
      </c>
      <c r="D126" s="165">
        <v>2000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3"/>
      <c r="V126" s="18" t="e">
        <f>D126*판매추이!#REF!</f>
        <v>#REF!</v>
      </c>
      <c r="W126" s="18" t="e">
        <f>매출!D126*판매추이!#REF!</f>
        <v>#REF!</v>
      </c>
    </row>
    <row r="127" spans="1:210">
      <c r="A127" s="81" t="s">
        <v>251</v>
      </c>
      <c r="B127" s="81">
        <v>36637170</v>
      </c>
      <c r="C127" s="80" t="s">
        <v>250</v>
      </c>
      <c r="D127" s="89">
        <v>3100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3" t="e">
        <f>SUM(출고!#REF!)*매출!D80</f>
        <v>#REF!</v>
      </c>
      <c r="V127" s="18" t="e">
        <f>D127*판매추이!#REF!</f>
        <v>#REF!</v>
      </c>
      <c r="W127" s="18" t="e">
        <f>매출!D127*판매추이!#REF!</f>
        <v>#REF!</v>
      </c>
    </row>
    <row r="128" spans="1:210">
      <c r="A128" s="98" t="s">
        <v>281</v>
      </c>
      <c r="B128" s="19">
        <v>37548203</v>
      </c>
      <c r="C128" s="80" t="s">
        <v>286</v>
      </c>
      <c r="D128" s="86">
        <v>3000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3" t="e">
        <f>SUM(출고!#REF!)*매출!D86</f>
        <v>#REF!</v>
      </c>
      <c r="V128" s="18" t="e">
        <f>D128*판매추이!#REF!</f>
        <v>#REF!</v>
      </c>
      <c r="W128" s="18" t="e">
        <f>매출!D128*판매추이!#REF!</f>
        <v>#REF!</v>
      </c>
    </row>
    <row r="129" spans="1:210">
      <c r="A129" s="81" t="s">
        <v>257</v>
      </c>
      <c r="B129" s="81">
        <v>36300271</v>
      </c>
      <c r="C129" s="80" t="s">
        <v>264</v>
      </c>
      <c r="D129" s="86">
        <v>9000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3" t="e">
        <f>SUM(출고!#REF!)*매출!D77</f>
        <v>#REF!</v>
      </c>
      <c r="V129" s="18" t="e">
        <f>D129*판매추이!#REF!</f>
        <v>#REF!</v>
      </c>
      <c r="W129" s="18" t="e">
        <f>매출!D129*판매추이!#REF!</f>
        <v>#REF!</v>
      </c>
    </row>
    <row r="130" spans="1:210">
      <c r="A130" s="81" t="s">
        <v>255</v>
      </c>
      <c r="B130" s="81">
        <v>36300269</v>
      </c>
      <c r="C130" s="80" t="s">
        <v>262</v>
      </c>
      <c r="D130" s="86">
        <v>5000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3" t="e">
        <f>SUM(출고!#REF!)*매출!D98</f>
        <v>#REF!</v>
      </c>
      <c r="V130" s="18" t="e">
        <f>D130*판매추이!#REF!</f>
        <v>#REF!</v>
      </c>
      <c r="W130" s="18" t="e">
        <f>매출!D130*판매추이!#REF!</f>
        <v>#REF!</v>
      </c>
    </row>
    <row r="131" spans="1:210">
      <c r="A131" s="81" t="s">
        <v>256</v>
      </c>
      <c r="B131" s="81">
        <v>36300270</v>
      </c>
      <c r="C131" s="80" t="s">
        <v>263</v>
      </c>
      <c r="D131" s="86">
        <v>6500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3" t="e">
        <f>SUM(출고!#REF!)*매출!D75</f>
        <v>#REF!</v>
      </c>
      <c r="V131" s="18" t="e">
        <f>D131*판매추이!#REF!</f>
        <v>#REF!</v>
      </c>
      <c r="W131" s="18" t="e">
        <f>매출!D131*판매추이!#REF!</f>
        <v>#REF!</v>
      </c>
    </row>
    <row r="132" spans="1:210">
      <c r="A132" s="81" t="s">
        <v>531</v>
      </c>
      <c r="B132" s="81">
        <v>39050592</v>
      </c>
      <c r="C132" s="80" t="s">
        <v>532</v>
      </c>
      <c r="D132" s="83">
        <v>1500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18" t="e">
        <f>D132*판매추이!#REF!</f>
        <v>#REF!</v>
      </c>
      <c r="W132" s="18" t="e">
        <f>매출!D132*판매추이!#REF!</f>
        <v>#REF!</v>
      </c>
    </row>
    <row r="133" spans="1:210">
      <c r="A133" s="81" t="s">
        <v>258</v>
      </c>
      <c r="B133" s="82">
        <v>35210389</v>
      </c>
      <c r="C133" s="80" t="s">
        <v>265</v>
      </c>
      <c r="D133" s="86">
        <v>5300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3" t="e">
        <f>SUM(출고!#REF!)*매출!D76</f>
        <v>#REF!</v>
      </c>
      <c r="V133" s="18" t="e">
        <f>D133*판매추이!#REF!</f>
        <v>#REF!</v>
      </c>
      <c r="W133" s="18" t="e">
        <f>매출!D133*판매추이!#REF!</f>
        <v>#REF!</v>
      </c>
    </row>
    <row r="134" spans="1:210">
      <c r="A134" s="81" t="s">
        <v>254</v>
      </c>
      <c r="B134" s="82">
        <v>36637168</v>
      </c>
      <c r="C134" s="80" t="s">
        <v>261</v>
      </c>
      <c r="D134" s="86">
        <v>2100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3" t="e">
        <f>SUM(출고!#REF!)*매출!D84</f>
        <v>#REF!</v>
      </c>
      <c r="V134" s="18" t="e">
        <f>D134*판매추이!#REF!</f>
        <v>#REF!</v>
      </c>
      <c r="W134" s="18" t="e">
        <f>매출!D134*판매추이!#REF!</f>
        <v>#REF!</v>
      </c>
    </row>
    <row r="135" spans="1:210">
      <c r="A135" s="81" t="s">
        <v>419</v>
      </c>
      <c r="B135" s="19">
        <v>37890775</v>
      </c>
      <c r="C135" s="80" t="s">
        <v>420</v>
      </c>
      <c r="D135" s="154">
        <v>4000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3"/>
      <c r="V135" s="18" t="e">
        <f>D135*판매추이!#REF!</f>
        <v>#REF!</v>
      </c>
      <c r="W135" s="18" t="e">
        <f>매출!D135*판매추이!#REF!</f>
        <v>#REF!</v>
      </c>
    </row>
    <row r="136" spans="1:210">
      <c r="A136" s="81" t="s">
        <v>541</v>
      </c>
      <c r="B136" s="81">
        <v>38088271</v>
      </c>
      <c r="C136" s="80" t="s">
        <v>540</v>
      </c>
      <c r="D136" s="83">
        <v>15000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18" t="e">
        <f>D136*판매추이!#REF!</f>
        <v>#REF!</v>
      </c>
      <c r="W136" s="18" t="e">
        <f>매출!D136*판매추이!#REF!</f>
        <v>#REF!</v>
      </c>
      <c r="GY136" s="42"/>
      <c r="GZ136" s="47"/>
      <c r="HA136" s="62"/>
      <c r="HB136" s="62"/>
    </row>
    <row r="137" spans="1:210">
      <c r="A137" s="81" t="s">
        <v>253</v>
      </c>
      <c r="B137" s="81">
        <v>36637169</v>
      </c>
      <c r="C137" s="80" t="s">
        <v>260</v>
      </c>
      <c r="D137" s="86">
        <v>3600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3" t="e">
        <f>SUM(출고!#REF!)*매출!D81</f>
        <v>#REF!</v>
      </c>
      <c r="V137" s="18" t="e">
        <f>D137*판매추이!#REF!</f>
        <v>#REF!</v>
      </c>
      <c r="W137" s="18" t="e">
        <f>매출!D137*판매추이!#REF!</f>
        <v>#REF!</v>
      </c>
    </row>
    <row r="138" spans="1:210">
      <c r="A138" s="81" t="s">
        <v>331</v>
      </c>
      <c r="B138" s="81">
        <v>37890777</v>
      </c>
      <c r="C138" s="80" t="s">
        <v>330</v>
      </c>
      <c r="D138" s="154">
        <v>4300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3" t="e">
        <f>SUM(출고!#REF!)*매출!D88</f>
        <v>#REF!</v>
      </c>
      <c r="V138" s="18" t="e">
        <f>D138*판매추이!#REF!</f>
        <v>#REF!</v>
      </c>
      <c r="W138" s="18" t="e">
        <f>매출!D138*판매추이!#REF!</f>
        <v>#REF!</v>
      </c>
      <c r="CP138" s="61"/>
      <c r="DS138" s="36" t="str">
        <f>A138</f>
        <v>L13</v>
      </c>
    </row>
    <row r="139" spans="1:210">
      <c r="A139" s="6" t="s">
        <v>49</v>
      </c>
      <c r="B139" s="6">
        <v>36637172</v>
      </c>
      <c r="C139" s="5" t="s">
        <v>121</v>
      </c>
      <c r="D139" s="18">
        <v>2950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3" t="e">
        <f>SUM(출고!#REF!)*매출!D97</f>
        <v>#REF!</v>
      </c>
      <c r="V139" s="18" t="e">
        <f>D139*판매추이!#REF!</f>
        <v>#REF!</v>
      </c>
      <c r="W139" s="18" t="e">
        <f>매출!D139*판매추이!#REF!</f>
        <v>#REF!</v>
      </c>
    </row>
    <row r="140" spans="1:210">
      <c r="A140" s="6" t="s">
        <v>48</v>
      </c>
      <c r="B140" s="6">
        <v>36637171</v>
      </c>
      <c r="C140" s="5" t="s">
        <v>130</v>
      </c>
      <c r="D140" s="18">
        <v>2950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3" t="e">
        <f>SUM(출고!#REF!)*매출!D96</f>
        <v>#REF!</v>
      </c>
      <c r="V140" s="18" t="e">
        <f>D140*판매추이!#REF!</f>
        <v>#REF!</v>
      </c>
      <c r="W140" s="18" t="e">
        <f>매출!D140*판매추이!#REF!</f>
        <v>#REF!</v>
      </c>
    </row>
    <row r="141" spans="1:210">
      <c r="A141" s="87" t="s">
        <v>578</v>
      </c>
      <c r="B141" s="6">
        <v>40105037</v>
      </c>
      <c r="C141" s="79" t="s">
        <v>581</v>
      </c>
      <c r="D141" s="18">
        <v>2950</v>
      </c>
      <c r="E141" s="5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65"/>
      <c r="V141" s="157"/>
      <c r="W141" s="157"/>
    </row>
    <row r="142" spans="1:210">
      <c r="C142" s="85"/>
      <c r="D142" s="42"/>
      <c r="E142" s="100">
        <f t="shared" ref="E142:P142" si="1">SUM(E2:E44)</f>
        <v>0</v>
      </c>
      <c r="F142" s="65" t="e">
        <f t="shared" si="1"/>
        <v>#REF!</v>
      </c>
      <c r="G142" s="65" t="e">
        <f t="shared" si="1"/>
        <v>#REF!</v>
      </c>
      <c r="H142" s="65" t="e">
        <f t="shared" si="1"/>
        <v>#REF!</v>
      </c>
      <c r="I142" s="65" t="e">
        <f t="shared" si="1"/>
        <v>#REF!</v>
      </c>
      <c r="J142" s="65" t="e">
        <f t="shared" si="1"/>
        <v>#REF!</v>
      </c>
      <c r="K142" s="65" t="e">
        <f t="shared" si="1"/>
        <v>#REF!</v>
      </c>
      <c r="L142" s="65" t="e">
        <f t="shared" si="1"/>
        <v>#REF!</v>
      </c>
      <c r="M142" s="65" t="e">
        <f t="shared" si="1"/>
        <v>#REF!</v>
      </c>
      <c r="N142" s="65" t="e">
        <f t="shared" si="1"/>
        <v>#REF!</v>
      </c>
      <c r="O142" s="65" t="e">
        <f t="shared" si="1"/>
        <v>#REF!</v>
      </c>
      <c r="P142" s="65" t="e">
        <f t="shared" si="1"/>
        <v>#REF!</v>
      </c>
      <c r="Q142" s="65" t="e">
        <f>SUM(Q2:Q135)</f>
        <v>#REF!</v>
      </c>
      <c r="R142" s="65" t="e">
        <f>SUM(R2:R137)</f>
        <v>#REF!</v>
      </c>
      <c r="S142" s="65" t="e">
        <f>SUM(S2:S137)</f>
        <v>#REF!</v>
      </c>
      <c r="T142" s="65" t="e">
        <f>SUM(T2:T104)</f>
        <v>#REF!</v>
      </c>
      <c r="U142" s="65" t="e">
        <f>SUM(U17:U137)</f>
        <v>#REF!</v>
      </c>
      <c r="V142" s="65" t="e">
        <f>SUM(V2:V137)</f>
        <v>#REF!</v>
      </c>
      <c r="W142" s="65" t="e">
        <f>SUM(W2:W140)</f>
        <v>#REF!</v>
      </c>
    </row>
  </sheetData>
  <sortState xmlns:xlrd2="http://schemas.microsoft.com/office/spreadsheetml/2017/richdata2" ref="A2:X142">
    <sortCondition ref="C1:C142"/>
  </sortState>
  <phoneticPr fontId="11" type="noConversion"/>
  <pageMargins left="0.69972223043441772" right="0.69972223043441772" top="0.75" bottom="0.75" header="0.30000001192092896" footer="0.30000001192092896"/>
  <pageSetup paperSize="9" orientation="portrait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DAE3F3"/>
    <pageSetUpPr fitToPage="1"/>
  </sheetPr>
  <dimension ref="A1:CY141"/>
  <sheetViews>
    <sheetView zoomScale="70" zoomScaleNormal="70" zoomScaleSheetLayoutView="75" workbookViewId="0">
      <pane xSplit="3" topLeftCell="D1" activePane="topRight" state="frozen"/>
      <selection pane="topRight" activeCell="D25" sqref="D25"/>
    </sheetView>
  </sheetViews>
  <sheetFormatPr defaultColWidth="9" defaultRowHeight="16.5"/>
  <cols>
    <col min="1" max="1" width="5.375" style="36" bestFit="1" customWidth="1"/>
    <col min="2" max="2" width="10.625" style="36" bestFit="1" customWidth="1"/>
    <col min="3" max="3" width="76.5" customWidth="1"/>
    <col min="4" max="4" width="13.125" bestFit="1" customWidth="1"/>
    <col min="5" max="11" width="8.5" customWidth="1"/>
    <col min="12" max="12" width="8.625" bestFit="1" customWidth="1"/>
    <col min="13" max="13" width="9.875" style="36" customWidth="1"/>
  </cols>
  <sheetData>
    <row r="1" spans="1:16">
      <c r="A1" s="2" t="s">
        <v>169</v>
      </c>
      <c r="B1" s="2" t="s">
        <v>206</v>
      </c>
      <c r="C1" s="1" t="s">
        <v>187</v>
      </c>
      <c r="D1" s="130" t="s">
        <v>595</v>
      </c>
      <c r="E1" s="130">
        <v>45293</v>
      </c>
      <c r="F1" s="130">
        <v>45293</v>
      </c>
      <c r="G1" s="130">
        <v>45296</v>
      </c>
      <c r="H1" s="130">
        <v>45300</v>
      </c>
      <c r="I1" s="130"/>
      <c r="J1" s="130"/>
      <c r="K1" s="130"/>
      <c r="L1" s="2" t="s">
        <v>47</v>
      </c>
      <c r="M1" s="2" t="s">
        <v>169</v>
      </c>
    </row>
    <row r="2" spans="1:16">
      <c r="A2" s="6">
        <v>74</v>
      </c>
      <c r="B2" s="6">
        <v>35210390</v>
      </c>
      <c r="C2" s="5" t="s">
        <v>129</v>
      </c>
      <c r="D2" s="5">
        <v>12760</v>
      </c>
      <c r="E2" s="5"/>
      <c r="F2" s="5"/>
      <c r="G2" s="5"/>
      <c r="H2" s="5"/>
      <c r="I2" s="5"/>
      <c r="J2" s="5"/>
      <c r="K2" s="5"/>
      <c r="L2" s="4">
        <f t="shared" ref="L2:L33" si="0">SUM(D2:K2)</f>
        <v>12760</v>
      </c>
      <c r="M2" s="6">
        <f t="shared" ref="M2:M33" si="1">A2</f>
        <v>74</v>
      </c>
      <c r="P2" s="17"/>
    </row>
    <row r="3" spans="1:16">
      <c r="A3" s="6">
        <v>85</v>
      </c>
      <c r="B3" s="6">
        <v>35747524</v>
      </c>
      <c r="C3" s="5" t="s">
        <v>95</v>
      </c>
      <c r="D3" s="5">
        <v>6200</v>
      </c>
      <c r="E3" s="5"/>
      <c r="F3" s="5"/>
      <c r="G3" s="5"/>
      <c r="H3" s="5"/>
      <c r="I3" s="5"/>
      <c r="J3" s="5"/>
      <c r="K3" s="5"/>
      <c r="L3" s="4">
        <f t="shared" si="0"/>
        <v>6200</v>
      </c>
      <c r="M3" s="6">
        <f t="shared" si="1"/>
        <v>85</v>
      </c>
    </row>
    <row r="4" spans="1:16">
      <c r="A4" s="6">
        <v>86</v>
      </c>
      <c r="B4" s="6">
        <v>35747526</v>
      </c>
      <c r="C4" s="5" t="s">
        <v>67</v>
      </c>
      <c r="D4" s="5">
        <v>6300</v>
      </c>
      <c r="E4" s="5"/>
      <c r="F4" s="5"/>
      <c r="G4" s="5"/>
      <c r="H4" s="5"/>
      <c r="I4" s="5"/>
      <c r="J4" s="5"/>
      <c r="K4" s="5"/>
      <c r="L4" s="4">
        <f t="shared" si="0"/>
        <v>6300</v>
      </c>
      <c r="M4" s="6">
        <f t="shared" si="1"/>
        <v>86</v>
      </c>
      <c r="P4" s="17"/>
    </row>
    <row r="5" spans="1:16">
      <c r="A5" s="6">
        <v>7</v>
      </c>
      <c r="B5" s="6">
        <v>21002930</v>
      </c>
      <c r="C5" s="5" t="s">
        <v>29</v>
      </c>
      <c r="D5" s="5">
        <v>4692</v>
      </c>
      <c r="E5" s="5"/>
      <c r="F5" s="5"/>
      <c r="G5" s="5"/>
      <c r="H5" s="5"/>
      <c r="I5" s="5"/>
      <c r="J5" s="5"/>
      <c r="K5" s="5"/>
      <c r="L5" s="4">
        <f t="shared" si="0"/>
        <v>4692</v>
      </c>
      <c r="M5" s="6">
        <f t="shared" si="1"/>
        <v>7</v>
      </c>
    </row>
    <row r="6" spans="1:16">
      <c r="A6" s="6">
        <v>8</v>
      </c>
      <c r="B6" s="6">
        <v>20967458</v>
      </c>
      <c r="C6" s="5" t="s">
        <v>122</v>
      </c>
      <c r="D6" s="5">
        <v>4704</v>
      </c>
      <c r="E6" s="5"/>
      <c r="F6" s="5"/>
      <c r="G6" s="5"/>
      <c r="H6" s="5"/>
      <c r="I6" s="5"/>
      <c r="J6" s="5"/>
      <c r="K6" s="5"/>
      <c r="L6" s="4">
        <f t="shared" si="0"/>
        <v>4704</v>
      </c>
      <c r="M6" s="6">
        <f t="shared" si="1"/>
        <v>8</v>
      </c>
    </row>
    <row r="7" spans="1:16">
      <c r="A7" s="6">
        <v>89</v>
      </c>
      <c r="B7" s="6">
        <v>35210391</v>
      </c>
      <c r="C7" s="5" t="s">
        <v>70</v>
      </c>
      <c r="D7" s="5">
        <v>16000</v>
      </c>
      <c r="E7" s="5"/>
      <c r="F7" s="5"/>
      <c r="G7" s="5"/>
      <c r="H7" s="5"/>
      <c r="I7" s="5"/>
      <c r="J7" s="5"/>
      <c r="K7" s="5"/>
      <c r="L7" s="4">
        <f t="shared" si="0"/>
        <v>16000</v>
      </c>
      <c r="M7" s="6">
        <f t="shared" si="1"/>
        <v>89</v>
      </c>
    </row>
    <row r="8" spans="1:16">
      <c r="A8" s="6">
        <v>90</v>
      </c>
      <c r="B8" s="6">
        <v>35210392</v>
      </c>
      <c r="C8" s="5" t="s">
        <v>62</v>
      </c>
      <c r="D8" s="5">
        <v>8000</v>
      </c>
      <c r="E8" s="5"/>
      <c r="F8" s="5"/>
      <c r="G8" s="5"/>
      <c r="H8" s="5"/>
      <c r="I8" s="5"/>
      <c r="J8" s="5"/>
      <c r="K8" s="5"/>
      <c r="L8" s="4">
        <f t="shared" si="0"/>
        <v>8000</v>
      </c>
      <c r="M8" s="6">
        <f t="shared" si="1"/>
        <v>90</v>
      </c>
    </row>
    <row r="9" spans="1:16" ht="18" customHeight="1">
      <c r="A9" s="6">
        <v>46</v>
      </c>
      <c r="B9" s="6">
        <v>26516980</v>
      </c>
      <c r="C9" s="5" t="s">
        <v>28</v>
      </c>
      <c r="D9" s="5">
        <v>8064</v>
      </c>
      <c r="E9" s="5"/>
      <c r="F9" s="5"/>
      <c r="G9" s="5"/>
      <c r="H9" s="5"/>
      <c r="I9" s="5"/>
      <c r="J9" s="5"/>
      <c r="K9" s="5"/>
      <c r="L9" s="4">
        <f t="shared" si="0"/>
        <v>8064</v>
      </c>
      <c r="M9" s="6">
        <f t="shared" si="1"/>
        <v>46</v>
      </c>
    </row>
    <row r="10" spans="1:16">
      <c r="A10" s="6">
        <v>47</v>
      </c>
      <c r="B10" s="6">
        <v>26516978</v>
      </c>
      <c r="C10" s="5" t="s">
        <v>27</v>
      </c>
      <c r="D10" s="5">
        <v>56134</v>
      </c>
      <c r="E10" s="5"/>
      <c r="F10" s="5"/>
      <c r="G10" s="5"/>
      <c r="H10" s="5"/>
      <c r="I10" s="5"/>
      <c r="J10" s="5"/>
      <c r="K10" s="6"/>
      <c r="L10" s="4">
        <f t="shared" si="0"/>
        <v>56134</v>
      </c>
      <c r="M10" s="6">
        <f t="shared" si="1"/>
        <v>47</v>
      </c>
      <c r="P10" s="17"/>
    </row>
    <row r="11" spans="1:16">
      <c r="A11" s="6">
        <v>84</v>
      </c>
      <c r="B11" s="6">
        <v>19914520</v>
      </c>
      <c r="C11" s="5" t="s">
        <v>26</v>
      </c>
      <c r="D11" s="5">
        <v>63358</v>
      </c>
      <c r="E11" s="5"/>
      <c r="F11" s="5"/>
      <c r="G11" s="5"/>
      <c r="H11" s="5"/>
      <c r="I11" s="5"/>
      <c r="J11" s="5"/>
      <c r="K11" s="5"/>
      <c r="L11" s="4">
        <f t="shared" si="0"/>
        <v>63358</v>
      </c>
      <c r="M11" s="6">
        <f t="shared" si="1"/>
        <v>84</v>
      </c>
    </row>
    <row r="12" spans="1:16" ht="18" customHeight="1">
      <c r="A12" s="6">
        <v>100</v>
      </c>
      <c r="B12" s="6">
        <v>38449485</v>
      </c>
      <c r="C12" s="79" t="s">
        <v>287</v>
      </c>
      <c r="D12" s="5">
        <v>3072</v>
      </c>
      <c r="E12" s="5"/>
      <c r="F12" s="5"/>
      <c r="G12" s="5"/>
      <c r="H12" s="5"/>
      <c r="I12" s="5"/>
      <c r="J12" s="5"/>
      <c r="K12" s="5"/>
      <c r="L12" s="4">
        <f t="shared" si="0"/>
        <v>3072</v>
      </c>
      <c r="M12" s="6">
        <f t="shared" si="1"/>
        <v>100</v>
      </c>
    </row>
    <row r="13" spans="1:16">
      <c r="A13" s="6">
        <v>101</v>
      </c>
      <c r="B13" s="6">
        <v>38449487</v>
      </c>
      <c r="C13" s="79" t="s">
        <v>288</v>
      </c>
      <c r="D13" s="5">
        <v>1452</v>
      </c>
      <c r="E13" s="5"/>
      <c r="F13" s="5"/>
      <c r="G13" s="5"/>
      <c r="H13" s="5"/>
      <c r="I13" s="5"/>
      <c r="J13" s="5"/>
      <c r="K13" s="5"/>
      <c r="L13" s="4">
        <f t="shared" si="0"/>
        <v>1452</v>
      </c>
      <c r="M13" s="6">
        <f t="shared" si="1"/>
        <v>101</v>
      </c>
    </row>
    <row r="14" spans="1:16">
      <c r="A14" s="6">
        <v>88</v>
      </c>
      <c r="B14" s="6">
        <v>35821450</v>
      </c>
      <c r="C14" s="5" t="s">
        <v>124</v>
      </c>
      <c r="D14" s="5">
        <v>15366</v>
      </c>
      <c r="E14" s="5"/>
      <c r="F14" s="5"/>
      <c r="G14" s="5"/>
      <c r="H14" s="5"/>
      <c r="I14" s="5"/>
      <c r="J14" s="5"/>
      <c r="K14" s="5"/>
      <c r="L14" s="4">
        <f t="shared" si="0"/>
        <v>15366</v>
      </c>
      <c r="M14" s="6">
        <f t="shared" si="1"/>
        <v>88</v>
      </c>
    </row>
    <row r="15" spans="1:16">
      <c r="A15" s="25">
        <v>102</v>
      </c>
      <c r="B15" s="25">
        <v>38312932</v>
      </c>
      <c r="C15" s="99" t="s">
        <v>459</v>
      </c>
      <c r="D15" s="5">
        <v>4275</v>
      </c>
      <c r="E15" s="5"/>
      <c r="F15" s="5"/>
      <c r="G15" s="5"/>
      <c r="H15" s="5"/>
      <c r="I15" s="5"/>
      <c r="J15" s="5"/>
      <c r="K15" s="5"/>
      <c r="L15" s="4">
        <f t="shared" si="0"/>
        <v>4275</v>
      </c>
      <c r="M15" s="6">
        <f t="shared" si="1"/>
        <v>102</v>
      </c>
    </row>
    <row r="16" spans="1:16">
      <c r="A16" s="25">
        <v>103</v>
      </c>
      <c r="B16" s="25">
        <v>38312933</v>
      </c>
      <c r="C16" s="99" t="s">
        <v>460</v>
      </c>
      <c r="D16" s="5">
        <v>2478</v>
      </c>
      <c r="E16" s="24"/>
      <c r="F16" s="24"/>
      <c r="G16" s="24"/>
      <c r="H16" s="24"/>
      <c r="I16" s="24"/>
      <c r="J16" s="24"/>
      <c r="K16" s="24"/>
      <c r="L16" s="4">
        <f t="shared" si="0"/>
        <v>2478</v>
      </c>
      <c r="M16" s="6">
        <f t="shared" si="1"/>
        <v>103</v>
      </c>
    </row>
    <row r="17" spans="1:103">
      <c r="A17" s="6">
        <v>91</v>
      </c>
      <c r="B17" s="6">
        <v>35478357</v>
      </c>
      <c r="C17" s="5" t="s">
        <v>96</v>
      </c>
      <c r="D17" s="5">
        <v>12960</v>
      </c>
      <c r="E17" s="5"/>
      <c r="F17" s="5"/>
      <c r="G17" s="5"/>
      <c r="H17" s="5">
        <v>2400</v>
      </c>
      <c r="I17" s="5"/>
      <c r="J17" s="5"/>
      <c r="K17" s="5"/>
      <c r="L17" s="4">
        <f t="shared" si="0"/>
        <v>15360</v>
      </c>
      <c r="M17" s="6">
        <f t="shared" si="1"/>
        <v>91</v>
      </c>
    </row>
    <row r="18" spans="1:103">
      <c r="A18" s="6">
        <v>92</v>
      </c>
      <c r="B18" s="6">
        <v>35478358</v>
      </c>
      <c r="C18" s="5" t="s">
        <v>100</v>
      </c>
      <c r="D18" s="5">
        <v>4380</v>
      </c>
      <c r="E18" s="5"/>
      <c r="F18" s="5"/>
      <c r="G18" s="5"/>
      <c r="H18" s="5">
        <v>2880</v>
      </c>
      <c r="I18" s="5"/>
      <c r="J18" s="5"/>
      <c r="K18" s="5"/>
      <c r="L18" s="4">
        <f t="shared" si="0"/>
        <v>7260</v>
      </c>
      <c r="M18" s="6">
        <f t="shared" si="1"/>
        <v>92</v>
      </c>
    </row>
    <row r="19" spans="1:103">
      <c r="A19" s="6">
        <v>98</v>
      </c>
      <c r="B19" s="6">
        <v>36634210</v>
      </c>
      <c r="C19" s="5" t="s">
        <v>127</v>
      </c>
      <c r="D19" s="5">
        <v>11328</v>
      </c>
      <c r="E19" s="58"/>
      <c r="F19" s="58"/>
      <c r="G19" s="58"/>
      <c r="H19" s="58"/>
      <c r="I19" s="58"/>
      <c r="J19" s="58"/>
      <c r="K19" s="58"/>
      <c r="L19" s="4">
        <f t="shared" si="0"/>
        <v>11328</v>
      </c>
      <c r="M19" s="6">
        <f t="shared" si="1"/>
        <v>98</v>
      </c>
    </row>
    <row r="20" spans="1:103">
      <c r="A20" s="6">
        <v>80</v>
      </c>
      <c r="B20" s="6">
        <v>38067360</v>
      </c>
      <c r="C20" s="79" t="s">
        <v>280</v>
      </c>
      <c r="D20" s="5">
        <v>3072</v>
      </c>
      <c r="E20" s="5"/>
      <c r="F20" s="5"/>
      <c r="G20" s="5"/>
      <c r="H20" s="5"/>
      <c r="I20" s="5"/>
      <c r="J20" s="5"/>
      <c r="K20" s="5"/>
      <c r="L20" s="4">
        <f t="shared" si="0"/>
        <v>3072</v>
      </c>
      <c r="M20" s="6">
        <f t="shared" si="1"/>
        <v>80</v>
      </c>
      <c r="CV20" s="42"/>
      <c r="CW20" s="47"/>
      <c r="CX20" s="62"/>
      <c r="CY20" s="62"/>
    </row>
    <row r="21" spans="1:103">
      <c r="A21" s="6">
        <v>52</v>
      </c>
      <c r="B21" s="6">
        <v>28411673</v>
      </c>
      <c r="C21" s="5" t="s">
        <v>132</v>
      </c>
      <c r="D21" s="5">
        <v>2208</v>
      </c>
      <c r="E21" s="5"/>
      <c r="F21" s="5">
        <v>560</v>
      </c>
      <c r="G21" s="5"/>
      <c r="H21" s="5"/>
      <c r="I21" s="5"/>
      <c r="J21" s="5"/>
      <c r="K21" s="5"/>
      <c r="L21" s="4">
        <f t="shared" si="0"/>
        <v>2768</v>
      </c>
      <c r="M21" s="6">
        <f t="shared" si="1"/>
        <v>52</v>
      </c>
    </row>
    <row r="22" spans="1:103">
      <c r="A22" s="6">
        <v>53</v>
      </c>
      <c r="B22" s="6">
        <v>28411674</v>
      </c>
      <c r="C22" s="5" t="s">
        <v>131</v>
      </c>
      <c r="D22" s="5">
        <v>2816</v>
      </c>
      <c r="E22" s="5"/>
      <c r="F22" s="5"/>
      <c r="G22" s="5"/>
      <c r="H22" s="5"/>
      <c r="I22" s="5"/>
      <c r="J22" s="5"/>
      <c r="K22" s="5"/>
      <c r="L22" s="4">
        <f t="shared" si="0"/>
        <v>2816</v>
      </c>
      <c r="M22" s="6">
        <f t="shared" si="1"/>
        <v>53</v>
      </c>
    </row>
    <row r="23" spans="1:103">
      <c r="A23" s="6">
        <v>87</v>
      </c>
      <c r="B23" s="6">
        <v>35821449</v>
      </c>
      <c r="C23" s="5" t="s">
        <v>30</v>
      </c>
      <c r="D23" s="5">
        <v>16200</v>
      </c>
      <c r="E23" s="58"/>
      <c r="F23" s="58"/>
      <c r="G23" s="58"/>
      <c r="H23" s="58"/>
      <c r="I23" s="58"/>
      <c r="J23" s="58"/>
      <c r="K23" s="58"/>
      <c r="L23" s="4">
        <f t="shared" si="0"/>
        <v>16200</v>
      </c>
      <c r="M23" s="6">
        <f t="shared" si="1"/>
        <v>87</v>
      </c>
    </row>
    <row r="24" spans="1:103">
      <c r="A24" s="6">
        <v>17</v>
      </c>
      <c r="B24" s="6">
        <v>26248487</v>
      </c>
      <c r="C24" s="5" t="s">
        <v>77</v>
      </c>
      <c r="D24" s="5">
        <v>7174</v>
      </c>
      <c r="E24" s="5"/>
      <c r="F24" s="5"/>
      <c r="G24" s="5"/>
      <c r="H24" s="5"/>
      <c r="I24" s="5"/>
      <c r="J24" s="5"/>
      <c r="K24" s="5"/>
      <c r="L24" s="4">
        <f t="shared" si="0"/>
        <v>7174</v>
      </c>
      <c r="M24" s="6">
        <f t="shared" si="1"/>
        <v>17</v>
      </c>
    </row>
    <row r="25" spans="1:103">
      <c r="A25" s="6">
        <v>18</v>
      </c>
      <c r="B25" s="6">
        <v>26248491</v>
      </c>
      <c r="C25" s="5" t="s">
        <v>109</v>
      </c>
      <c r="D25" s="5">
        <v>9000</v>
      </c>
      <c r="E25" s="5"/>
      <c r="F25" s="5"/>
      <c r="G25" s="5"/>
      <c r="H25" s="5"/>
      <c r="I25" s="5"/>
      <c r="J25" s="5"/>
      <c r="K25" s="5"/>
      <c r="L25" s="4">
        <f t="shared" si="0"/>
        <v>9000</v>
      </c>
      <c r="M25" s="6">
        <f t="shared" si="1"/>
        <v>18</v>
      </c>
    </row>
    <row r="26" spans="1:103">
      <c r="A26" s="6">
        <v>31</v>
      </c>
      <c r="B26" s="6">
        <v>26237795</v>
      </c>
      <c r="C26" s="5" t="s">
        <v>71</v>
      </c>
      <c r="D26" s="5">
        <v>31780</v>
      </c>
      <c r="E26" s="5"/>
      <c r="F26" s="5"/>
      <c r="G26" s="5"/>
      <c r="H26" s="5"/>
      <c r="I26" s="5"/>
      <c r="J26" s="5"/>
      <c r="K26" s="5"/>
      <c r="L26" s="4">
        <f t="shared" si="0"/>
        <v>31780</v>
      </c>
      <c r="M26" s="6">
        <f t="shared" si="1"/>
        <v>31</v>
      </c>
    </row>
    <row r="27" spans="1:103">
      <c r="A27" s="6">
        <v>32</v>
      </c>
      <c r="B27" s="6">
        <v>26237797</v>
      </c>
      <c r="C27" s="5" t="s">
        <v>117</v>
      </c>
      <c r="D27" s="5">
        <v>25035</v>
      </c>
      <c r="E27" s="5"/>
      <c r="F27" s="5"/>
      <c r="G27" s="5"/>
      <c r="H27" s="5"/>
      <c r="I27" s="5"/>
      <c r="J27" s="5"/>
      <c r="K27" s="5"/>
      <c r="L27" s="4">
        <f t="shared" si="0"/>
        <v>25035</v>
      </c>
      <c r="M27" s="6">
        <f t="shared" si="1"/>
        <v>32</v>
      </c>
    </row>
    <row r="28" spans="1:103">
      <c r="A28" s="6">
        <v>54</v>
      </c>
      <c r="B28" s="6">
        <v>28869438</v>
      </c>
      <c r="C28" s="5" t="s">
        <v>114</v>
      </c>
      <c r="D28" s="5">
        <v>12800</v>
      </c>
      <c r="E28" s="5"/>
      <c r="F28" s="5"/>
      <c r="G28" s="5"/>
      <c r="H28" s="5"/>
      <c r="I28" s="5"/>
      <c r="J28" s="5"/>
      <c r="K28" s="5"/>
      <c r="L28" s="4">
        <f t="shared" si="0"/>
        <v>12800</v>
      </c>
      <c r="M28" s="6">
        <f t="shared" si="1"/>
        <v>54</v>
      </c>
    </row>
    <row r="29" spans="1:103">
      <c r="A29" s="6">
        <v>55</v>
      </c>
      <c r="B29" s="6">
        <v>28869440</v>
      </c>
      <c r="C29" s="5" t="s">
        <v>128</v>
      </c>
      <c r="D29" s="5">
        <v>10500</v>
      </c>
      <c r="E29" s="5"/>
      <c r="F29" s="5"/>
      <c r="G29" s="5"/>
      <c r="H29" s="5"/>
      <c r="I29" s="5"/>
      <c r="J29" s="5"/>
      <c r="K29" s="5"/>
      <c r="L29" s="4">
        <f t="shared" si="0"/>
        <v>10500</v>
      </c>
      <c r="M29" s="6">
        <f t="shared" si="1"/>
        <v>55</v>
      </c>
    </row>
    <row r="30" spans="1:103" ht="17.25" customHeight="1">
      <c r="A30" s="6">
        <v>19</v>
      </c>
      <c r="B30" s="6">
        <v>26248486</v>
      </c>
      <c r="C30" s="5" t="s">
        <v>68</v>
      </c>
      <c r="D30" s="5">
        <v>38540</v>
      </c>
      <c r="E30" s="5"/>
      <c r="F30" s="5"/>
      <c r="G30" s="5"/>
      <c r="H30" s="5"/>
      <c r="I30" s="5"/>
      <c r="J30" s="5"/>
      <c r="K30" s="5"/>
      <c r="L30" s="4">
        <f t="shared" si="0"/>
        <v>38540</v>
      </c>
      <c r="M30" s="6">
        <f t="shared" si="1"/>
        <v>19</v>
      </c>
    </row>
    <row r="31" spans="1:103" ht="18" customHeight="1">
      <c r="A31" s="6">
        <v>20</v>
      </c>
      <c r="B31" s="6">
        <v>26248490</v>
      </c>
      <c r="C31" s="5" t="s">
        <v>113</v>
      </c>
      <c r="D31" s="5">
        <v>31710</v>
      </c>
      <c r="E31" s="5"/>
      <c r="F31" s="5"/>
      <c r="G31" s="5"/>
      <c r="H31" s="5"/>
      <c r="I31" s="5"/>
      <c r="J31" s="5"/>
      <c r="K31" s="5"/>
      <c r="L31" s="4">
        <f t="shared" si="0"/>
        <v>31710</v>
      </c>
      <c r="M31" s="6">
        <f t="shared" si="1"/>
        <v>20</v>
      </c>
    </row>
    <row r="32" spans="1:103">
      <c r="A32" s="6">
        <v>33</v>
      </c>
      <c r="B32" s="6">
        <v>26237798</v>
      </c>
      <c r="C32" s="5" t="s">
        <v>73</v>
      </c>
      <c r="D32" s="5">
        <v>29440</v>
      </c>
      <c r="E32" s="5"/>
      <c r="F32" s="5"/>
      <c r="G32" s="5"/>
      <c r="H32" s="5"/>
      <c r="I32" s="5"/>
      <c r="J32" s="5"/>
      <c r="K32" s="5"/>
      <c r="L32" s="4">
        <f t="shared" si="0"/>
        <v>29440</v>
      </c>
      <c r="M32" s="6">
        <f t="shared" si="1"/>
        <v>33</v>
      </c>
    </row>
    <row r="33" spans="1:16">
      <c r="A33" s="6">
        <v>34</v>
      </c>
      <c r="B33" s="6">
        <v>26237799</v>
      </c>
      <c r="C33" s="5" t="s">
        <v>110</v>
      </c>
      <c r="D33" s="5">
        <v>26700</v>
      </c>
      <c r="E33" s="5"/>
      <c r="F33" s="5"/>
      <c r="G33" s="5"/>
      <c r="H33" s="5"/>
      <c r="I33" s="5"/>
      <c r="J33" s="5"/>
      <c r="K33" s="5"/>
      <c r="L33" s="4">
        <f t="shared" si="0"/>
        <v>26700</v>
      </c>
      <c r="M33" s="6">
        <f t="shared" si="1"/>
        <v>34</v>
      </c>
    </row>
    <row r="34" spans="1:16">
      <c r="A34" s="6">
        <v>60</v>
      </c>
      <c r="B34" s="6">
        <v>30966972</v>
      </c>
      <c r="C34" s="5" t="s">
        <v>34</v>
      </c>
      <c r="D34" s="5">
        <v>3360</v>
      </c>
      <c r="E34" s="5"/>
      <c r="F34" s="5"/>
      <c r="G34" s="5"/>
      <c r="H34" s="5"/>
      <c r="I34" s="5"/>
      <c r="J34" s="5"/>
      <c r="K34" s="5"/>
      <c r="L34" s="4">
        <f t="shared" ref="L34:L65" si="2">SUM(D34:K34)</f>
        <v>3360</v>
      </c>
      <c r="M34" s="6">
        <f t="shared" ref="M34:M65" si="3">A34</f>
        <v>60</v>
      </c>
    </row>
    <row r="35" spans="1:16">
      <c r="A35" s="6">
        <v>61</v>
      </c>
      <c r="B35" s="6">
        <v>30966969</v>
      </c>
      <c r="C35" s="5" t="s">
        <v>40</v>
      </c>
      <c r="D35" s="5">
        <v>3240</v>
      </c>
      <c r="E35" s="5"/>
      <c r="F35" s="5"/>
      <c r="G35" s="5"/>
      <c r="H35" s="5"/>
      <c r="I35" s="5"/>
      <c r="J35" s="5"/>
      <c r="K35" s="5"/>
      <c r="L35" s="4">
        <f t="shared" si="2"/>
        <v>3240</v>
      </c>
      <c r="M35" s="6">
        <f t="shared" si="3"/>
        <v>61</v>
      </c>
    </row>
    <row r="36" spans="1:16" ht="17.25" customHeight="1">
      <c r="A36" s="6">
        <v>43</v>
      </c>
      <c r="B36" s="6">
        <v>27444295</v>
      </c>
      <c r="C36" s="5" t="s">
        <v>66</v>
      </c>
      <c r="D36" s="5">
        <v>5760</v>
      </c>
      <c r="E36" s="5"/>
      <c r="F36" s="5"/>
      <c r="G36" s="5"/>
      <c r="H36" s="5"/>
      <c r="I36" s="5"/>
      <c r="J36" s="5"/>
      <c r="K36" s="5"/>
      <c r="L36" s="4">
        <f t="shared" si="2"/>
        <v>5760</v>
      </c>
      <c r="M36" s="6">
        <f t="shared" si="3"/>
        <v>43</v>
      </c>
    </row>
    <row r="37" spans="1:16">
      <c r="A37" s="6">
        <v>44</v>
      </c>
      <c r="B37" s="6">
        <v>27444294</v>
      </c>
      <c r="C37" s="5" t="s">
        <v>76</v>
      </c>
      <c r="D37" s="5">
        <v>5580</v>
      </c>
      <c r="E37" s="5"/>
      <c r="F37" s="5"/>
      <c r="G37" s="5"/>
      <c r="H37" s="5"/>
      <c r="I37" s="5"/>
      <c r="J37" s="5"/>
      <c r="K37" s="5"/>
      <c r="L37" s="4">
        <f t="shared" si="2"/>
        <v>5580</v>
      </c>
      <c r="M37" s="6">
        <f t="shared" si="3"/>
        <v>44</v>
      </c>
    </row>
    <row r="38" spans="1:16">
      <c r="A38" s="6">
        <v>58</v>
      </c>
      <c r="B38" s="6">
        <v>30966971</v>
      </c>
      <c r="C38" s="5" t="s">
        <v>32</v>
      </c>
      <c r="D38" s="5">
        <v>6120</v>
      </c>
      <c r="E38" s="5"/>
      <c r="F38" s="5"/>
      <c r="G38" s="5"/>
      <c r="H38" s="5"/>
      <c r="I38" s="5"/>
      <c r="J38" s="5"/>
      <c r="K38" s="5"/>
      <c r="L38" s="4">
        <f t="shared" si="2"/>
        <v>6120</v>
      </c>
      <c r="M38" s="6">
        <f t="shared" si="3"/>
        <v>58</v>
      </c>
    </row>
    <row r="39" spans="1:16">
      <c r="A39" s="6">
        <v>59</v>
      </c>
      <c r="B39" s="6">
        <v>30966968</v>
      </c>
      <c r="C39" s="5" t="s">
        <v>37</v>
      </c>
      <c r="D39" s="5">
        <v>5760</v>
      </c>
      <c r="E39" s="5"/>
      <c r="F39" s="5"/>
      <c r="G39" s="5"/>
      <c r="H39" s="5"/>
      <c r="I39" s="5"/>
      <c r="J39" s="5"/>
      <c r="K39" s="5"/>
      <c r="L39" s="4">
        <f t="shared" si="2"/>
        <v>5760</v>
      </c>
      <c r="M39" s="6">
        <f t="shared" si="3"/>
        <v>59</v>
      </c>
    </row>
    <row r="40" spans="1:16">
      <c r="A40" s="6">
        <v>9</v>
      </c>
      <c r="B40" s="6">
        <v>23422331</v>
      </c>
      <c r="C40" s="5" t="s">
        <v>61</v>
      </c>
      <c r="D40" s="5">
        <v>38280</v>
      </c>
      <c r="E40" s="5"/>
      <c r="F40" s="5"/>
      <c r="G40" s="5"/>
      <c r="H40" s="5"/>
      <c r="I40" s="5"/>
      <c r="J40" s="5"/>
      <c r="K40" s="5"/>
      <c r="L40" s="4">
        <f t="shared" si="2"/>
        <v>38280</v>
      </c>
      <c r="M40" s="6">
        <f t="shared" si="3"/>
        <v>9</v>
      </c>
    </row>
    <row r="41" spans="1:16" ht="19.5" customHeight="1">
      <c r="A41" s="6">
        <v>10</v>
      </c>
      <c r="B41" s="6">
        <v>23422333</v>
      </c>
      <c r="C41" s="5" t="s">
        <v>64</v>
      </c>
      <c r="D41" s="5">
        <v>26324</v>
      </c>
      <c r="E41" s="5"/>
      <c r="F41" s="5"/>
      <c r="G41" s="5"/>
      <c r="H41" s="5"/>
      <c r="I41" s="5"/>
      <c r="J41" s="5"/>
      <c r="K41" s="5"/>
      <c r="L41" s="4">
        <f t="shared" si="2"/>
        <v>26324</v>
      </c>
      <c r="M41" s="6">
        <f t="shared" si="3"/>
        <v>10</v>
      </c>
    </row>
    <row r="42" spans="1:16" ht="18" customHeight="1">
      <c r="A42" s="6">
        <v>13</v>
      </c>
      <c r="B42" s="6">
        <v>14000130</v>
      </c>
      <c r="C42" s="5" t="s">
        <v>112</v>
      </c>
      <c r="D42" s="5">
        <v>24400</v>
      </c>
      <c r="E42" s="5"/>
      <c r="F42" s="5"/>
      <c r="G42" s="5"/>
      <c r="H42" s="5"/>
      <c r="I42" s="5"/>
      <c r="J42" s="5"/>
      <c r="K42" s="5"/>
      <c r="L42" s="4">
        <f t="shared" si="2"/>
        <v>24400</v>
      </c>
      <c r="M42" s="6">
        <f t="shared" si="3"/>
        <v>13</v>
      </c>
    </row>
    <row r="43" spans="1:16">
      <c r="A43" s="6">
        <v>23</v>
      </c>
      <c r="B43" s="6">
        <v>26248532</v>
      </c>
      <c r="C43" s="5" t="s">
        <v>74</v>
      </c>
      <c r="D43" s="5">
        <v>16325</v>
      </c>
      <c r="E43" s="5"/>
      <c r="F43" s="5"/>
      <c r="G43" s="5"/>
      <c r="H43" s="5"/>
      <c r="I43" s="5"/>
      <c r="J43" s="5"/>
      <c r="K43" s="5"/>
      <c r="L43" s="4">
        <f t="shared" si="2"/>
        <v>16325</v>
      </c>
      <c r="M43" s="6">
        <f t="shared" si="3"/>
        <v>23</v>
      </c>
    </row>
    <row r="44" spans="1:16">
      <c r="A44" s="6">
        <v>76</v>
      </c>
      <c r="B44" s="6">
        <v>32745119</v>
      </c>
      <c r="C44" s="5" t="s">
        <v>99</v>
      </c>
      <c r="D44" s="5">
        <v>6813</v>
      </c>
      <c r="E44" s="5"/>
      <c r="F44" s="5"/>
      <c r="G44" s="5"/>
      <c r="H44" s="5"/>
      <c r="I44" s="5"/>
      <c r="J44" s="5"/>
      <c r="K44" s="5"/>
      <c r="L44" s="4">
        <f t="shared" si="2"/>
        <v>6813</v>
      </c>
      <c r="M44" s="6">
        <f t="shared" si="3"/>
        <v>76</v>
      </c>
      <c r="P44" s="17"/>
    </row>
    <row r="45" spans="1:16">
      <c r="A45" s="6">
        <v>75</v>
      </c>
      <c r="B45" s="6">
        <v>32745118</v>
      </c>
      <c r="C45" s="5" t="s">
        <v>82</v>
      </c>
      <c r="D45" s="5">
        <v>19791</v>
      </c>
      <c r="E45" s="5"/>
      <c r="F45" s="5"/>
      <c r="G45" s="5"/>
      <c r="H45" s="5"/>
      <c r="I45" s="5"/>
      <c r="J45" s="5"/>
      <c r="K45" s="5"/>
      <c r="L45" s="4">
        <f t="shared" si="2"/>
        <v>19791</v>
      </c>
      <c r="M45" s="6">
        <f t="shared" si="3"/>
        <v>75</v>
      </c>
    </row>
    <row r="46" spans="1:16">
      <c r="A46" s="6">
        <v>48</v>
      </c>
      <c r="B46" s="6">
        <v>27900787</v>
      </c>
      <c r="C46" s="5" t="s">
        <v>125</v>
      </c>
      <c r="D46" s="5">
        <v>9628</v>
      </c>
      <c r="E46" s="5"/>
      <c r="F46" s="5"/>
      <c r="G46" s="5"/>
      <c r="H46" s="5"/>
      <c r="I46" s="5"/>
      <c r="J46" s="5"/>
      <c r="K46" s="5"/>
      <c r="L46" s="4">
        <f t="shared" si="2"/>
        <v>9628</v>
      </c>
      <c r="M46" s="6">
        <f t="shared" si="3"/>
        <v>48</v>
      </c>
    </row>
    <row r="47" spans="1:16">
      <c r="A47" s="6">
        <v>49</v>
      </c>
      <c r="B47" s="6">
        <v>28869450</v>
      </c>
      <c r="C47" s="5" t="s">
        <v>43</v>
      </c>
      <c r="D47" s="5">
        <v>5220</v>
      </c>
      <c r="E47" s="5"/>
      <c r="F47" s="5"/>
      <c r="G47" s="5"/>
      <c r="H47" s="5"/>
      <c r="I47" s="5"/>
      <c r="J47" s="5"/>
      <c r="K47" s="5"/>
      <c r="L47" s="4">
        <f t="shared" si="2"/>
        <v>5220</v>
      </c>
      <c r="M47" s="6">
        <f t="shared" si="3"/>
        <v>49</v>
      </c>
    </row>
    <row r="48" spans="1:16">
      <c r="A48" s="6">
        <v>50</v>
      </c>
      <c r="B48" s="6">
        <v>28869439</v>
      </c>
      <c r="C48" s="5" t="s">
        <v>91</v>
      </c>
      <c r="D48" s="5">
        <v>3712</v>
      </c>
      <c r="E48" s="5"/>
      <c r="F48" s="5"/>
      <c r="G48" s="5"/>
      <c r="H48" s="5"/>
      <c r="I48" s="5"/>
      <c r="J48" s="5"/>
      <c r="K48" s="5"/>
      <c r="L48" s="4">
        <f t="shared" si="2"/>
        <v>3712</v>
      </c>
      <c r="M48" s="6">
        <f t="shared" si="3"/>
        <v>50</v>
      </c>
    </row>
    <row r="49" spans="1:16">
      <c r="A49" s="6">
        <v>1</v>
      </c>
      <c r="B49" s="6">
        <v>21330226</v>
      </c>
      <c r="C49" s="5" t="s">
        <v>119</v>
      </c>
      <c r="D49" s="5">
        <v>86410</v>
      </c>
      <c r="E49" s="6"/>
      <c r="F49" s="6"/>
      <c r="G49" s="6"/>
      <c r="H49" s="6"/>
      <c r="I49" s="6"/>
      <c r="J49" s="6"/>
      <c r="K49" s="5"/>
      <c r="L49" s="4">
        <f t="shared" si="2"/>
        <v>86410</v>
      </c>
      <c r="M49" s="6">
        <f t="shared" si="3"/>
        <v>1</v>
      </c>
    </row>
    <row r="50" spans="1:16">
      <c r="A50" s="6">
        <v>2</v>
      </c>
      <c r="B50" s="6">
        <v>21330227</v>
      </c>
      <c r="C50" s="5" t="s">
        <v>105</v>
      </c>
      <c r="D50" s="5">
        <v>35632</v>
      </c>
      <c r="E50" s="6"/>
      <c r="F50" s="6"/>
      <c r="G50" s="6"/>
      <c r="H50" s="6"/>
      <c r="I50" s="6"/>
      <c r="J50" s="6"/>
      <c r="K50" s="5"/>
      <c r="L50" s="4">
        <f t="shared" si="2"/>
        <v>35632</v>
      </c>
      <c r="M50" s="6">
        <f t="shared" si="3"/>
        <v>2</v>
      </c>
    </row>
    <row r="51" spans="1:16">
      <c r="A51" s="6">
        <v>27</v>
      </c>
      <c r="B51" s="6">
        <v>26237805</v>
      </c>
      <c r="C51" s="5" t="s">
        <v>63</v>
      </c>
      <c r="D51" s="5">
        <v>9990</v>
      </c>
      <c r="E51" s="5"/>
      <c r="F51" s="5"/>
      <c r="G51" s="5"/>
      <c r="H51" s="5"/>
      <c r="I51" s="5"/>
      <c r="J51" s="5"/>
      <c r="K51" s="5"/>
      <c r="L51" s="4">
        <f t="shared" si="2"/>
        <v>9990</v>
      </c>
      <c r="M51" s="6">
        <f t="shared" si="3"/>
        <v>27</v>
      </c>
    </row>
    <row r="52" spans="1:16">
      <c r="A52" s="6">
        <v>28</v>
      </c>
      <c r="B52" s="6">
        <v>26237807</v>
      </c>
      <c r="C52" s="5" t="s">
        <v>115</v>
      </c>
      <c r="D52" s="5">
        <v>3920</v>
      </c>
      <c r="E52" s="5"/>
      <c r="F52" s="5"/>
      <c r="G52" s="5"/>
      <c r="H52" s="5"/>
      <c r="I52" s="5"/>
      <c r="J52" s="5"/>
      <c r="K52" s="5"/>
      <c r="L52" s="4">
        <f t="shared" si="2"/>
        <v>3920</v>
      </c>
      <c r="M52" s="6">
        <f t="shared" si="3"/>
        <v>28</v>
      </c>
    </row>
    <row r="53" spans="1:16">
      <c r="A53" s="6">
        <v>25</v>
      </c>
      <c r="B53" s="6">
        <v>26237806</v>
      </c>
      <c r="C53" s="5" t="s">
        <v>107</v>
      </c>
      <c r="D53" s="5">
        <v>13690</v>
      </c>
      <c r="E53" s="5"/>
      <c r="F53" s="5"/>
      <c r="G53" s="5">
        <v>360</v>
      </c>
      <c r="H53" s="5"/>
      <c r="I53" s="5"/>
      <c r="J53" s="5"/>
      <c r="K53" s="5"/>
      <c r="L53" s="4">
        <f t="shared" si="2"/>
        <v>14050</v>
      </c>
      <c r="M53" s="6">
        <f t="shared" si="3"/>
        <v>25</v>
      </c>
    </row>
    <row r="54" spans="1:16">
      <c r="A54" s="6">
        <v>26</v>
      </c>
      <c r="B54" s="6">
        <v>26237808</v>
      </c>
      <c r="C54" s="5" t="s">
        <v>104</v>
      </c>
      <c r="D54" s="5">
        <v>6640</v>
      </c>
      <c r="E54" s="5"/>
      <c r="F54" s="5"/>
      <c r="G54" s="5"/>
      <c r="H54" s="5"/>
      <c r="I54" s="5"/>
      <c r="J54" s="5"/>
      <c r="K54" s="5"/>
      <c r="L54" s="4">
        <f t="shared" si="2"/>
        <v>6640</v>
      </c>
      <c r="M54" s="6">
        <f t="shared" si="3"/>
        <v>26</v>
      </c>
    </row>
    <row r="55" spans="1:16">
      <c r="A55" s="6">
        <v>67</v>
      </c>
      <c r="B55" s="6">
        <v>33832683</v>
      </c>
      <c r="C55" s="5" t="s">
        <v>101</v>
      </c>
      <c r="D55" s="5">
        <v>2720</v>
      </c>
      <c r="E55" s="5"/>
      <c r="F55" s="5"/>
      <c r="G55" s="5"/>
      <c r="H55" s="5"/>
      <c r="I55" s="5"/>
      <c r="J55" s="5"/>
      <c r="K55" s="5"/>
      <c r="L55" s="4">
        <f t="shared" si="2"/>
        <v>2720</v>
      </c>
      <c r="M55" s="6">
        <f t="shared" si="3"/>
        <v>67</v>
      </c>
    </row>
    <row r="56" spans="1:16">
      <c r="A56" s="6">
        <v>68</v>
      </c>
      <c r="B56" s="6">
        <v>33832684</v>
      </c>
      <c r="C56" s="5" t="s">
        <v>75</v>
      </c>
      <c r="D56" s="5">
        <v>1309</v>
      </c>
      <c r="E56" s="5"/>
      <c r="F56" s="5"/>
      <c r="G56" s="5"/>
      <c r="H56" s="5"/>
      <c r="I56" s="5"/>
      <c r="J56" s="5"/>
      <c r="K56" s="5"/>
      <c r="L56" s="4">
        <f t="shared" si="2"/>
        <v>1309</v>
      </c>
      <c r="M56" s="6">
        <f t="shared" si="3"/>
        <v>68</v>
      </c>
    </row>
    <row r="57" spans="1:16">
      <c r="A57" s="6">
        <v>66</v>
      </c>
      <c r="B57" s="6">
        <v>33832681</v>
      </c>
      <c r="C57" s="5" t="s">
        <v>79</v>
      </c>
      <c r="D57" s="5">
        <v>1512</v>
      </c>
      <c r="E57" s="5"/>
      <c r="F57" s="5"/>
      <c r="G57" s="5"/>
      <c r="H57" s="5"/>
      <c r="I57" s="5"/>
      <c r="J57" s="5"/>
      <c r="K57" s="5"/>
      <c r="L57" s="4">
        <f t="shared" si="2"/>
        <v>1512</v>
      </c>
      <c r="M57" s="6">
        <f t="shared" si="3"/>
        <v>66</v>
      </c>
    </row>
    <row r="58" spans="1:16">
      <c r="A58" s="6">
        <v>65</v>
      </c>
      <c r="B58" s="6">
        <v>33832680</v>
      </c>
      <c r="C58" s="5" t="s">
        <v>98</v>
      </c>
      <c r="D58" s="5">
        <v>2880</v>
      </c>
      <c r="E58" s="5"/>
      <c r="F58" s="5"/>
      <c r="G58" s="5"/>
      <c r="H58" s="5"/>
      <c r="I58" s="5"/>
      <c r="J58" s="5"/>
      <c r="K58" s="5"/>
      <c r="L58" s="4">
        <f t="shared" si="2"/>
        <v>2880</v>
      </c>
      <c r="M58" s="6">
        <f t="shared" si="3"/>
        <v>65</v>
      </c>
    </row>
    <row r="59" spans="1:16">
      <c r="A59" s="6">
        <v>35</v>
      </c>
      <c r="B59" s="6">
        <v>26237802</v>
      </c>
      <c r="C59" s="5" t="s">
        <v>31</v>
      </c>
      <c r="D59" s="5">
        <v>8100</v>
      </c>
      <c r="E59" s="5"/>
      <c r="F59" s="5"/>
      <c r="G59" s="5"/>
      <c r="H59" s="5"/>
      <c r="I59" s="5"/>
      <c r="J59" s="5"/>
      <c r="K59" s="6"/>
      <c r="L59" s="4">
        <f t="shared" si="2"/>
        <v>8100</v>
      </c>
      <c r="M59" s="6">
        <f t="shared" si="3"/>
        <v>35</v>
      </c>
      <c r="P59" s="17"/>
    </row>
    <row r="60" spans="1:16">
      <c r="A60" s="6">
        <v>36</v>
      </c>
      <c r="B60" s="6">
        <v>26237803</v>
      </c>
      <c r="C60" s="5" t="s">
        <v>36</v>
      </c>
      <c r="D60" s="5">
        <v>7164</v>
      </c>
      <c r="E60" s="5"/>
      <c r="F60" s="5"/>
      <c r="G60" s="5"/>
      <c r="H60" s="5"/>
      <c r="I60" s="5"/>
      <c r="J60" s="5"/>
      <c r="K60" s="6"/>
      <c r="L60" s="4">
        <f t="shared" si="2"/>
        <v>7164</v>
      </c>
      <c r="M60" s="6">
        <f t="shared" si="3"/>
        <v>36</v>
      </c>
      <c r="P60" s="17"/>
    </row>
    <row r="61" spans="1:16">
      <c r="A61" s="6">
        <v>94</v>
      </c>
      <c r="B61" s="6">
        <v>37510666</v>
      </c>
      <c r="C61" s="5" t="s">
        <v>78</v>
      </c>
      <c r="D61" s="5">
        <v>4032</v>
      </c>
      <c r="E61" s="5"/>
      <c r="F61" s="5"/>
      <c r="G61" s="5"/>
      <c r="H61" s="5"/>
      <c r="I61" s="5"/>
      <c r="J61" s="5"/>
      <c r="K61" s="5"/>
      <c r="L61" s="4">
        <f t="shared" si="2"/>
        <v>4032</v>
      </c>
      <c r="M61" s="6">
        <f t="shared" si="3"/>
        <v>94</v>
      </c>
    </row>
    <row r="62" spans="1:16">
      <c r="A62" s="6">
        <v>70</v>
      </c>
      <c r="B62" s="6">
        <v>31019828</v>
      </c>
      <c r="C62" s="5" t="s">
        <v>55</v>
      </c>
      <c r="D62" s="5">
        <v>14904</v>
      </c>
      <c r="E62" s="5"/>
      <c r="F62" s="5"/>
      <c r="G62" s="5"/>
      <c r="H62" s="5"/>
      <c r="I62" s="5"/>
      <c r="J62" s="5"/>
      <c r="K62" s="5"/>
      <c r="L62" s="4">
        <f t="shared" si="2"/>
        <v>14904</v>
      </c>
      <c r="M62" s="6">
        <f t="shared" si="3"/>
        <v>70</v>
      </c>
    </row>
    <row r="63" spans="1:16" ht="17.25" customHeight="1">
      <c r="A63" s="6">
        <v>95</v>
      </c>
      <c r="B63" s="6">
        <v>37510669</v>
      </c>
      <c r="C63" s="5" t="s">
        <v>97</v>
      </c>
      <c r="D63" s="5">
        <v>7056</v>
      </c>
      <c r="E63" s="5"/>
      <c r="F63" s="5"/>
      <c r="G63" s="5"/>
      <c r="H63" s="5"/>
      <c r="I63" s="5"/>
      <c r="J63" s="5"/>
      <c r="K63" s="5"/>
      <c r="L63" s="4">
        <f t="shared" si="2"/>
        <v>7056</v>
      </c>
      <c r="M63" s="6">
        <f t="shared" si="3"/>
        <v>95</v>
      </c>
    </row>
    <row r="64" spans="1:16">
      <c r="A64" s="6">
        <v>71</v>
      </c>
      <c r="B64" s="6">
        <v>31019825</v>
      </c>
      <c r="C64" s="5" t="s">
        <v>45</v>
      </c>
      <c r="D64" s="5">
        <v>52452</v>
      </c>
      <c r="E64" s="5"/>
      <c r="F64" s="5"/>
      <c r="G64" s="5"/>
      <c r="H64" s="5"/>
      <c r="I64" s="5"/>
      <c r="J64" s="5"/>
      <c r="K64" s="5"/>
      <c r="L64" s="4">
        <f t="shared" si="2"/>
        <v>52452</v>
      </c>
      <c r="M64" s="6">
        <f t="shared" si="3"/>
        <v>71</v>
      </c>
    </row>
    <row r="65" spans="1:16">
      <c r="A65" s="6">
        <v>93</v>
      </c>
      <c r="B65" s="6">
        <v>37510662</v>
      </c>
      <c r="C65" s="5" t="s">
        <v>35</v>
      </c>
      <c r="D65" s="5">
        <v>5040</v>
      </c>
      <c r="E65" s="5"/>
      <c r="F65" s="5"/>
      <c r="G65" s="5"/>
      <c r="H65" s="5"/>
      <c r="I65" s="5"/>
      <c r="J65" s="5"/>
      <c r="K65" s="5"/>
      <c r="L65" s="4">
        <f t="shared" si="2"/>
        <v>5040</v>
      </c>
      <c r="M65" s="6">
        <f t="shared" si="3"/>
        <v>93</v>
      </c>
    </row>
    <row r="66" spans="1:16">
      <c r="A66" s="6">
        <v>69</v>
      </c>
      <c r="B66" s="6">
        <v>31019827</v>
      </c>
      <c r="C66" s="5" t="s">
        <v>56</v>
      </c>
      <c r="D66" s="5">
        <v>27216</v>
      </c>
      <c r="E66" s="5"/>
      <c r="F66" s="5"/>
      <c r="G66" s="5"/>
      <c r="H66" s="5"/>
      <c r="I66" s="5"/>
      <c r="J66" s="5"/>
      <c r="K66" s="5"/>
      <c r="L66" s="4">
        <f t="shared" ref="L66:L97" si="4">SUM(D66:K66)</f>
        <v>27216</v>
      </c>
      <c r="M66" s="6">
        <f t="shared" ref="M66:M97" si="5">A66</f>
        <v>69</v>
      </c>
    </row>
    <row r="67" spans="1:16" ht="15.75" customHeight="1">
      <c r="A67" s="6">
        <v>63</v>
      </c>
      <c r="B67" s="6">
        <v>30966973</v>
      </c>
      <c r="C67" s="5" t="s">
        <v>60</v>
      </c>
      <c r="D67" s="5">
        <v>6288</v>
      </c>
      <c r="E67" s="58"/>
      <c r="F67" s="58"/>
      <c r="G67" s="58"/>
      <c r="H67" s="58"/>
      <c r="I67" s="58"/>
      <c r="J67" s="58"/>
      <c r="K67" s="58"/>
      <c r="L67" s="4">
        <f t="shared" si="4"/>
        <v>6288</v>
      </c>
      <c r="M67" s="6">
        <f t="shared" si="5"/>
        <v>63</v>
      </c>
    </row>
    <row r="68" spans="1:16">
      <c r="A68" s="6">
        <v>62</v>
      </c>
      <c r="B68" s="6">
        <v>30966974</v>
      </c>
      <c r="C68" s="5" t="s">
        <v>83</v>
      </c>
      <c r="D68" s="5">
        <v>32046</v>
      </c>
      <c r="E68" s="5"/>
      <c r="F68" s="5"/>
      <c r="G68" s="5"/>
      <c r="H68" s="5"/>
      <c r="I68" s="5"/>
      <c r="J68" s="5"/>
      <c r="K68" s="5"/>
      <c r="L68" s="4">
        <f t="shared" si="4"/>
        <v>32046</v>
      </c>
      <c r="M68" s="6">
        <f t="shared" si="5"/>
        <v>62</v>
      </c>
    </row>
    <row r="69" spans="1:16">
      <c r="A69" s="6">
        <v>64</v>
      </c>
      <c r="B69" s="6">
        <v>30966975</v>
      </c>
      <c r="C69" s="5" t="s">
        <v>65</v>
      </c>
      <c r="D69" s="5">
        <v>1728</v>
      </c>
      <c r="E69" s="5"/>
      <c r="F69" s="5"/>
      <c r="G69" s="5"/>
      <c r="H69" s="5"/>
      <c r="I69" s="5"/>
      <c r="J69" s="5"/>
      <c r="K69" s="5"/>
      <c r="L69" s="4">
        <f t="shared" si="4"/>
        <v>1728</v>
      </c>
      <c r="M69" s="6">
        <f t="shared" si="5"/>
        <v>64</v>
      </c>
    </row>
    <row r="70" spans="1:16">
      <c r="A70" s="6">
        <v>45</v>
      </c>
      <c r="B70" s="6">
        <v>26516979</v>
      </c>
      <c r="C70" s="5" t="s">
        <v>25</v>
      </c>
      <c r="D70" s="5">
        <v>8964</v>
      </c>
      <c r="E70" s="58"/>
      <c r="F70" s="58"/>
      <c r="G70" s="58"/>
      <c r="H70" s="58"/>
      <c r="I70" s="58"/>
      <c r="J70" s="58"/>
      <c r="K70" s="58"/>
      <c r="L70" s="4">
        <f t="shared" si="4"/>
        <v>8964</v>
      </c>
      <c r="M70" s="6">
        <f t="shared" si="5"/>
        <v>45</v>
      </c>
    </row>
    <row r="71" spans="1:16">
      <c r="A71" s="6">
        <v>24</v>
      </c>
      <c r="B71" s="6">
        <v>26248489</v>
      </c>
      <c r="C71" s="5" t="s">
        <v>102</v>
      </c>
      <c r="D71" s="5">
        <v>3604</v>
      </c>
      <c r="E71" s="5"/>
      <c r="F71" s="5"/>
      <c r="G71" s="5"/>
      <c r="H71" s="5"/>
      <c r="I71" s="5"/>
      <c r="J71" s="5"/>
      <c r="K71" s="6"/>
      <c r="L71" s="4">
        <f t="shared" si="4"/>
        <v>3604</v>
      </c>
      <c r="M71" s="6">
        <f t="shared" si="5"/>
        <v>24</v>
      </c>
      <c r="P71" s="17"/>
    </row>
    <row r="72" spans="1:16">
      <c r="A72" s="6">
        <v>73</v>
      </c>
      <c r="B72" s="6">
        <v>32106319</v>
      </c>
      <c r="C72" s="5" t="s">
        <v>84</v>
      </c>
      <c r="D72" s="5">
        <v>6990</v>
      </c>
      <c r="E72" s="5"/>
      <c r="F72" s="5"/>
      <c r="G72" s="5"/>
      <c r="H72" s="5"/>
      <c r="I72" s="5"/>
      <c r="J72" s="5"/>
      <c r="K72" s="5"/>
      <c r="L72" s="4">
        <f t="shared" si="4"/>
        <v>6990</v>
      </c>
      <c r="M72" s="6">
        <f t="shared" si="5"/>
        <v>73</v>
      </c>
    </row>
    <row r="73" spans="1:16">
      <c r="A73" s="6">
        <v>72</v>
      </c>
      <c r="B73" s="6">
        <v>32106318</v>
      </c>
      <c r="C73" s="5" t="s">
        <v>123</v>
      </c>
      <c r="D73" s="5">
        <v>3119</v>
      </c>
      <c r="E73" s="5"/>
      <c r="F73" s="5"/>
      <c r="G73" s="5"/>
      <c r="H73" s="5"/>
      <c r="I73" s="5"/>
      <c r="J73" s="5"/>
      <c r="K73" s="5"/>
      <c r="L73" s="4">
        <f t="shared" si="4"/>
        <v>3119</v>
      </c>
      <c r="M73" s="6">
        <f t="shared" si="5"/>
        <v>72</v>
      </c>
    </row>
    <row r="74" spans="1:16">
      <c r="A74" s="6">
        <v>51</v>
      </c>
      <c r="B74" s="6">
        <v>28869442</v>
      </c>
      <c r="C74" s="5" t="s">
        <v>93</v>
      </c>
      <c r="D74" s="5">
        <v>6279</v>
      </c>
      <c r="E74" s="5"/>
      <c r="F74" s="5"/>
      <c r="G74" s="5"/>
      <c r="H74" s="5"/>
      <c r="I74" s="5"/>
      <c r="J74" s="5"/>
      <c r="K74" s="5"/>
      <c r="L74" s="4">
        <f t="shared" si="4"/>
        <v>6279</v>
      </c>
      <c r="M74" s="6">
        <f t="shared" si="5"/>
        <v>51</v>
      </c>
    </row>
    <row r="75" spans="1:16">
      <c r="A75" s="6">
        <v>79</v>
      </c>
      <c r="B75" s="6">
        <v>32106368</v>
      </c>
      <c r="C75" s="5" t="s">
        <v>126</v>
      </c>
      <c r="D75" s="5">
        <v>8988</v>
      </c>
      <c r="E75" s="5"/>
      <c r="F75" s="5"/>
      <c r="G75" s="5"/>
      <c r="H75" s="5"/>
      <c r="I75" s="5"/>
      <c r="J75" s="5"/>
      <c r="K75" s="5"/>
      <c r="L75" s="4">
        <f t="shared" si="4"/>
        <v>8988</v>
      </c>
      <c r="M75" s="6">
        <f t="shared" si="5"/>
        <v>79</v>
      </c>
    </row>
    <row r="76" spans="1:16">
      <c r="A76" s="6">
        <v>77</v>
      </c>
      <c r="B76" s="6">
        <v>32506473</v>
      </c>
      <c r="C76" s="5" t="s">
        <v>108</v>
      </c>
      <c r="D76" s="5">
        <v>7800</v>
      </c>
      <c r="E76" s="5"/>
      <c r="F76" s="5"/>
      <c r="G76" s="5"/>
      <c r="H76" s="5"/>
      <c r="I76" s="5"/>
      <c r="J76" s="5"/>
      <c r="K76" s="5"/>
      <c r="L76" s="4">
        <f t="shared" si="4"/>
        <v>7800</v>
      </c>
      <c r="M76" s="6">
        <f t="shared" si="5"/>
        <v>77</v>
      </c>
    </row>
    <row r="77" spans="1:16">
      <c r="A77" s="6">
        <v>78</v>
      </c>
      <c r="B77" s="6">
        <v>32506474</v>
      </c>
      <c r="C77" s="5" t="s">
        <v>120</v>
      </c>
      <c r="D77" s="5">
        <v>6600</v>
      </c>
      <c r="E77" s="5"/>
      <c r="F77" s="5"/>
      <c r="G77" s="5"/>
      <c r="H77" s="5"/>
      <c r="I77" s="5"/>
      <c r="J77" s="5"/>
      <c r="K77" s="5"/>
      <c r="L77" s="4">
        <f t="shared" si="4"/>
        <v>6600</v>
      </c>
      <c r="M77" s="6">
        <f t="shared" si="5"/>
        <v>78</v>
      </c>
    </row>
    <row r="78" spans="1:16">
      <c r="A78" s="6">
        <v>15</v>
      </c>
      <c r="B78" s="6">
        <v>26248488</v>
      </c>
      <c r="C78" s="5" t="s">
        <v>57</v>
      </c>
      <c r="D78" s="5">
        <v>21528</v>
      </c>
      <c r="E78" s="5"/>
      <c r="F78" s="5"/>
      <c r="G78" s="5">
        <v>288</v>
      </c>
      <c r="H78" s="5"/>
      <c r="I78" s="5"/>
      <c r="J78" s="5"/>
      <c r="K78" s="6"/>
      <c r="L78" s="4">
        <f t="shared" si="4"/>
        <v>21816</v>
      </c>
      <c r="M78" s="6">
        <f t="shared" si="5"/>
        <v>15</v>
      </c>
      <c r="P78" s="17"/>
    </row>
    <row r="79" spans="1:16">
      <c r="A79" s="6">
        <v>16</v>
      </c>
      <c r="B79" s="6">
        <v>26248492</v>
      </c>
      <c r="C79" s="5" t="s">
        <v>44</v>
      </c>
      <c r="D79" s="5">
        <v>34040</v>
      </c>
      <c r="E79" s="58"/>
      <c r="F79" s="58"/>
      <c r="G79" s="58"/>
      <c r="H79" s="58"/>
      <c r="I79" s="58"/>
      <c r="J79" s="58"/>
      <c r="K79" s="58"/>
      <c r="L79" s="4">
        <f t="shared" si="4"/>
        <v>34040</v>
      </c>
      <c r="M79" s="6">
        <f t="shared" si="5"/>
        <v>16</v>
      </c>
      <c r="P79" s="17"/>
    </row>
    <row r="80" spans="1:16">
      <c r="A80" s="6">
        <v>97</v>
      </c>
      <c r="B80" s="6">
        <v>36003879</v>
      </c>
      <c r="C80" s="71" t="s">
        <v>103</v>
      </c>
      <c r="D80" s="5">
        <v>1840</v>
      </c>
      <c r="E80" s="5"/>
      <c r="F80" s="5"/>
      <c r="G80" s="5"/>
      <c r="H80" s="5"/>
      <c r="I80" s="5"/>
      <c r="J80" s="5"/>
      <c r="K80" s="5"/>
      <c r="L80" s="4">
        <f t="shared" si="4"/>
        <v>1840</v>
      </c>
      <c r="M80" s="6">
        <f t="shared" si="5"/>
        <v>97</v>
      </c>
    </row>
    <row r="81" spans="1:101">
      <c r="A81" s="6">
        <v>96</v>
      </c>
      <c r="B81" s="6">
        <v>36003880</v>
      </c>
      <c r="C81" s="71" t="s">
        <v>85</v>
      </c>
      <c r="D81" s="5">
        <v>2300</v>
      </c>
      <c r="E81" s="5"/>
      <c r="F81" s="5"/>
      <c r="G81" s="5"/>
      <c r="H81" s="5"/>
      <c r="I81" s="5"/>
      <c r="J81" s="5"/>
      <c r="K81" s="5"/>
      <c r="L81" s="4">
        <f t="shared" si="4"/>
        <v>2300</v>
      </c>
      <c r="M81" s="6">
        <f t="shared" si="5"/>
        <v>96</v>
      </c>
    </row>
    <row r="82" spans="1:101">
      <c r="A82" s="6">
        <v>21</v>
      </c>
      <c r="B82" s="6">
        <v>26248533</v>
      </c>
      <c r="C82" s="5" t="s">
        <v>94</v>
      </c>
      <c r="D82" s="5">
        <v>5663</v>
      </c>
      <c r="E82" s="58"/>
      <c r="F82" s="58"/>
      <c r="G82" s="58"/>
      <c r="H82" s="58"/>
      <c r="I82" s="58"/>
      <c r="J82" s="58"/>
      <c r="K82" s="58"/>
      <c r="L82" s="4">
        <f t="shared" si="4"/>
        <v>5663</v>
      </c>
      <c r="M82" s="6">
        <f t="shared" si="5"/>
        <v>21</v>
      </c>
      <c r="P82" s="17"/>
    </row>
    <row r="83" spans="1:101">
      <c r="A83" s="6">
        <v>22</v>
      </c>
      <c r="B83" s="6">
        <v>26248536</v>
      </c>
      <c r="C83" s="5" t="s">
        <v>81</v>
      </c>
      <c r="D83" s="5">
        <v>5130</v>
      </c>
      <c r="E83" s="58"/>
      <c r="F83" s="58"/>
      <c r="G83" s="58"/>
      <c r="H83" s="58"/>
      <c r="I83" s="58"/>
      <c r="J83" s="58"/>
      <c r="K83" s="58"/>
      <c r="L83" s="4">
        <f t="shared" si="4"/>
        <v>5130</v>
      </c>
      <c r="M83" s="6">
        <f t="shared" si="5"/>
        <v>22</v>
      </c>
    </row>
    <row r="84" spans="1:101">
      <c r="A84" s="6">
        <v>41</v>
      </c>
      <c r="B84" s="6">
        <v>27444298</v>
      </c>
      <c r="C84" s="5" t="s">
        <v>72</v>
      </c>
      <c r="D84" s="5">
        <v>12159</v>
      </c>
      <c r="E84" s="5"/>
      <c r="F84" s="5"/>
      <c r="G84" s="5">
        <v>896</v>
      </c>
      <c r="H84" s="5"/>
      <c r="I84" s="5"/>
      <c r="J84" s="5"/>
      <c r="K84" s="5"/>
      <c r="L84" s="4">
        <f t="shared" si="4"/>
        <v>13055</v>
      </c>
      <c r="M84" s="6">
        <f t="shared" si="5"/>
        <v>41</v>
      </c>
    </row>
    <row r="85" spans="1:101">
      <c r="A85" s="6">
        <v>42</v>
      </c>
      <c r="B85" s="6">
        <v>27444299</v>
      </c>
      <c r="C85" s="5" t="s">
        <v>106</v>
      </c>
      <c r="D85" s="5">
        <v>7440</v>
      </c>
      <c r="E85" s="5"/>
      <c r="F85" s="5"/>
      <c r="G85" s="5">
        <v>480</v>
      </c>
      <c r="H85" s="5"/>
      <c r="I85" s="5"/>
      <c r="J85" s="5"/>
      <c r="K85" s="5"/>
      <c r="L85" s="4">
        <f t="shared" si="4"/>
        <v>7920</v>
      </c>
      <c r="M85" s="6">
        <f t="shared" si="5"/>
        <v>42</v>
      </c>
    </row>
    <row r="86" spans="1:101">
      <c r="A86" s="6">
        <v>11</v>
      </c>
      <c r="B86" s="6">
        <v>22724859</v>
      </c>
      <c r="C86" s="5" t="s">
        <v>86</v>
      </c>
      <c r="D86" s="5">
        <v>75592</v>
      </c>
      <c r="E86" s="5"/>
      <c r="F86" s="5"/>
      <c r="G86" s="5">
        <v>1190</v>
      </c>
      <c r="H86" s="5"/>
      <c r="I86" s="5"/>
      <c r="J86" s="5"/>
      <c r="K86" s="5"/>
      <c r="L86" s="4">
        <f t="shared" si="4"/>
        <v>76782</v>
      </c>
      <c r="M86" s="6">
        <f t="shared" si="5"/>
        <v>11</v>
      </c>
    </row>
    <row r="87" spans="1:101" ht="20.25" customHeight="1">
      <c r="A87" s="6">
        <v>12</v>
      </c>
      <c r="B87" s="6">
        <v>22724858</v>
      </c>
      <c r="C87" s="5" t="s">
        <v>69</v>
      </c>
      <c r="D87" s="5">
        <v>42110</v>
      </c>
      <c r="E87" s="5"/>
      <c r="F87" s="5"/>
      <c r="G87" s="5">
        <v>560</v>
      </c>
      <c r="H87" s="5"/>
      <c r="I87" s="5"/>
      <c r="J87" s="5"/>
      <c r="K87" s="5"/>
      <c r="L87" s="4">
        <f t="shared" si="4"/>
        <v>42670</v>
      </c>
      <c r="M87" s="6">
        <f t="shared" si="5"/>
        <v>12</v>
      </c>
    </row>
    <row r="88" spans="1:101">
      <c r="A88" s="6">
        <v>57</v>
      </c>
      <c r="B88" s="6">
        <v>29645476</v>
      </c>
      <c r="C88" s="5" t="s">
        <v>116</v>
      </c>
      <c r="D88" s="5">
        <v>2184</v>
      </c>
      <c r="E88" s="5"/>
      <c r="F88" s="5"/>
      <c r="G88" s="5"/>
      <c r="H88" s="5"/>
      <c r="I88" s="5"/>
      <c r="J88" s="5"/>
      <c r="K88" s="5"/>
      <c r="L88" s="4">
        <f t="shared" si="4"/>
        <v>2184</v>
      </c>
      <c r="M88" s="6">
        <f t="shared" si="5"/>
        <v>57</v>
      </c>
    </row>
    <row r="89" spans="1:101">
      <c r="A89" s="6">
        <v>56</v>
      </c>
      <c r="B89" s="6">
        <v>29645474</v>
      </c>
      <c r="C89" s="5" t="s">
        <v>111</v>
      </c>
      <c r="D89" s="5">
        <v>2842</v>
      </c>
      <c r="E89" s="5"/>
      <c r="F89" s="5">
        <v>224</v>
      </c>
      <c r="G89" s="5"/>
      <c r="H89" s="5"/>
      <c r="I89" s="5"/>
      <c r="J89" s="5"/>
      <c r="K89" s="5"/>
      <c r="L89" s="4">
        <f t="shared" si="4"/>
        <v>3066</v>
      </c>
      <c r="M89" s="6">
        <f t="shared" si="5"/>
        <v>56</v>
      </c>
    </row>
    <row r="90" spans="1:101">
      <c r="A90" s="19">
        <v>104</v>
      </c>
      <c r="B90" s="81">
        <v>39217323</v>
      </c>
      <c r="C90" s="80" t="s">
        <v>550</v>
      </c>
      <c r="D90" s="5">
        <v>2988</v>
      </c>
      <c r="E90" s="5"/>
      <c r="F90" s="5"/>
      <c r="G90" s="5"/>
      <c r="H90" s="5"/>
      <c r="I90" s="5"/>
      <c r="J90" s="5"/>
      <c r="K90" s="5"/>
      <c r="L90" s="4">
        <f t="shared" si="4"/>
        <v>2988</v>
      </c>
      <c r="M90" s="6">
        <f t="shared" si="5"/>
        <v>104</v>
      </c>
    </row>
    <row r="91" spans="1:101">
      <c r="A91" s="19">
        <v>105</v>
      </c>
      <c r="B91" s="81">
        <v>39217324</v>
      </c>
      <c r="C91" s="80" t="s">
        <v>551</v>
      </c>
      <c r="D91" s="5">
        <v>1497</v>
      </c>
      <c r="E91" s="5"/>
      <c r="F91" s="5"/>
      <c r="G91" s="5"/>
      <c r="H91" s="5"/>
      <c r="I91" s="5"/>
      <c r="J91" s="5"/>
      <c r="K91" s="5"/>
      <c r="L91" s="4">
        <f t="shared" si="4"/>
        <v>1497</v>
      </c>
      <c r="M91" s="6">
        <f t="shared" si="5"/>
        <v>105</v>
      </c>
    </row>
    <row r="92" spans="1:101">
      <c r="A92" s="6">
        <v>38</v>
      </c>
      <c r="B92" s="6">
        <v>27167835</v>
      </c>
      <c r="C92" s="5" t="s">
        <v>59</v>
      </c>
      <c r="D92" s="5">
        <v>5280</v>
      </c>
      <c r="E92" s="5"/>
      <c r="F92" s="5"/>
      <c r="G92" s="5"/>
      <c r="H92" s="5"/>
      <c r="I92" s="5"/>
      <c r="J92" s="5"/>
      <c r="K92" s="5"/>
      <c r="L92" s="4">
        <f t="shared" si="4"/>
        <v>5280</v>
      </c>
      <c r="M92" s="6">
        <f t="shared" si="5"/>
        <v>38</v>
      </c>
    </row>
    <row r="93" spans="1:101" ht="17.25" customHeight="1">
      <c r="A93" s="6">
        <v>40</v>
      </c>
      <c r="B93" s="6">
        <v>27167837</v>
      </c>
      <c r="C93" s="5" t="s">
        <v>39</v>
      </c>
      <c r="D93" s="5">
        <v>3252</v>
      </c>
      <c r="E93" s="5"/>
      <c r="F93" s="5"/>
      <c r="G93" s="5"/>
      <c r="H93" s="5"/>
      <c r="I93" s="5"/>
      <c r="J93" s="5"/>
      <c r="K93" s="5"/>
      <c r="L93" s="4">
        <f t="shared" si="4"/>
        <v>3252</v>
      </c>
      <c r="M93" s="6">
        <f t="shared" si="5"/>
        <v>40</v>
      </c>
    </row>
    <row r="94" spans="1:101" ht="17.25" customHeight="1">
      <c r="A94" s="6">
        <v>37</v>
      </c>
      <c r="B94" s="6">
        <v>27167834</v>
      </c>
      <c r="C94" s="5" t="s">
        <v>58</v>
      </c>
      <c r="D94" s="5">
        <v>4170</v>
      </c>
      <c r="E94" s="5"/>
      <c r="F94" s="5"/>
      <c r="G94" s="5"/>
      <c r="H94" s="5"/>
      <c r="I94" s="5"/>
      <c r="J94" s="5"/>
      <c r="K94" s="5"/>
      <c r="L94" s="4">
        <f t="shared" si="4"/>
        <v>4170</v>
      </c>
      <c r="M94" s="6">
        <f t="shared" si="5"/>
        <v>37</v>
      </c>
    </row>
    <row r="95" spans="1:101">
      <c r="A95" s="6">
        <v>39</v>
      </c>
      <c r="B95" s="6">
        <v>27167836</v>
      </c>
      <c r="C95" s="5" t="s">
        <v>33</v>
      </c>
      <c r="D95" s="5">
        <v>2988</v>
      </c>
      <c r="E95" s="5"/>
      <c r="F95" s="5"/>
      <c r="G95" s="5"/>
      <c r="H95" s="5"/>
      <c r="I95" s="5"/>
      <c r="J95" s="5"/>
      <c r="K95" s="5"/>
      <c r="L95" s="4">
        <f t="shared" si="4"/>
        <v>2988</v>
      </c>
      <c r="M95" s="6">
        <f t="shared" si="5"/>
        <v>39</v>
      </c>
      <c r="CT95" s="42"/>
      <c r="CU95" s="47"/>
      <c r="CV95" s="62"/>
      <c r="CW95" s="62"/>
    </row>
    <row r="96" spans="1:101">
      <c r="A96" s="6">
        <v>82</v>
      </c>
      <c r="B96" s="6">
        <v>14076866</v>
      </c>
      <c r="C96" s="5" t="s">
        <v>41</v>
      </c>
      <c r="D96" s="5">
        <v>3024</v>
      </c>
      <c r="E96" s="5"/>
      <c r="F96" s="5"/>
      <c r="G96" s="5"/>
      <c r="H96" s="5"/>
      <c r="I96" s="5"/>
      <c r="J96" s="5"/>
      <c r="K96" s="5"/>
      <c r="L96" s="4">
        <f t="shared" si="4"/>
        <v>3024</v>
      </c>
      <c r="M96" s="6">
        <f t="shared" si="5"/>
        <v>82</v>
      </c>
    </row>
    <row r="97" spans="1:103">
      <c r="A97" s="6">
        <v>81</v>
      </c>
      <c r="B97" s="6">
        <v>14076865</v>
      </c>
      <c r="C97" s="5" t="s">
        <v>42</v>
      </c>
      <c r="D97" s="5">
        <v>4176</v>
      </c>
      <c r="E97" s="5"/>
      <c r="F97" s="5"/>
      <c r="G97" s="5" t="s">
        <v>163</v>
      </c>
      <c r="H97" s="5"/>
      <c r="I97" s="5"/>
      <c r="J97" s="5"/>
      <c r="K97" s="5"/>
      <c r="L97" s="4">
        <f t="shared" si="4"/>
        <v>4176</v>
      </c>
      <c r="M97" s="6">
        <f t="shared" si="5"/>
        <v>81</v>
      </c>
    </row>
    <row r="98" spans="1:103">
      <c r="A98" s="6">
        <v>83</v>
      </c>
      <c r="B98" s="6">
        <v>14076867</v>
      </c>
      <c r="C98" s="5" t="s">
        <v>38</v>
      </c>
      <c r="D98" s="5">
        <v>3456</v>
      </c>
      <c r="E98" s="5"/>
      <c r="F98" s="5"/>
      <c r="G98" s="5"/>
      <c r="H98" s="5"/>
      <c r="I98" s="5"/>
      <c r="J98" s="5"/>
      <c r="K98" s="5"/>
      <c r="L98" s="4">
        <f t="shared" ref="L98:L129" si="6">SUM(D98:K98)</f>
        <v>3456</v>
      </c>
      <c r="M98" s="6">
        <f t="shared" ref="M98:M129" si="7">A98</f>
        <v>83</v>
      </c>
    </row>
    <row r="99" spans="1:103" ht="18" customHeight="1">
      <c r="A99" s="6">
        <v>14</v>
      </c>
      <c r="B99" s="6">
        <v>14000131</v>
      </c>
      <c r="C99" s="5" t="s">
        <v>118</v>
      </c>
      <c r="D99" s="5">
        <v>18570</v>
      </c>
      <c r="E99" s="5"/>
      <c r="F99" s="5"/>
      <c r="G99" s="5"/>
      <c r="H99" s="5"/>
      <c r="I99" s="5"/>
      <c r="J99" s="5"/>
      <c r="K99" s="5"/>
      <c r="L99" s="4">
        <f t="shared" si="6"/>
        <v>18570</v>
      </c>
      <c r="M99" s="6">
        <f t="shared" si="7"/>
        <v>14</v>
      </c>
    </row>
    <row r="100" spans="1:103">
      <c r="A100" s="6">
        <v>29</v>
      </c>
      <c r="B100" s="6">
        <v>26237801</v>
      </c>
      <c r="C100" s="5" t="s">
        <v>92</v>
      </c>
      <c r="D100" s="5">
        <v>2340</v>
      </c>
      <c r="E100" s="5"/>
      <c r="F100" s="5"/>
      <c r="G100" s="5"/>
      <c r="H100" s="5"/>
      <c r="I100" s="5"/>
      <c r="J100" s="5"/>
      <c r="K100" s="5"/>
      <c r="L100" s="4">
        <f t="shared" si="6"/>
        <v>2340</v>
      </c>
      <c r="M100" s="6">
        <f t="shared" si="7"/>
        <v>29</v>
      </c>
    </row>
    <row r="101" spans="1:103" ht="18" customHeight="1">
      <c r="A101" s="6">
        <v>30</v>
      </c>
      <c r="B101" s="6">
        <v>26237800</v>
      </c>
      <c r="C101" s="5" t="s">
        <v>89</v>
      </c>
      <c r="D101" s="5">
        <v>2780</v>
      </c>
      <c r="E101" s="5"/>
      <c r="F101" s="5"/>
      <c r="G101" s="5"/>
      <c r="H101" s="5"/>
      <c r="I101" s="5"/>
      <c r="J101" s="5"/>
      <c r="K101" s="5"/>
      <c r="L101" s="4">
        <f t="shared" si="6"/>
        <v>2780</v>
      </c>
      <c r="M101" s="6">
        <f t="shared" si="7"/>
        <v>30</v>
      </c>
    </row>
    <row r="102" spans="1:103">
      <c r="A102" s="6">
        <v>3</v>
      </c>
      <c r="B102" s="6">
        <v>21890857</v>
      </c>
      <c r="C102" s="5" t="s">
        <v>90</v>
      </c>
      <c r="D102" s="5">
        <v>8970</v>
      </c>
      <c r="E102" s="6"/>
      <c r="F102" s="6"/>
      <c r="G102" s="6"/>
      <c r="H102" s="6"/>
      <c r="I102" s="6"/>
      <c r="J102" s="6"/>
      <c r="K102" s="5"/>
      <c r="L102" s="4">
        <f t="shared" si="6"/>
        <v>8970</v>
      </c>
      <c r="M102" s="6">
        <f t="shared" si="7"/>
        <v>3</v>
      </c>
    </row>
    <row r="103" spans="1:103">
      <c r="A103" s="6">
        <v>4</v>
      </c>
      <c r="B103" s="6">
        <v>21890856</v>
      </c>
      <c r="C103" s="5" t="s">
        <v>87</v>
      </c>
      <c r="D103" s="5">
        <v>9111</v>
      </c>
      <c r="E103" s="6"/>
      <c r="F103" s="6"/>
      <c r="G103" s="6"/>
      <c r="H103" s="6"/>
      <c r="I103" s="6"/>
      <c r="J103" s="6"/>
      <c r="K103" s="5"/>
      <c r="L103" s="4">
        <f t="shared" si="6"/>
        <v>9111</v>
      </c>
      <c r="M103" s="6">
        <f t="shared" si="7"/>
        <v>4</v>
      </c>
    </row>
    <row r="104" spans="1:103">
      <c r="A104" s="6">
        <v>5</v>
      </c>
      <c r="B104" s="6">
        <v>21890860</v>
      </c>
      <c r="C104" s="5" t="s">
        <v>88</v>
      </c>
      <c r="D104" s="5">
        <v>9480</v>
      </c>
      <c r="E104" s="6"/>
      <c r="F104" s="6"/>
      <c r="G104" s="6"/>
      <c r="H104" s="6"/>
      <c r="I104" s="6"/>
      <c r="J104" s="6"/>
      <c r="K104" s="5"/>
      <c r="L104" s="4">
        <f t="shared" si="6"/>
        <v>9480</v>
      </c>
      <c r="M104" s="6">
        <f t="shared" si="7"/>
        <v>5</v>
      </c>
    </row>
    <row r="105" spans="1:103">
      <c r="A105" s="6">
        <v>6</v>
      </c>
      <c r="B105" s="6">
        <v>21890859</v>
      </c>
      <c r="C105" s="5" t="s">
        <v>80</v>
      </c>
      <c r="D105" s="5">
        <v>11539</v>
      </c>
      <c r="E105" s="6"/>
      <c r="F105" s="6"/>
      <c r="G105" s="6"/>
      <c r="H105" s="6"/>
      <c r="I105" s="6"/>
      <c r="J105" s="6"/>
      <c r="K105" s="5"/>
      <c r="L105" s="4">
        <f t="shared" si="6"/>
        <v>11539</v>
      </c>
      <c r="M105" s="6">
        <f t="shared" si="7"/>
        <v>6</v>
      </c>
    </row>
    <row r="106" spans="1:103">
      <c r="A106" s="6">
        <v>99</v>
      </c>
      <c r="B106" s="87">
        <v>36634211</v>
      </c>
      <c r="C106" s="79" t="s">
        <v>249</v>
      </c>
      <c r="D106" s="5">
        <v>12000</v>
      </c>
      <c r="E106" s="5"/>
      <c r="F106" s="5"/>
      <c r="G106" s="5"/>
      <c r="H106" s="5"/>
      <c r="I106" s="5"/>
      <c r="J106" s="5"/>
      <c r="K106" s="5"/>
      <c r="L106" s="4">
        <f t="shared" si="6"/>
        <v>12000</v>
      </c>
      <c r="M106" s="6">
        <f t="shared" si="7"/>
        <v>99</v>
      </c>
    </row>
    <row r="107" spans="1:103">
      <c r="A107" s="81" t="s">
        <v>323</v>
      </c>
      <c r="B107" s="82">
        <v>38304208</v>
      </c>
      <c r="C107" s="80" t="s">
        <v>327</v>
      </c>
      <c r="D107" s="5">
        <v>1800</v>
      </c>
      <c r="E107" s="5"/>
      <c r="F107" s="5"/>
      <c r="G107" s="5"/>
      <c r="H107" s="5"/>
      <c r="I107" s="5"/>
      <c r="J107" s="5"/>
      <c r="K107" s="5"/>
      <c r="L107" s="4">
        <f t="shared" si="6"/>
        <v>1800</v>
      </c>
      <c r="M107" s="6" t="str">
        <f t="shared" si="7"/>
        <v>L25</v>
      </c>
    </row>
    <row r="108" spans="1:103">
      <c r="A108" s="81" t="s">
        <v>322</v>
      </c>
      <c r="B108" s="81">
        <v>38304206</v>
      </c>
      <c r="C108" s="80" t="s">
        <v>326</v>
      </c>
      <c r="D108" s="5">
        <v>5500</v>
      </c>
      <c r="E108" s="5"/>
      <c r="F108" s="5">
        <v>3000</v>
      </c>
      <c r="G108" s="5"/>
      <c r="H108" s="5"/>
      <c r="I108" s="5"/>
      <c r="J108" s="5"/>
      <c r="K108" s="5"/>
      <c r="L108" s="4">
        <f t="shared" si="6"/>
        <v>8500</v>
      </c>
      <c r="M108" s="6" t="str">
        <f t="shared" si="7"/>
        <v>L24</v>
      </c>
    </row>
    <row r="109" spans="1:103">
      <c r="A109" s="81" t="s">
        <v>324</v>
      </c>
      <c r="B109" s="82">
        <v>38304205</v>
      </c>
      <c r="C109" s="80" t="s">
        <v>328</v>
      </c>
      <c r="D109" s="5">
        <v>3000</v>
      </c>
      <c r="E109" s="5"/>
      <c r="F109" s="5">
        <v>3000</v>
      </c>
      <c r="G109" s="5"/>
      <c r="H109" s="5"/>
      <c r="I109" s="5"/>
      <c r="J109" s="5"/>
      <c r="K109" s="5"/>
      <c r="L109" s="4">
        <f t="shared" si="6"/>
        <v>6000</v>
      </c>
      <c r="M109" s="6" t="str">
        <f t="shared" si="7"/>
        <v>L26</v>
      </c>
    </row>
    <row r="110" spans="1:103">
      <c r="A110" s="81" t="s">
        <v>325</v>
      </c>
      <c r="B110" s="81">
        <v>38304207</v>
      </c>
      <c r="C110" s="80" t="s">
        <v>329</v>
      </c>
      <c r="D110" s="5">
        <v>3000</v>
      </c>
      <c r="E110" s="5"/>
      <c r="F110" s="5"/>
      <c r="G110" s="5"/>
      <c r="H110" s="5"/>
      <c r="I110" s="5"/>
      <c r="J110" s="5"/>
      <c r="K110" s="5"/>
      <c r="L110" s="4">
        <f t="shared" si="6"/>
        <v>3000</v>
      </c>
      <c r="M110" s="6" t="str">
        <f t="shared" si="7"/>
        <v>L27</v>
      </c>
    </row>
    <row r="111" spans="1:103">
      <c r="A111" s="81" t="s">
        <v>490</v>
      </c>
      <c r="B111" s="80">
        <v>38088274</v>
      </c>
      <c r="C111" s="80" t="s">
        <v>491</v>
      </c>
      <c r="D111" s="5">
        <v>5000</v>
      </c>
      <c r="E111" s="5"/>
      <c r="F111" s="5"/>
      <c r="G111" s="5"/>
      <c r="H111" s="5"/>
      <c r="I111" s="5"/>
      <c r="J111" s="5"/>
      <c r="K111" s="5"/>
      <c r="L111" s="4">
        <f t="shared" si="6"/>
        <v>5000</v>
      </c>
      <c r="M111" s="6" t="str">
        <f t="shared" si="7"/>
        <v>L28</v>
      </c>
    </row>
    <row r="112" spans="1:103">
      <c r="A112" s="81" t="s">
        <v>494</v>
      </c>
      <c r="B112" s="19">
        <v>39315908</v>
      </c>
      <c r="C112" s="14" t="s">
        <v>496</v>
      </c>
      <c r="D112" s="5">
        <v>5000</v>
      </c>
      <c r="E112" s="5"/>
      <c r="F112" s="5"/>
      <c r="G112" s="5"/>
      <c r="H112" s="5"/>
      <c r="I112" s="5"/>
      <c r="J112" s="5"/>
      <c r="K112" s="5"/>
      <c r="L112" s="4">
        <f t="shared" si="6"/>
        <v>5000</v>
      </c>
      <c r="M112" s="6" t="str">
        <f t="shared" si="7"/>
        <v>L34</v>
      </c>
      <c r="CV112" s="42"/>
      <c r="CW112" s="47"/>
      <c r="CX112" s="62"/>
      <c r="CY112" s="62"/>
    </row>
    <row r="113" spans="1:103">
      <c r="A113" s="81" t="s">
        <v>524</v>
      </c>
      <c r="B113" s="80">
        <v>37890787</v>
      </c>
      <c r="C113" s="80" t="s">
        <v>511</v>
      </c>
      <c r="D113" s="5">
        <v>2592</v>
      </c>
      <c r="E113" s="5">
        <v>2592</v>
      </c>
      <c r="F113" s="5"/>
      <c r="G113" s="5"/>
      <c r="H113" s="5"/>
      <c r="I113" s="5"/>
      <c r="J113" s="5"/>
      <c r="K113" s="5"/>
      <c r="L113" s="4">
        <f t="shared" si="6"/>
        <v>5184</v>
      </c>
      <c r="M113" s="6" t="str">
        <f t="shared" si="7"/>
        <v>L21</v>
      </c>
      <c r="CV113" s="42"/>
      <c r="CW113" s="47"/>
      <c r="CX113" s="62"/>
      <c r="CY113" s="62"/>
    </row>
    <row r="114" spans="1:103">
      <c r="A114" s="81" t="s">
        <v>526</v>
      </c>
      <c r="B114" s="80">
        <v>37890788</v>
      </c>
      <c r="C114" s="80" t="s">
        <v>514</v>
      </c>
      <c r="D114" s="5">
        <v>1944</v>
      </c>
      <c r="E114" s="5">
        <v>1944</v>
      </c>
      <c r="F114" s="5"/>
      <c r="G114" s="5"/>
      <c r="H114" s="5"/>
      <c r="I114" s="5"/>
      <c r="J114" s="5"/>
      <c r="K114" s="5"/>
      <c r="L114" s="4">
        <f t="shared" si="6"/>
        <v>3888</v>
      </c>
      <c r="M114" s="6" t="str">
        <f t="shared" si="7"/>
        <v>L22</v>
      </c>
      <c r="CV114" s="42"/>
      <c r="CW114" s="47"/>
      <c r="CX114" s="62"/>
      <c r="CY114" s="62"/>
    </row>
    <row r="115" spans="1:103">
      <c r="A115" s="81" t="s">
        <v>528</v>
      </c>
      <c r="B115" s="80">
        <v>37890784</v>
      </c>
      <c r="C115" s="80" t="s">
        <v>527</v>
      </c>
      <c r="D115" s="5">
        <v>4536</v>
      </c>
      <c r="E115" s="5">
        <v>4536</v>
      </c>
      <c r="F115" s="5"/>
      <c r="G115" s="5"/>
      <c r="H115" s="5"/>
      <c r="I115" s="5"/>
      <c r="J115" s="5"/>
      <c r="K115" s="5"/>
      <c r="L115" s="4">
        <f t="shared" si="6"/>
        <v>9072</v>
      </c>
      <c r="M115" s="6" t="str">
        <f t="shared" si="7"/>
        <v>L19</v>
      </c>
    </row>
    <row r="116" spans="1:103">
      <c r="A116" s="81" t="s">
        <v>529</v>
      </c>
      <c r="B116" s="80">
        <v>37890785</v>
      </c>
      <c r="C116" s="80" t="s">
        <v>530</v>
      </c>
      <c r="D116" s="5">
        <v>4536</v>
      </c>
      <c r="E116" s="5">
        <v>4536</v>
      </c>
      <c r="F116" s="5"/>
      <c r="G116" s="5"/>
      <c r="H116" s="5"/>
      <c r="I116" s="5"/>
      <c r="J116" s="5"/>
      <c r="K116" s="5"/>
      <c r="L116" s="4">
        <f t="shared" si="6"/>
        <v>9072</v>
      </c>
      <c r="M116" s="6" t="str">
        <f t="shared" si="7"/>
        <v>L20</v>
      </c>
    </row>
    <row r="117" spans="1:103">
      <c r="A117" s="81" t="s">
        <v>518</v>
      </c>
      <c r="B117" s="80">
        <v>37890783</v>
      </c>
      <c r="C117" s="80" t="s">
        <v>506</v>
      </c>
      <c r="D117" s="5">
        <v>4608</v>
      </c>
      <c r="E117" s="5">
        <v>4608</v>
      </c>
      <c r="F117" s="5"/>
      <c r="G117" s="5"/>
      <c r="H117" s="5"/>
      <c r="I117" s="5"/>
      <c r="J117" s="5"/>
      <c r="K117" s="5"/>
      <c r="L117" s="4">
        <f t="shared" si="6"/>
        <v>9216</v>
      </c>
      <c r="M117" s="6" t="str">
        <f t="shared" si="7"/>
        <v>L17</v>
      </c>
    </row>
    <row r="118" spans="1:103">
      <c r="A118" s="81" t="s">
        <v>522</v>
      </c>
      <c r="B118" s="82">
        <v>37890784</v>
      </c>
      <c r="C118" s="80" t="s">
        <v>510</v>
      </c>
      <c r="D118" s="5">
        <v>3456</v>
      </c>
      <c r="E118" s="5">
        <v>3456</v>
      </c>
      <c r="F118" s="5"/>
      <c r="G118" s="5"/>
      <c r="H118" s="5"/>
      <c r="I118" s="5"/>
      <c r="J118" s="5"/>
      <c r="K118" s="5"/>
      <c r="L118" s="4">
        <f t="shared" si="6"/>
        <v>6912</v>
      </c>
      <c r="M118" s="6" t="str">
        <f t="shared" si="7"/>
        <v>L18</v>
      </c>
    </row>
    <row r="119" spans="1:103">
      <c r="A119" s="81" t="s">
        <v>516</v>
      </c>
      <c r="B119" s="80">
        <v>37890781</v>
      </c>
      <c r="C119" s="80" t="s">
        <v>504</v>
      </c>
      <c r="D119" s="5">
        <v>13728</v>
      </c>
      <c r="E119" s="5">
        <v>13728</v>
      </c>
      <c r="F119" s="5"/>
      <c r="G119" s="5"/>
      <c r="H119" s="5"/>
      <c r="I119" s="5"/>
      <c r="J119" s="5"/>
      <c r="K119" s="5"/>
      <c r="L119" s="4">
        <f t="shared" si="6"/>
        <v>27456</v>
      </c>
      <c r="M119" s="6" t="str">
        <f t="shared" si="7"/>
        <v>L15</v>
      </c>
    </row>
    <row r="120" spans="1:103">
      <c r="A120" s="81" t="s">
        <v>520</v>
      </c>
      <c r="B120" s="80">
        <v>37890789</v>
      </c>
      <c r="C120" s="80" t="s">
        <v>508</v>
      </c>
      <c r="D120" s="5">
        <v>8448</v>
      </c>
      <c r="E120" s="5">
        <v>8448</v>
      </c>
      <c r="F120" s="5"/>
      <c r="G120" s="5"/>
      <c r="H120" s="5"/>
      <c r="I120" s="5"/>
      <c r="J120" s="5"/>
      <c r="K120" s="5"/>
      <c r="L120" s="4">
        <f t="shared" si="6"/>
        <v>16896</v>
      </c>
      <c r="M120" s="6" t="str">
        <f t="shared" si="7"/>
        <v>L16</v>
      </c>
    </row>
    <row r="121" spans="1:103">
      <c r="A121" s="81" t="s">
        <v>252</v>
      </c>
      <c r="B121" s="81">
        <v>36637167</v>
      </c>
      <c r="C121" s="80" t="s">
        <v>259</v>
      </c>
      <c r="D121" s="5">
        <v>6000</v>
      </c>
      <c r="E121" s="5"/>
      <c r="F121" s="5"/>
      <c r="G121" s="5"/>
      <c r="H121" s="5">
        <v>2880</v>
      </c>
      <c r="I121" s="5"/>
      <c r="J121" s="5"/>
      <c r="K121" s="5"/>
      <c r="L121" s="4">
        <f t="shared" si="6"/>
        <v>8880</v>
      </c>
      <c r="M121" s="6" t="str">
        <f t="shared" si="7"/>
        <v>L4</v>
      </c>
    </row>
    <row r="122" spans="1:103">
      <c r="A122" s="81" t="s">
        <v>534</v>
      </c>
      <c r="B122" s="80">
        <v>39315907</v>
      </c>
      <c r="C122" s="80" t="s">
        <v>536</v>
      </c>
      <c r="D122" s="5">
        <v>0</v>
      </c>
      <c r="E122" s="5"/>
      <c r="F122" s="5">
        <v>1000</v>
      </c>
      <c r="G122" s="5"/>
      <c r="H122" s="5"/>
      <c r="I122" s="5"/>
      <c r="J122" s="5"/>
      <c r="K122" s="5"/>
      <c r="L122" s="4">
        <f t="shared" si="6"/>
        <v>1000</v>
      </c>
      <c r="M122" s="6" t="str">
        <f t="shared" si="7"/>
        <v>L33</v>
      </c>
      <c r="P122" s="17"/>
    </row>
    <row r="123" spans="1:103">
      <c r="A123" s="81" t="s">
        <v>539</v>
      </c>
      <c r="B123" s="19">
        <v>39723540</v>
      </c>
      <c r="C123" s="80" t="s">
        <v>577</v>
      </c>
      <c r="D123" s="5">
        <v>3600</v>
      </c>
      <c r="E123" s="5"/>
      <c r="F123" s="5"/>
      <c r="G123" s="5"/>
      <c r="H123" s="5"/>
      <c r="I123" s="5"/>
      <c r="J123" s="5"/>
      <c r="K123" s="5"/>
      <c r="L123" s="4">
        <f t="shared" si="6"/>
        <v>3600</v>
      </c>
      <c r="M123" s="6" t="str">
        <f t="shared" si="7"/>
        <v>L37</v>
      </c>
    </row>
    <row r="124" spans="1:103">
      <c r="A124" s="81" t="s">
        <v>533</v>
      </c>
      <c r="B124" s="80">
        <v>38088272</v>
      </c>
      <c r="C124" s="80" t="s">
        <v>535</v>
      </c>
      <c r="D124" s="5">
        <v>3000</v>
      </c>
      <c r="E124" s="5"/>
      <c r="F124" s="5"/>
      <c r="G124" s="5"/>
      <c r="H124" s="5"/>
      <c r="I124" s="5"/>
      <c r="J124" s="5"/>
      <c r="K124" s="5"/>
      <c r="L124" s="4">
        <f t="shared" si="6"/>
        <v>3000</v>
      </c>
      <c r="M124" s="6" t="str">
        <f t="shared" si="7"/>
        <v>L30</v>
      </c>
      <c r="CV124" s="42"/>
      <c r="CW124" s="47"/>
      <c r="CX124" s="62"/>
      <c r="CY124" s="62"/>
    </row>
    <row r="125" spans="1:103">
      <c r="A125" s="81" t="s">
        <v>333</v>
      </c>
      <c r="B125" s="81">
        <v>37890778</v>
      </c>
      <c r="C125" s="80" t="s">
        <v>332</v>
      </c>
      <c r="D125" s="5">
        <v>9900</v>
      </c>
      <c r="E125" s="5"/>
      <c r="F125" s="5"/>
      <c r="G125" s="5"/>
      <c r="H125" s="5"/>
      <c r="I125" s="5"/>
      <c r="J125" s="5"/>
      <c r="K125" s="5"/>
      <c r="L125" s="4">
        <f t="shared" si="6"/>
        <v>9900</v>
      </c>
      <c r="M125" s="6" t="str">
        <f t="shared" si="7"/>
        <v>L14</v>
      </c>
    </row>
    <row r="126" spans="1:103" ht="18.75" customHeight="1">
      <c r="A126" s="81" t="s">
        <v>553</v>
      </c>
      <c r="B126" s="80">
        <v>39219916</v>
      </c>
      <c r="C126" s="80" t="s">
        <v>552</v>
      </c>
      <c r="D126" s="5">
        <v>5000</v>
      </c>
      <c r="E126" s="5"/>
      <c r="F126" s="5"/>
      <c r="G126" s="5"/>
      <c r="H126" s="5"/>
      <c r="I126" s="5"/>
      <c r="J126" s="5"/>
      <c r="K126" s="5"/>
      <c r="L126" s="4">
        <f t="shared" si="6"/>
        <v>5000</v>
      </c>
      <c r="M126" s="6" t="str">
        <f t="shared" si="7"/>
        <v>L32</v>
      </c>
    </row>
    <row r="127" spans="1:103">
      <c r="A127" s="81" t="s">
        <v>251</v>
      </c>
      <c r="B127" s="81">
        <v>36637170</v>
      </c>
      <c r="C127" s="80" t="s">
        <v>250</v>
      </c>
      <c r="D127" s="5">
        <v>7200</v>
      </c>
      <c r="E127" s="5"/>
      <c r="F127" s="5"/>
      <c r="G127" s="5"/>
      <c r="H127" s="5">
        <v>3360</v>
      </c>
      <c r="I127" s="5"/>
      <c r="J127" s="5"/>
      <c r="K127" s="5"/>
      <c r="L127" s="4">
        <f t="shared" si="6"/>
        <v>10560</v>
      </c>
      <c r="M127" s="6" t="str">
        <f t="shared" si="7"/>
        <v>L3</v>
      </c>
    </row>
    <row r="128" spans="1:103">
      <c r="A128" s="98" t="s">
        <v>281</v>
      </c>
      <c r="B128" s="19">
        <v>37548203</v>
      </c>
      <c r="C128" s="80" t="s">
        <v>286</v>
      </c>
      <c r="D128" s="5">
        <v>9184</v>
      </c>
      <c r="E128" s="5"/>
      <c r="F128" s="5"/>
      <c r="G128" s="5"/>
      <c r="H128" s="5">
        <v>6144</v>
      </c>
      <c r="I128" s="5"/>
      <c r="J128" s="5"/>
      <c r="K128" s="6"/>
      <c r="L128" s="4">
        <f t="shared" si="6"/>
        <v>15328</v>
      </c>
      <c r="M128" s="6" t="str">
        <f t="shared" si="7"/>
        <v>L7</v>
      </c>
      <c r="P128" s="17"/>
    </row>
    <row r="129" spans="1:103">
      <c r="A129" s="81" t="s">
        <v>257</v>
      </c>
      <c r="B129" s="81">
        <v>36300271</v>
      </c>
      <c r="C129" s="80" t="s">
        <v>264</v>
      </c>
      <c r="D129" s="5">
        <v>2580</v>
      </c>
      <c r="E129" s="5"/>
      <c r="F129" s="5"/>
      <c r="G129" s="5"/>
      <c r="H129" s="5"/>
      <c r="I129" s="5"/>
      <c r="J129" s="5"/>
      <c r="K129" s="5"/>
      <c r="L129" s="4">
        <f t="shared" si="6"/>
        <v>2580</v>
      </c>
      <c r="M129" s="6" t="str">
        <f t="shared" si="7"/>
        <v>L10</v>
      </c>
    </row>
    <row r="130" spans="1:103">
      <c r="A130" s="81" t="s">
        <v>255</v>
      </c>
      <c r="B130" s="81">
        <v>36300269</v>
      </c>
      <c r="C130" s="80" t="s">
        <v>262</v>
      </c>
      <c r="D130" s="5">
        <v>8400</v>
      </c>
      <c r="E130" s="5"/>
      <c r="F130" s="5"/>
      <c r="G130" s="5"/>
      <c r="H130" s="5"/>
      <c r="I130" s="5"/>
      <c r="J130" s="5"/>
      <c r="K130" s="5"/>
      <c r="L130" s="4">
        <f t="shared" ref="L130:L161" si="8">SUM(D130:K130)</f>
        <v>8400</v>
      </c>
      <c r="M130" s="6" t="str">
        <f t="shared" ref="M130:M141" si="9">A130</f>
        <v>L8</v>
      </c>
    </row>
    <row r="131" spans="1:103">
      <c r="A131" s="81" t="s">
        <v>256</v>
      </c>
      <c r="B131" s="81">
        <v>36300270</v>
      </c>
      <c r="C131" s="80" t="s">
        <v>263</v>
      </c>
      <c r="D131" s="5">
        <v>4560</v>
      </c>
      <c r="E131" s="5"/>
      <c r="F131" s="5"/>
      <c r="G131" s="5"/>
      <c r="H131" s="5"/>
      <c r="I131" s="5"/>
      <c r="J131" s="5"/>
      <c r="K131" s="5"/>
      <c r="L131" s="4">
        <f t="shared" si="8"/>
        <v>4560</v>
      </c>
      <c r="M131" s="6" t="str">
        <f t="shared" si="9"/>
        <v>L9</v>
      </c>
    </row>
    <row r="132" spans="1:103">
      <c r="A132" s="81" t="s">
        <v>531</v>
      </c>
      <c r="B132" s="80">
        <v>39050592</v>
      </c>
      <c r="C132" s="80" t="s">
        <v>532</v>
      </c>
      <c r="D132" s="5">
        <v>17000</v>
      </c>
      <c r="E132" s="5"/>
      <c r="F132" s="5"/>
      <c r="G132" s="5"/>
      <c r="H132" s="5"/>
      <c r="I132" s="5"/>
      <c r="J132" s="5"/>
      <c r="K132" s="5"/>
      <c r="L132" s="4">
        <f t="shared" si="8"/>
        <v>17000</v>
      </c>
      <c r="M132" s="6" t="str">
        <f t="shared" si="9"/>
        <v>L31</v>
      </c>
    </row>
    <row r="133" spans="1:103">
      <c r="A133" s="81" t="s">
        <v>258</v>
      </c>
      <c r="B133" s="82">
        <v>35210389</v>
      </c>
      <c r="C133" s="80" t="s">
        <v>265</v>
      </c>
      <c r="D133" s="5">
        <v>5436</v>
      </c>
      <c r="E133" s="5"/>
      <c r="F133" s="5"/>
      <c r="G133" s="5"/>
      <c r="H133" s="5"/>
      <c r="I133" s="5"/>
      <c r="J133" s="5"/>
      <c r="K133" s="5"/>
      <c r="L133" s="4">
        <f t="shared" si="8"/>
        <v>5436</v>
      </c>
      <c r="M133" s="6" t="str">
        <f t="shared" si="9"/>
        <v>L11</v>
      </c>
    </row>
    <row r="134" spans="1:103">
      <c r="A134" s="81" t="s">
        <v>254</v>
      </c>
      <c r="B134" s="82">
        <v>36637168</v>
      </c>
      <c r="C134" s="80" t="s">
        <v>261</v>
      </c>
      <c r="D134" s="5">
        <v>13000</v>
      </c>
      <c r="E134" s="58"/>
      <c r="F134" s="58"/>
      <c r="G134" s="58"/>
      <c r="H134" s="58"/>
      <c r="I134" s="58"/>
      <c r="J134" s="58"/>
      <c r="K134" s="58"/>
      <c r="L134" s="4">
        <f t="shared" si="8"/>
        <v>13000</v>
      </c>
      <c r="M134" s="6" t="str">
        <f t="shared" si="9"/>
        <v>L6</v>
      </c>
    </row>
    <row r="135" spans="1:103">
      <c r="A135" s="81" t="s">
        <v>419</v>
      </c>
      <c r="B135" s="19">
        <v>37890775</v>
      </c>
      <c r="C135" s="80" t="s">
        <v>420</v>
      </c>
      <c r="D135" s="5">
        <v>8320</v>
      </c>
      <c r="E135" s="58"/>
      <c r="F135" s="58"/>
      <c r="G135" s="58"/>
      <c r="H135" s="58"/>
      <c r="I135" s="58"/>
      <c r="J135" s="58"/>
      <c r="K135" s="58"/>
      <c r="L135" s="4">
        <f t="shared" si="8"/>
        <v>8320</v>
      </c>
      <c r="M135" s="6" t="str">
        <f t="shared" si="9"/>
        <v>L23</v>
      </c>
    </row>
    <row r="136" spans="1:103">
      <c r="A136" s="81" t="s">
        <v>541</v>
      </c>
      <c r="B136" s="80">
        <v>38088271</v>
      </c>
      <c r="C136" s="80" t="s">
        <v>540</v>
      </c>
      <c r="D136" s="5">
        <v>1344</v>
      </c>
      <c r="E136" s="5"/>
      <c r="F136" s="5"/>
      <c r="G136" s="5"/>
      <c r="H136" s="5"/>
      <c r="I136" s="5"/>
      <c r="J136" s="5"/>
      <c r="K136" s="5"/>
      <c r="L136" s="4">
        <f t="shared" si="8"/>
        <v>1344</v>
      </c>
      <c r="M136" s="6" t="str">
        <f t="shared" si="9"/>
        <v>L29</v>
      </c>
      <c r="CV136" s="42"/>
      <c r="CW136" s="47"/>
      <c r="CX136" s="62"/>
      <c r="CY136" s="62"/>
    </row>
    <row r="137" spans="1:103">
      <c r="A137" s="81" t="s">
        <v>253</v>
      </c>
      <c r="B137" s="81">
        <v>36637169</v>
      </c>
      <c r="C137" s="80" t="s">
        <v>260</v>
      </c>
      <c r="D137" s="5">
        <v>9650</v>
      </c>
      <c r="E137" s="5"/>
      <c r="F137" s="5"/>
      <c r="G137" s="5"/>
      <c r="H137" s="5"/>
      <c r="I137" s="5"/>
      <c r="J137" s="5"/>
      <c r="K137" s="5"/>
      <c r="L137" s="4">
        <f t="shared" si="8"/>
        <v>9650</v>
      </c>
      <c r="M137" s="6" t="str">
        <f t="shared" si="9"/>
        <v>L5</v>
      </c>
    </row>
    <row r="138" spans="1:103">
      <c r="A138" s="81" t="s">
        <v>331</v>
      </c>
      <c r="B138" s="81">
        <v>37890777</v>
      </c>
      <c r="C138" s="80" t="s">
        <v>330</v>
      </c>
      <c r="D138" s="5">
        <v>3000</v>
      </c>
      <c r="E138" s="5"/>
      <c r="F138" s="5"/>
      <c r="G138" s="5"/>
      <c r="H138" s="5"/>
      <c r="I138" s="5"/>
      <c r="J138" s="5"/>
      <c r="K138" s="5"/>
      <c r="L138" s="4">
        <f t="shared" si="8"/>
        <v>3000</v>
      </c>
      <c r="M138" s="6" t="str">
        <f t="shared" si="9"/>
        <v>L13</v>
      </c>
    </row>
    <row r="139" spans="1:103">
      <c r="A139" s="19" t="s">
        <v>49</v>
      </c>
      <c r="B139" s="19">
        <v>36637172</v>
      </c>
      <c r="C139" s="14" t="s">
        <v>121</v>
      </c>
      <c r="D139" s="5">
        <v>12416</v>
      </c>
      <c r="E139" s="5"/>
      <c r="F139" s="5"/>
      <c r="G139" s="5"/>
      <c r="H139" s="5"/>
      <c r="I139" s="5"/>
      <c r="J139" s="5"/>
      <c r="K139" s="5"/>
      <c r="L139" s="4">
        <f t="shared" si="8"/>
        <v>12416</v>
      </c>
      <c r="M139" s="6" t="str">
        <f t="shared" si="9"/>
        <v>L2</v>
      </c>
    </row>
    <row r="140" spans="1:103">
      <c r="A140" s="19" t="s">
        <v>48</v>
      </c>
      <c r="B140" s="19">
        <v>36637171</v>
      </c>
      <c r="C140" s="14" t="s">
        <v>130</v>
      </c>
      <c r="D140" s="5">
        <v>30592</v>
      </c>
      <c r="E140" s="5"/>
      <c r="F140" s="5"/>
      <c r="G140" s="5"/>
      <c r="H140" s="5"/>
      <c r="I140" s="5"/>
      <c r="J140" s="5"/>
      <c r="K140" s="5"/>
      <c r="L140" s="4">
        <f t="shared" si="8"/>
        <v>30592</v>
      </c>
      <c r="M140" s="6" t="str">
        <f t="shared" si="9"/>
        <v>L1</v>
      </c>
    </row>
    <row r="141" spans="1:103">
      <c r="A141" s="87" t="s">
        <v>578</v>
      </c>
      <c r="B141" s="6">
        <v>40105037</v>
      </c>
      <c r="C141" s="79" t="s">
        <v>581</v>
      </c>
      <c r="D141" s="5">
        <v>3072</v>
      </c>
      <c r="E141" s="5"/>
      <c r="F141" s="5"/>
      <c r="G141" s="5"/>
      <c r="H141" s="5"/>
      <c r="I141" s="5"/>
      <c r="J141" s="5"/>
      <c r="K141" s="5"/>
      <c r="L141" s="4">
        <f t="shared" si="8"/>
        <v>3072</v>
      </c>
      <c r="M141" s="6" t="str">
        <f t="shared" si="9"/>
        <v>L51</v>
      </c>
    </row>
  </sheetData>
  <sortState xmlns:xlrd2="http://schemas.microsoft.com/office/spreadsheetml/2017/richdata2" ref="A2:C144">
    <sortCondition ref="C1:C144"/>
  </sortState>
  <phoneticPr fontId="11" type="noConversion"/>
  <pageMargins left="0.69972223043441772" right="0.69972223043441772" top="0.75" bottom="0.75" header="0.30000001192092896" footer="0.30000001192092896"/>
  <pageSetup paperSize="9" scale="20" fitToHeight="0" orientation="landscape" horizontalDpi="4294967293"/>
  <colBreaks count="1" manualBreakCount="1">
    <brk id="12" max="1638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2CC"/>
  </sheetPr>
  <dimension ref="A1:AX146"/>
  <sheetViews>
    <sheetView zoomScale="70" zoomScaleNormal="70" zoomScaleSheetLayoutView="70" workbookViewId="0">
      <pane ySplit="1" topLeftCell="A2" activePane="bottomLeft" state="frozen"/>
      <selection pane="bottomLeft" activeCell="T3" sqref="T3"/>
    </sheetView>
  </sheetViews>
  <sheetFormatPr defaultColWidth="9" defaultRowHeight="16.5"/>
  <cols>
    <col min="1" max="1" width="4.125" style="36" customWidth="1"/>
    <col min="2" max="2" width="11.875" style="47" customWidth="1"/>
    <col min="3" max="3" width="72.625" customWidth="1"/>
    <col min="4" max="4" width="13.5" bestFit="1" customWidth="1"/>
    <col min="5" max="17" width="8.125" customWidth="1"/>
    <col min="18" max="18" width="8.5" customWidth="1"/>
    <col min="19" max="19" width="11.5" customWidth="1"/>
    <col min="20" max="20" width="10.875" customWidth="1"/>
    <col min="21" max="21" width="11.875" customWidth="1"/>
    <col min="22" max="22" width="8.125" customWidth="1"/>
    <col min="23" max="23" width="9.375" style="42" customWidth="1"/>
    <col min="24" max="24" width="6.375" style="47" customWidth="1"/>
    <col min="25" max="25" width="13.375" style="47" customWidth="1"/>
    <col min="26" max="26" width="13.5" style="161" customWidth="1"/>
    <col min="27" max="27" width="8.125" style="47" customWidth="1"/>
    <col min="28" max="29" width="12.375" style="62" hidden="1" customWidth="1"/>
    <col min="30" max="30" width="50.625" hidden="1" customWidth="1"/>
    <col min="31" max="31" width="13.625" hidden="1" customWidth="1"/>
    <col min="32" max="41" width="0" hidden="1" customWidth="1"/>
    <col min="48" max="48" width="9.875" bestFit="1" customWidth="1"/>
  </cols>
  <sheetData>
    <row r="1" spans="1:40">
      <c r="A1" s="9" t="s">
        <v>169</v>
      </c>
      <c r="B1" s="46" t="s">
        <v>206</v>
      </c>
      <c r="C1" s="151" t="s">
        <v>512</v>
      </c>
      <c r="D1" s="184" t="s">
        <v>596</v>
      </c>
      <c r="E1" s="179">
        <v>44928</v>
      </c>
      <c r="F1" s="8">
        <v>44931</v>
      </c>
      <c r="G1" s="8">
        <v>44934</v>
      </c>
      <c r="H1" s="8">
        <v>44935</v>
      </c>
      <c r="I1" s="8">
        <v>44936</v>
      </c>
      <c r="J1" s="8">
        <v>44938</v>
      </c>
      <c r="K1" s="8">
        <v>44941</v>
      </c>
      <c r="L1" s="8">
        <v>45308</v>
      </c>
      <c r="M1" s="8">
        <v>45310</v>
      </c>
      <c r="N1" s="8">
        <v>45313</v>
      </c>
      <c r="O1" s="8">
        <v>45315</v>
      </c>
      <c r="P1" s="8">
        <v>45317</v>
      </c>
      <c r="Q1" s="8"/>
      <c r="R1" s="8"/>
      <c r="S1" s="9" t="s">
        <v>47</v>
      </c>
      <c r="T1" s="9" t="s">
        <v>174</v>
      </c>
      <c r="U1" s="9" t="s">
        <v>198</v>
      </c>
      <c r="V1" s="63" t="s">
        <v>160</v>
      </c>
      <c r="W1" s="66" t="s">
        <v>46</v>
      </c>
      <c r="X1" s="46" t="s">
        <v>169</v>
      </c>
      <c r="Y1" s="162" t="s">
        <v>547</v>
      </c>
      <c r="Z1" s="173" t="s">
        <v>548</v>
      </c>
      <c r="AA1" s="162" t="s">
        <v>549</v>
      </c>
      <c r="AD1" s="105" t="s">
        <v>293</v>
      </c>
    </row>
    <row r="2" spans="1:40" ht="19.5" customHeight="1">
      <c r="A2" s="6">
        <v>74</v>
      </c>
      <c r="B2" s="6">
        <v>35210390</v>
      </c>
      <c r="C2" s="5" t="s">
        <v>129</v>
      </c>
      <c r="D2" s="167">
        <v>11140</v>
      </c>
      <c r="E2" s="94">
        <v>0</v>
      </c>
      <c r="F2" s="94">
        <v>0</v>
      </c>
      <c r="G2" s="94">
        <v>0</v>
      </c>
      <c r="H2" s="96">
        <v>480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  <c r="P2" s="94">
        <v>0</v>
      </c>
      <c r="Q2" s="94"/>
      <c r="R2" s="94"/>
      <c r="S2" s="4">
        <f t="shared" ref="S2:S33" si="0">SUM(D2:R2)</f>
        <v>11620</v>
      </c>
      <c r="T2" s="5">
        <f>재고!E2</f>
        <v>1140</v>
      </c>
      <c r="U2" s="72">
        <f>판매추이!U2</f>
        <v>21.741935483870968</v>
      </c>
      <c r="V2" s="22">
        <f>판매추이!I2</f>
        <v>31</v>
      </c>
      <c r="W2" s="18">
        <v>6900</v>
      </c>
      <c r="X2" s="32">
        <f t="shared" ref="X2:X33" si="1">A2</f>
        <v>74</v>
      </c>
      <c r="Y2" s="32">
        <v>60</v>
      </c>
      <c r="Z2" s="174">
        <f t="shared" ref="Z2:Z135" si="2">T2/Y2</f>
        <v>19</v>
      </c>
      <c r="AA2" s="32" t="b">
        <f>IF(ISNUMBER(Z2) * (Z2=INT(Z2)), TRUE, FALSE)</f>
        <v>1</v>
      </c>
      <c r="AB2" s="62">
        <f>T2/V2</f>
        <v>36.774193548387096</v>
      </c>
      <c r="AC2" s="62">
        <v>10</v>
      </c>
      <c r="AK2">
        <v>0</v>
      </c>
      <c r="AL2" s="118" t="e">
        <f>AK2-#REF!-#REF!</f>
        <v>#REF!</v>
      </c>
      <c r="AM2" s="118">
        <v>720</v>
      </c>
      <c r="AN2" s="118" t="e">
        <f>AM2-#REF!</f>
        <v>#REF!</v>
      </c>
    </row>
    <row r="3" spans="1:40">
      <c r="A3" s="6">
        <v>85</v>
      </c>
      <c r="B3" s="6">
        <v>35747524</v>
      </c>
      <c r="C3" s="5" t="s">
        <v>95</v>
      </c>
      <c r="D3" s="167">
        <v>3550</v>
      </c>
      <c r="E3" s="167">
        <v>200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6">
        <v>125</v>
      </c>
      <c r="L3" s="94">
        <v>0</v>
      </c>
      <c r="M3" s="96">
        <v>125</v>
      </c>
      <c r="N3" s="96">
        <v>250</v>
      </c>
      <c r="O3" s="94">
        <v>0</v>
      </c>
      <c r="P3" s="94">
        <v>0</v>
      </c>
      <c r="Q3" s="94"/>
      <c r="R3" s="94"/>
      <c r="S3" s="4">
        <f t="shared" si="0"/>
        <v>4250</v>
      </c>
      <c r="T3" s="5">
        <f>재고!E3</f>
        <v>1950</v>
      </c>
      <c r="U3" s="72">
        <f>판매추이!U3</f>
        <v>9.0858585858585865</v>
      </c>
      <c r="V3" s="22">
        <f>판매추이!I3</f>
        <v>28.285714285714285</v>
      </c>
      <c r="W3" s="18">
        <v>4400</v>
      </c>
      <c r="X3" s="32">
        <f t="shared" si="1"/>
        <v>85</v>
      </c>
      <c r="Y3" s="32">
        <v>25</v>
      </c>
      <c r="Z3" s="174">
        <f t="shared" si="2"/>
        <v>78</v>
      </c>
      <c r="AA3" s="32" t="b">
        <f>IF(ISNUMBER(Z3) * (Z3=INT(Z3)), TRUE, FALSE)</f>
        <v>1</v>
      </c>
      <c r="AB3" s="62">
        <f t="shared" ref="AB3:AB18" si="3">T3/V3</f>
        <v>68.939393939393938</v>
      </c>
      <c r="AC3" s="62">
        <v>50</v>
      </c>
      <c r="AK3">
        <v>0</v>
      </c>
      <c r="AL3" s="118" t="e">
        <f>AK3-#REF!-#REF!</f>
        <v>#REF!</v>
      </c>
      <c r="AM3" s="118">
        <v>0</v>
      </c>
      <c r="AN3" s="118" t="e">
        <f>AM3-#REF!</f>
        <v>#REF!</v>
      </c>
    </row>
    <row r="4" spans="1:40">
      <c r="A4" s="6">
        <v>86</v>
      </c>
      <c r="B4" s="6">
        <v>35747526</v>
      </c>
      <c r="C4" s="5" t="s">
        <v>67</v>
      </c>
      <c r="D4" s="167">
        <v>3500</v>
      </c>
      <c r="E4" s="167">
        <v>75</v>
      </c>
      <c r="F4" s="94">
        <v>0</v>
      </c>
      <c r="G4" s="94">
        <v>0</v>
      </c>
      <c r="H4" s="96">
        <v>250</v>
      </c>
      <c r="I4" s="94">
        <v>0</v>
      </c>
      <c r="J4" s="94">
        <v>0</v>
      </c>
      <c r="K4" s="96">
        <v>250</v>
      </c>
      <c r="L4" s="94">
        <v>0</v>
      </c>
      <c r="M4" s="96">
        <v>250</v>
      </c>
      <c r="N4" s="96">
        <v>250</v>
      </c>
      <c r="O4" s="94">
        <v>0</v>
      </c>
      <c r="P4" s="94">
        <v>0</v>
      </c>
      <c r="Q4" s="94"/>
      <c r="R4" s="94"/>
      <c r="S4" s="4">
        <f t="shared" si="0"/>
        <v>4575</v>
      </c>
      <c r="T4" s="5">
        <f>재고!E4</f>
        <v>1725</v>
      </c>
      <c r="U4" s="72">
        <f>판매추이!U4</f>
        <v>3.0712250712250708</v>
      </c>
      <c r="V4" s="22">
        <f>판매추이!I4</f>
        <v>50.142857142857146</v>
      </c>
      <c r="W4" s="59">
        <v>4400</v>
      </c>
      <c r="X4" s="32">
        <f t="shared" si="1"/>
        <v>86</v>
      </c>
      <c r="Y4" s="32">
        <v>25</v>
      </c>
      <c r="Z4" s="174">
        <f t="shared" si="2"/>
        <v>69</v>
      </c>
      <c r="AA4" s="32" t="b">
        <f t="shared" ref="AA4:AA66" si="4">IF(ISNUMBER(Z4) * (Z4=INT(Z4)), TRUE, FALSE)</f>
        <v>1</v>
      </c>
      <c r="AB4" s="62">
        <f t="shared" si="3"/>
        <v>34.401709401709397</v>
      </c>
      <c r="AC4" s="62">
        <v>7</v>
      </c>
      <c r="AK4">
        <v>0</v>
      </c>
      <c r="AL4" s="118" t="e">
        <f>AK4-#REF!-#REF!</f>
        <v>#REF!</v>
      </c>
      <c r="AM4" s="118">
        <v>0</v>
      </c>
      <c r="AN4" s="118" t="e">
        <f>AM4-#REF!</f>
        <v>#REF!</v>
      </c>
    </row>
    <row r="5" spans="1:40">
      <c r="A5" s="6">
        <v>7</v>
      </c>
      <c r="B5" s="32">
        <v>21002930</v>
      </c>
      <c r="C5" s="5" t="s">
        <v>29</v>
      </c>
      <c r="D5" s="167">
        <v>3876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/>
      <c r="R5" s="94"/>
      <c r="S5" s="4">
        <f t="shared" si="0"/>
        <v>3876</v>
      </c>
      <c r="T5" s="5">
        <f>재고!E5</f>
        <v>816</v>
      </c>
      <c r="U5" s="72" t="e">
        <f>판매추이!U5</f>
        <v>#DIV/0!</v>
      </c>
      <c r="V5" s="22">
        <f>판매추이!I5</f>
        <v>0</v>
      </c>
      <c r="W5" s="59">
        <v>7900</v>
      </c>
      <c r="X5" s="32">
        <f t="shared" si="1"/>
        <v>7</v>
      </c>
      <c r="Y5" s="32">
        <v>204</v>
      </c>
      <c r="Z5" s="174">
        <f t="shared" si="2"/>
        <v>4</v>
      </c>
      <c r="AA5" s="32" t="b">
        <f t="shared" si="4"/>
        <v>1</v>
      </c>
      <c r="AB5" s="62" t="e">
        <f t="shared" si="3"/>
        <v>#DIV/0!</v>
      </c>
      <c r="AC5" s="62">
        <v>59</v>
      </c>
      <c r="AD5" s="85" t="s">
        <v>295</v>
      </c>
      <c r="AE5" s="85" t="s">
        <v>309</v>
      </c>
      <c r="AK5">
        <v>0</v>
      </c>
      <c r="AL5" s="118" t="e">
        <f>AK5-#REF!-#REF!</f>
        <v>#REF!</v>
      </c>
      <c r="AM5" s="118">
        <v>0</v>
      </c>
      <c r="AN5" s="118" t="e">
        <f>AM5-#REF!</f>
        <v>#REF!</v>
      </c>
    </row>
    <row r="6" spans="1:40">
      <c r="A6" s="6">
        <v>8</v>
      </c>
      <c r="B6" s="32">
        <v>20967458</v>
      </c>
      <c r="C6" s="5" t="s">
        <v>122</v>
      </c>
      <c r="D6" s="167">
        <v>4704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/>
      <c r="R6" s="94"/>
      <c r="S6" s="4">
        <f t="shared" si="0"/>
        <v>4704</v>
      </c>
      <c r="T6" s="5">
        <f>재고!E6</f>
        <v>0</v>
      </c>
      <c r="U6" s="72">
        <f>판매추이!U6</f>
        <v>163.33333333333334</v>
      </c>
      <c r="V6" s="22">
        <f>판매추이!I6</f>
        <v>0.8571428571428571</v>
      </c>
      <c r="W6" s="59">
        <v>9400</v>
      </c>
      <c r="X6" s="32">
        <f t="shared" si="1"/>
        <v>8</v>
      </c>
      <c r="Y6" s="32">
        <v>96</v>
      </c>
      <c r="Z6" s="174">
        <f t="shared" si="2"/>
        <v>0</v>
      </c>
      <c r="AA6" s="32" t="b">
        <f t="shared" si="4"/>
        <v>1</v>
      </c>
      <c r="AB6" s="62">
        <f t="shared" si="3"/>
        <v>0</v>
      </c>
      <c r="AC6" s="62">
        <v>61</v>
      </c>
      <c r="AK6">
        <v>0</v>
      </c>
      <c r="AL6" s="118" t="e">
        <f>AK6-#REF!-#REF!</f>
        <v>#REF!</v>
      </c>
      <c r="AM6" s="118">
        <v>0</v>
      </c>
      <c r="AN6" s="118" t="e">
        <f>AM6-#REF!</f>
        <v>#REF!</v>
      </c>
    </row>
    <row r="7" spans="1:40" ht="17.25" customHeight="1">
      <c r="A7" s="6">
        <v>89</v>
      </c>
      <c r="B7" s="6">
        <v>35210391</v>
      </c>
      <c r="C7" s="5" t="s">
        <v>70</v>
      </c>
      <c r="D7" s="167">
        <v>12900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/>
      <c r="R7" s="94"/>
      <c r="S7" s="4">
        <f t="shared" si="0"/>
        <v>12900</v>
      </c>
      <c r="T7" s="5">
        <f>재고!E7</f>
        <v>3100</v>
      </c>
      <c r="U7" s="72">
        <f>판매추이!U7</f>
        <v>55.964102564102561</v>
      </c>
      <c r="V7" s="22">
        <f>판매추이!I7</f>
        <v>27.857142857142858</v>
      </c>
      <c r="W7" s="18">
        <v>3600</v>
      </c>
      <c r="X7" s="32">
        <f t="shared" si="1"/>
        <v>89</v>
      </c>
      <c r="Y7" s="32">
        <v>50</v>
      </c>
      <c r="Z7" s="174">
        <f t="shared" si="2"/>
        <v>62</v>
      </c>
      <c r="AA7" s="32" t="b">
        <f t="shared" si="4"/>
        <v>1</v>
      </c>
      <c r="AB7" s="62">
        <f t="shared" si="3"/>
        <v>111.28205128205128</v>
      </c>
      <c r="AC7" s="62">
        <v>45</v>
      </c>
      <c r="AK7">
        <v>0</v>
      </c>
      <c r="AL7" s="118" t="e">
        <f>AK7-#REF!-#REF!</f>
        <v>#REF!</v>
      </c>
      <c r="AM7" s="118">
        <v>0</v>
      </c>
      <c r="AN7" s="118" t="e">
        <f>AM7-#REF!</f>
        <v>#REF!</v>
      </c>
    </row>
    <row r="8" spans="1:40" ht="19.5" customHeight="1">
      <c r="A8" s="6">
        <v>90</v>
      </c>
      <c r="B8" s="6">
        <v>35210392</v>
      </c>
      <c r="C8" s="5" t="s">
        <v>62</v>
      </c>
      <c r="D8" s="167">
        <v>4350</v>
      </c>
      <c r="E8" s="167">
        <v>150</v>
      </c>
      <c r="F8" s="94">
        <v>0</v>
      </c>
      <c r="G8" s="94">
        <v>0</v>
      </c>
      <c r="H8" s="94">
        <v>0</v>
      </c>
      <c r="I8" s="96">
        <v>150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  <c r="P8" s="94">
        <v>0</v>
      </c>
      <c r="Q8" s="94"/>
      <c r="R8" s="94"/>
      <c r="S8" s="4">
        <f t="shared" si="0"/>
        <v>4650</v>
      </c>
      <c r="T8" s="5">
        <f>재고!E8</f>
        <v>3350</v>
      </c>
      <c r="U8" s="72">
        <f>판매추이!U8</f>
        <v>29.12</v>
      </c>
      <c r="V8" s="22">
        <f>판매추이!I8</f>
        <v>10.714285714285714</v>
      </c>
      <c r="W8" s="59">
        <v>3600</v>
      </c>
      <c r="X8" s="32">
        <f t="shared" si="1"/>
        <v>90</v>
      </c>
      <c r="Y8" s="32">
        <v>50</v>
      </c>
      <c r="Z8" s="174">
        <f t="shared" si="2"/>
        <v>67</v>
      </c>
      <c r="AA8" s="32" t="b">
        <f t="shared" si="4"/>
        <v>1</v>
      </c>
      <c r="AB8" s="62">
        <f t="shared" si="3"/>
        <v>312.66666666666669</v>
      </c>
      <c r="AC8" s="62">
        <v>63</v>
      </c>
      <c r="AK8">
        <v>0</v>
      </c>
      <c r="AL8" s="118" t="e">
        <f>AK8-#REF!-#REF!</f>
        <v>#REF!</v>
      </c>
      <c r="AM8" s="118">
        <v>0</v>
      </c>
      <c r="AN8" s="118" t="e">
        <f>AM8-#REF!</f>
        <v>#REF!</v>
      </c>
    </row>
    <row r="9" spans="1:40">
      <c r="A9" s="6">
        <v>46</v>
      </c>
      <c r="B9" s="32">
        <v>26516980</v>
      </c>
      <c r="C9" s="5" t="s">
        <v>28</v>
      </c>
      <c r="D9" s="167">
        <v>7296</v>
      </c>
      <c r="E9" s="94"/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6">
        <v>220</v>
      </c>
      <c r="N9" s="94">
        <v>0</v>
      </c>
      <c r="O9" s="94">
        <v>0</v>
      </c>
      <c r="P9" s="94">
        <v>0</v>
      </c>
      <c r="Q9" s="94"/>
      <c r="R9" s="94"/>
      <c r="S9" s="4">
        <f t="shared" si="0"/>
        <v>7516</v>
      </c>
      <c r="T9" s="5">
        <f>재고!E9</f>
        <v>548</v>
      </c>
      <c r="U9" s="72">
        <f>판매추이!U9</f>
        <v>21.928571428571427</v>
      </c>
      <c r="V9" s="22">
        <f>판매추이!I9</f>
        <v>14</v>
      </c>
      <c r="W9" s="59">
        <v>3800</v>
      </c>
      <c r="X9" s="32">
        <f t="shared" si="1"/>
        <v>46</v>
      </c>
      <c r="Y9" s="32">
        <v>12</v>
      </c>
      <c r="Z9" s="174">
        <f t="shared" si="2"/>
        <v>45.666666666666664</v>
      </c>
      <c r="AA9" s="32" t="b">
        <f t="shared" si="4"/>
        <v>0</v>
      </c>
      <c r="AB9" s="62">
        <f t="shared" si="3"/>
        <v>39.142857142857146</v>
      </c>
      <c r="AC9" s="62">
        <v>51</v>
      </c>
      <c r="AD9" s="107" t="s">
        <v>297</v>
      </c>
      <c r="AE9" s="85" t="s">
        <v>311</v>
      </c>
      <c r="AF9" s="110"/>
      <c r="AK9">
        <v>0</v>
      </c>
      <c r="AL9" s="118" t="e">
        <f>AK9-#REF!-#REF!</f>
        <v>#REF!</v>
      </c>
      <c r="AM9" s="118">
        <v>0</v>
      </c>
      <c r="AN9" s="118" t="e">
        <f>AM9-#REF!</f>
        <v>#REF!</v>
      </c>
    </row>
    <row r="10" spans="1:40" ht="17.25" customHeight="1">
      <c r="A10" s="6">
        <v>47</v>
      </c>
      <c r="B10" s="32">
        <v>26516978</v>
      </c>
      <c r="C10" s="5" t="s">
        <v>27</v>
      </c>
      <c r="D10" s="167">
        <v>49270</v>
      </c>
      <c r="E10" s="97">
        <v>220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101">
        <v>384</v>
      </c>
      <c r="P10" s="95">
        <v>0</v>
      </c>
      <c r="Q10" s="95"/>
      <c r="R10" s="94"/>
      <c r="S10" s="4">
        <f t="shared" si="0"/>
        <v>49874</v>
      </c>
      <c r="T10" s="5">
        <f>재고!E10</f>
        <v>6260</v>
      </c>
      <c r="U10" s="72">
        <f>판매추이!U10</f>
        <v>17.206703910614525</v>
      </c>
      <c r="V10" s="22">
        <f>판매추이!I10</f>
        <v>25.571428571428573</v>
      </c>
      <c r="W10" s="18">
        <v>4400</v>
      </c>
      <c r="X10" s="32">
        <f t="shared" si="1"/>
        <v>47</v>
      </c>
      <c r="Y10" s="32">
        <v>22</v>
      </c>
      <c r="Z10" s="174">
        <f t="shared" si="2"/>
        <v>284.54545454545456</v>
      </c>
      <c r="AA10" s="32" t="b">
        <f t="shared" si="4"/>
        <v>0</v>
      </c>
      <c r="AB10" s="62">
        <f t="shared" si="3"/>
        <v>244.804469273743</v>
      </c>
      <c r="AC10" s="62">
        <v>1</v>
      </c>
      <c r="AD10" s="107" t="s">
        <v>321</v>
      </c>
      <c r="AF10" s="110"/>
      <c r="AK10">
        <v>1440</v>
      </c>
      <c r="AL10" s="118" t="e">
        <f>AK10-#REF!-#REF!</f>
        <v>#REF!</v>
      </c>
      <c r="AM10" s="118">
        <v>1080</v>
      </c>
      <c r="AN10" s="118" t="e">
        <f>AM10-#REF!</f>
        <v>#REF!</v>
      </c>
    </row>
    <row r="11" spans="1:40" ht="18.75" customHeight="1">
      <c r="A11" s="6">
        <v>84</v>
      </c>
      <c r="B11" s="6">
        <v>19914520</v>
      </c>
      <c r="C11" s="5" t="s">
        <v>26</v>
      </c>
      <c r="D11" s="167">
        <v>55169</v>
      </c>
      <c r="E11" s="94">
        <v>0</v>
      </c>
      <c r="F11" s="94">
        <v>0</v>
      </c>
      <c r="G11" s="94">
        <v>0</v>
      </c>
      <c r="H11" s="96">
        <v>456</v>
      </c>
      <c r="I11" s="94">
        <v>0</v>
      </c>
      <c r="J11" s="94">
        <v>0</v>
      </c>
      <c r="K11" s="94">
        <v>0</v>
      </c>
      <c r="L11" s="94">
        <v>0</v>
      </c>
      <c r="M11" s="96">
        <v>228</v>
      </c>
      <c r="N11" s="94">
        <v>0</v>
      </c>
      <c r="O11" s="96">
        <v>456</v>
      </c>
      <c r="P11" s="94">
        <v>0</v>
      </c>
      <c r="Q11" s="94"/>
      <c r="R11" s="94"/>
      <c r="S11" s="4">
        <f t="shared" si="0"/>
        <v>56309</v>
      </c>
      <c r="T11" s="5">
        <f>재고!E11</f>
        <v>7049</v>
      </c>
      <c r="U11" s="72">
        <f>판매추이!U11</f>
        <v>12.686746987951807</v>
      </c>
      <c r="V11" s="22">
        <f>판매추이!I11</f>
        <v>83</v>
      </c>
      <c r="W11" s="59">
        <v>5900</v>
      </c>
      <c r="X11" s="32">
        <f t="shared" si="1"/>
        <v>84</v>
      </c>
      <c r="Y11" s="32">
        <v>19</v>
      </c>
      <c r="Z11" s="174">
        <f t="shared" si="2"/>
        <v>371</v>
      </c>
      <c r="AA11" s="32" t="b">
        <f t="shared" si="4"/>
        <v>1</v>
      </c>
      <c r="AB11" s="62">
        <f t="shared" si="3"/>
        <v>84.92771084337349</v>
      </c>
      <c r="AC11" s="62">
        <v>64</v>
      </c>
      <c r="AK11">
        <v>0</v>
      </c>
      <c r="AL11" s="118" t="e">
        <f>AK11-#REF!-#REF!</f>
        <v>#REF!</v>
      </c>
      <c r="AM11" s="118">
        <v>0</v>
      </c>
      <c r="AN11" s="118" t="e">
        <f>AM11-#REF!</f>
        <v>#REF!</v>
      </c>
    </row>
    <row r="12" spans="1:40" ht="18" customHeight="1">
      <c r="A12" s="6">
        <v>100</v>
      </c>
      <c r="B12" s="6">
        <v>38449485</v>
      </c>
      <c r="C12" s="79" t="s">
        <v>287</v>
      </c>
      <c r="D12" s="167">
        <v>2166</v>
      </c>
      <c r="E12" s="168">
        <v>336</v>
      </c>
      <c r="F12" s="95">
        <v>0</v>
      </c>
      <c r="G12" s="95">
        <v>0</v>
      </c>
      <c r="H12" s="95">
        <v>0</v>
      </c>
      <c r="I12" s="101">
        <v>168</v>
      </c>
      <c r="J12" s="95">
        <v>0</v>
      </c>
      <c r="K12" s="101">
        <v>168</v>
      </c>
      <c r="L12" s="95">
        <v>0</v>
      </c>
      <c r="M12" s="95">
        <v>0</v>
      </c>
      <c r="N12" s="101">
        <v>168</v>
      </c>
      <c r="O12" s="95">
        <v>0</v>
      </c>
      <c r="P12" s="178">
        <v>168</v>
      </c>
      <c r="Q12" s="95"/>
      <c r="R12" s="94"/>
      <c r="S12" s="4">
        <f t="shared" si="0"/>
        <v>3174</v>
      </c>
      <c r="T12" s="5">
        <f>재고!E12</f>
        <v>-102</v>
      </c>
      <c r="U12" s="72">
        <f>판매추이!U12</f>
        <v>10.513725490196078</v>
      </c>
      <c r="V12" s="22">
        <f>판매추이!I12</f>
        <v>36.428571428571431</v>
      </c>
      <c r="W12" s="18">
        <v>7400</v>
      </c>
      <c r="X12" s="32">
        <f t="shared" si="1"/>
        <v>100</v>
      </c>
      <c r="Y12" s="32">
        <v>6</v>
      </c>
      <c r="Z12" s="174">
        <f t="shared" si="2"/>
        <v>-17</v>
      </c>
      <c r="AA12" s="32" t="b">
        <f t="shared" si="4"/>
        <v>1</v>
      </c>
      <c r="AB12" s="62">
        <f t="shared" si="3"/>
        <v>-2.8</v>
      </c>
      <c r="AC12" s="62">
        <v>26</v>
      </c>
      <c r="AD12" s="107" t="s">
        <v>308</v>
      </c>
      <c r="AE12" s="85" t="s">
        <v>310</v>
      </c>
      <c r="AK12">
        <v>0</v>
      </c>
      <c r="AL12" s="118" t="e">
        <f>AK12-#REF!-#REF!</f>
        <v>#REF!</v>
      </c>
      <c r="AM12" s="118">
        <v>0</v>
      </c>
      <c r="AN12" s="118" t="e">
        <f>AM12-#REF!</f>
        <v>#REF!</v>
      </c>
    </row>
    <row r="13" spans="1:40">
      <c r="A13" s="6">
        <v>101</v>
      </c>
      <c r="B13" s="6">
        <v>38449487</v>
      </c>
      <c r="C13" s="79" t="s">
        <v>288</v>
      </c>
      <c r="D13" s="167">
        <v>1176</v>
      </c>
      <c r="E13" s="5"/>
      <c r="F13" s="95">
        <v>0</v>
      </c>
      <c r="G13" s="95">
        <v>0</v>
      </c>
      <c r="H13" s="101">
        <v>168</v>
      </c>
      <c r="I13" s="95">
        <v>0</v>
      </c>
      <c r="J13" s="178">
        <v>168</v>
      </c>
      <c r="K13" s="95">
        <v>0</v>
      </c>
      <c r="L13" s="95">
        <v>0</v>
      </c>
      <c r="M13" s="95">
        <v>0</v>
      </c>
      <c r="N13" s="178">
        <v>168</v>
      </c>
      <c r="O13" s="95">
        <v>0</v>
      </c>
      <c r="P13" s="95">
        <v>0</v>
      </c>
      <c r="Q13" s="95"/>
      <c r="R13" s="94"/>
      <c r="S13" s="4">
        <f t="shared" si="0"/>
        <v>1680</v>
      </c>
      <c r="T13" s="5">
        <f>재고!E13</f>
        <v>-228</v>
      </c>
      <c r="U13" s="72">
        <f>판매추이!U13</f>
        <v>3.6086956521739131</v>
      </c>
      <c r="V13" s="22">
        <f>판매추이!I13</f>
        <v>23</v>
      </c>
      <c r="W13" s="18">
        <v>7400</v>
      </c>
      <c r="X13" s="32">
        <f t="shared" si="1"/>
        <v>101</v>
      </c>
      <c r="Y13" s="32">
        <v>6</v>
      </c>
      <c r="Z13" s="174">
        <f>T13/Y13</f>
        <v>-38</v>
      </c>
      <c r="AA13" s="32" t="b">
        <f t="shared" si="4"/>
        <v>1</v>
      </c>
      <c r="AB13" s="62">
        <f>T13/V13</f>
        <v>-9.9130434782608692</v>
      </c>
      <c r="AC13" s="62">
        <v>37</v>
      </c>
      <c r="AK13">
        <v>0</v>
      </c>
      <c r="AL13" s="118" t="e">
        <f>AK13-#REF!-#REF!</f>
        <v>#REF!</v>
      </c>
      <c r="AM13" s="118">
        <v>180</v>
      </c>
      <c r="AN13" s="118" t="e">
        <f>AM13-#REF!</f>
        <v>#REF!</v>
      </c>
    </row>
    <row r="14" spans="1:40">
      <c r="A14" s="6">
        <v>88</v>
      </c>
      <c r="B14" s="6">
        <v>35821450</v>
      </c>
      <c r="C14" s="5" t="s">
        <v>124</v>
      </c>
      <c r="D14" s="167">
        <v>11064</v>
      </c>
      <c r="E14" s="167">
        <v>336</v>
      </c>
      <c r="F14" s="96">
        <v>336</v>
      </c>
      <c r="G14" s="94">
        <v>0</v>
      </c>
      <c r="H14" s="94">
        <v>0</v>
      </c>
      <c r="I14" s="96">
        <v>168</v>
      </c>
      <c r="J14" s="94">
        <v>0</v>
      </c>
      <c r="K14" s="94">
        <v>0</v>
      </c>
      <c r="L14" s="94">
        <v>0</v>
      </c>
      <c r="M14" s="94">
        <v>0</v>
      </c>
      <c r="N14" s="96">
        <v>168</v>
      </c>
      <c r="O14" s="94">
        <v>0</v>
      </c>
      <c r="P14" s="94">
        <v>0</v>
      </c>
      <c r="Q14" s="94"/>
      <c r="R14" s="95"/>
      <c r="S14" s="4">
        <f t="shared" si="0"/>
        <v>12072</v>
      </c>
      <c r="T14" s="5">
        <f>재고!E14</f>
        <v>3294</v>
      </c>
      <c r="U14" s="72">
        <f>판매추이!U14</f>
        <v>18.478260869565219</v>
      </c>
      <c r="V14" s="22">
        <f>판매추이!I14</f>
        <v>46</v>
      </c>
      <c r="W14" s="18">
        <v>7400</v>
      </c>
      <c r="X14" s="32">
        <f t="shared" si="1"/>
        <v>88</v>
      </c>
      <c r="Y14" s="32">
        <v>6</v>
      </c>
      <c r="Z14" s="174">
        <f t="shared" si="2"/>
        <v>549</v>
      </c>
      <c r="AA14" s="32" t="b">
        <f t="shared" si="4"/>
        <v>1</v>
      </c>
      <c r="AB14" s="62">
        <f t="shared" si="3"/>
        <v>71.608695652173907</v>
      </c>
      <c r="AC14" s="62">
        <v>100</v>
      </c>
      <c r="AK14">
        <v>0</v>
      </c>
      <c r="AL14" s="118" t="e">
        <f>AK14-#REF!-#REF!</f>
        <v>#REF!</v>
      </c>
      <c r="AM14" s="118"/>
      <c r="AN14" s="118" t="e">
        <f>AM14-#REF!</f>
        <v>#REF!</v>
      </c>
    </row>
    <row r="15" spans="1:40">
      <c r="A15" s="6">
        <v>102</v>
      </c>
      <c r="B15" s="6">
        <v>38312932</v>
      </c>
      <c r="C15" s="79" t="s">
        <v>489</v>
      </c>
      <c r="D15" s="167">
        <v>3059</v>
      </c>
      <c r="E15" s="5"/>
      <c r="F15" s="95">
        <v>0</v>
      </c>
      <c r="G15" s="95">
        <v>0</v>
      </c>
      <c r="H15" s="95">
        <v>0</v>
      </c>
      <c r="I15" s="101">
        <v>192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  <c r="Q15" s="95"/>
      <c r="R15" s="95"/>
      <c r="S15" s="4">
        <f t="shared" si="0"/>
        <v>3251</v>
      </c>
      <c r="T15" s="5">
        <f>재고!E15</f>
        <v>1024</v>
      </c>
      <c r="U15" s="72">
        <f>판매추이!U15</f>
        <v>54.078431372549019</v>
      </c>
      <c r="V15" s="22">
        <f>판매추이!I15</f>
        <v>14.571428571428571</v>
      </c>
      <c r="W15" s="18">
        <v>14400</v>
      </c>
      <c r="X15" s="32">
        <f t="shared" si="1"/>
        <v>102</v>
      </c>
      <c r="Y15" s="32">
        <v>4</v>
      </c>
      <c r="Z15" s="174">
        <f t="shared" si="2"/>
        <v>256</v>
      </c>
      <c r="AA15" s="32" t="b">
        <f t="shared" si="4"/>
        <v>1</v>
      </c>
      <c r="AB15" s="62">
        <f t="shared" si="3"/>
        <v>70.274509803921575</v>
      </c>
      <c r="AC15" s="62">
        <v>101</v>
      </c>
      <c r="AK15">
        <v>0</v>
      </c>
      <c r="AL15" s="118" t="e">
        <f>AK15-#REF!-#REF!</f>
        <v>#REF!</v>
      </c>
      <c r="AM15" s="118"/>
      <c r="AN15" s="118" t="e">
        <f>AM15-#REF!</f>
        <v>#REF!</v>
      </c>
    </row>
    <row r="16" spans="1:40" ht="18" customHeight="1">
      <c r="A16" s="6">
        <v>103</v>
      </c>
      <c r="B16" s="6">
        <v>38312933</v>
      </c>
      <c r="C16" s="79" t="s">
        <v>460</v>
      </c>
      <c r="D16" s="167">
        <v>1440</v>
      </c>
      <c r="E16" s="5"/>
      <c r="F16" s="95">
        <v>0</v>
      </c>
      <c r="G16" s="95">
        <v>0</v>
      </c>
      <c r="H16" s="95">
        <v>0</v>
      </c>
      <c r="I16" s="95">
        <v>0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95">
        <v>0</v>
      </c>
      <c r="P16" s="95">
        <v>0</v>
      </c>
      <c r="Q16" s="95"/>
      <c r="R16" s="95"/>
      <c r="S16" s="4">
        <f t="shared" si="0"/>
        <v>1440</v>
      </c>
      <c r="T16" s="5">
        <f>재고!E16</f>
        <v>1038</v>
      </c>
      <c r="U16" s="72">
        <f>판매추이!U16</f>
        <v>52.561403508771932</v>
      </c>
      <c r="V16" s="22">
        <f>판매추이!I16</f>
        <v>8.1428571428571423</v>
      </c>
      <c r="W16" s="13">
        <v>18000</v>
      </c>
      <c r="X16" s="32">
        <f t="shared" si="1"/>
        <v>103</v>
      </c>
      <c r="Y16" s="32">
        <v>3</v>
      </c>
      <c r="Z16" s="174">
        <f t="shared" si="2"/>
        <v>346</v>
      </c>
      <c r="AA16" s="32" t="b">
        <f t="shared" si="4"/>
        <v>1</v>
      </c>
      <c r="AB16" s="62">
        <f t="shared" si="3"/>
        <v>127.47368421052633</v>
      </c>
      <c r="AC16" s="62">
        <v>99</v>
      </c>
      <c r="AK16">
        <v>0</v>
      </c>
      <c r="AL16" s="118" t="e">
        <f>AK16-#REF!-#REF!</f>
        <v>#REF!</v>
      </c>
      <c r="AM16" s="118"/>
      <c r="AN16" s="118" t="e">
        <f>AM16-#REF!</f>
        <v>#REF!</v>
      </c>
    </row>
    <row r="17" spans="1:48" ht="15.75" customHeight="1">
      <c r="A17" s="6">
        <v>91</v>
      </c>
      <c r="B17" s="6">
        <v>35478357</v>
      </c>
      <c r="C17" s="79" t="s">
        <v>268</v>
      </c>
      <c r="D17" s="167">
        <v>9120</v>
      </c>
      <c r="E17" s="167">
        <v>720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/>
      <c r="R17" s="94"/>
      <c r="S17" s="4">
        <f t="shared" si="0"/>
        <v>9840</v>
      </c>
      <c r="T17" s="5">
        <f>재고!E17</f>
        <v>5520</v>
      </c>
      <c r="U17" s="72">
        <f>판매추이!U17</f>
        <v>26.379821958456972</v>
      </c>
      <c r="V17" s="22">
        <f>판매추이!I17</f>
        <v>48.142857142857146</v>
      </c>
      <c r="W17" s="18">
        <v>4500</v>
      </c>
      <c r="X17" s="32">
        <f t="shared" si="1"/>
        <v>91</v>
      </c>
      <c r="Y17" s="32">
        <v>60</v>
      </c>
      <c r="Z17" s="174">
        <f t="shared" si="2"/>
        <v>92</v>
      </c>
      <c r="AA17" s="32" t="b">
        <f t="shared" si="4"/>
        <v>1</v>
      </c>
      <c r="AB17" s="62">
        <f t="shared" si="3"/>
        <v>114.65875370919881</v>
      </c>
      <c r="AC17" s="62">
        <v>38</v>
      </c>
      <c r="AK17">
        <v>0</v>
      </c>
      <c r="AL17" s="118" t="e">
        <f>AK17-#REF!-#REF!</f>
        <v>#REF!</v>
      </c>
      <c r="AM17" s="118">
        <v>180</v>
      </c>
      <c r="AN17" s="118" t="e">
        <f>AM17-#REF!</f>
        <v>#REF!</v>
      </c>
    </row>
    <row r="18" spans="1:48" ht="18" customHeight="1">
      <c r="A18" s="6">
        <v>92</v>
      </c>
      <c r="B18" s="6">
        <v>35478358</v>
      </c>
      <c r="C18" s="79" t="s">
        <v>574</v>
      </c>
      <c r="D18" s="167">
        <v>4380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/>
      <c r="R18" s="94"/>
      <c r="S18" s="4">
        <f t="shared" si="0"/>
        <v>4380</v>
      </c>
      <c r="T18" s="5">
        <f>재고!E18</f>
        <v>2880</v>
      </c>
      <c r="U18" s="72">
        <f>판매추이!U18</f>
        <v>34.964646464646464</v>
      </c>
      <c r="V18" s="22">
        <f>판매추이!I18</f>
        <v>28.285714285714285</v>
      </c>
      <c r="W18" s="18">
        <v>4500</v>
      </c>
      <c r="X18" s="32">
        <f t="shared" si="1"/>
        <v>92</v>
      </c>
      <c r="Y18" s="32">
        <v>60</v>
      </c>
      <c r="Z18" s="174">
        <f t="shared" si="2"/>
        <v>48</v>
      </c>
      <c r="AA18" s="32" t="b">
        <f t="shared" si="4"/>
        <v>1</v>
      </c>
      <c r="AB18" s="62">
        <f t="shared" si="3"/>
        <v>101.81818181818183</v>
      </c>
      <c r="AC18" s="62">
        <v>40</v>
      </c>
      <c r="AK18">
        <v>0</v>
      </c>
      <c r="AL18" s="118" t="e">
        <f>AK18-#REF!-#REF!</f>
        <v>#REF!</v>
      </c>
      <c r="AM18" s="118">
        <v>0</v>
      </c>
      <c r="AN18" s="118" t="e">
        <f>AM18-#REF!</f>
        <v>#REF!</v>
      </c>
    </row>
    <row r="19" spans="1:48" ht="15.75" customHeight="1">
      <c r="A19" s="6">
        <v>98</v>
      </c>
      <c r="B19" s="6">
        <v>36634210</v>
      </c>
      <c r="C19" s="5" t="s">
        <v>127</v>
      </c>
      <c r="D19" s="167">
        <v>7824</v>
      </c>
      <c r="E19" s="167">
        <v>240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6">
        <v>96</v>
      </c>
      <c r="N19" s="96">
        <v>96</v>
      </c>
      <c r="O19" s="94">
        <v>0</v>
      </c>
      <c r="P19" s="94">
        <v>0</v>
      </c>
      <c r="Q19" s="94"/>
      <c r="R19" s="94"/>
      <c r="S19" s="4">
        <f t="shared" si="0"/>
        <v>8256</v>
      </c>
      <c r="T19" s="5">
        <f>재고!E19</f>
        <v>3072</v>
      </c>
      <c r="U19" s="72">
        <f>판매추이!U19</f>
        <v>17.784452296819786</v>
      </c>
      <c r="V19" s="22">
        <f>판매추이!I19</f>
        <v>40.428571428571431</v>
      </c>
      <c r="W19" s="18">
        <v>2900</v>
      </c>
      <c r="X19" s="32">
        <f t="shared" si="1"/>
        <v>98</v>
      </c>
      <c r="Y19" s="32">
        <v>48</v>
      </c>
      <c r="Z19" s="174">
        <f t="shared" si="2"/>
        <v>64</v>
      </c>
      <c r="AA19" s="32" t="b">
        <f t="shared" si="4"/>
        <v>1</v>
      </c>
      <c r="AB19" s="62">
        <f>T19/V19</f>
        <v>75.985865724381625</v>
      </c>
      <c r="AC19" s="62">
        <v>15</v>
      </c>
      <c r="AK19">
        <v>0</v>
      </c>
      <c r="AL19" s="118" t="e">
        <f>AK19-#REF!-#REF!</f>
        <v>#REF!</v>
      </c>
      <c r="AM19" s="118">
        <v>0</v>
      </c>
      <c r="AN19" s="118" t="e">
        <f>AM19-#REF!</f>
        <v>#REF!</v>
      </c>
    </row>
    <row r="20" spans="1:48">
      <c r="A20" s="6">
        <v>80</v>
      </c>
      <c r="B20" s="6">
        <v>38067360</v>
      </c>
      <c r="C20" s="79" t="s">
        <v>280</v>
      </c>
      <c r="D20" s="167">
        <v>2160</v>
      </c>
      <c r="E20" s="168">
        <v>240</v>
      </c>
      <c r="F20" s="95">
        <v>0</v>
      </c>
      <c r="G20" s="95">
        <v>0</v>
      </c>
      <c r="H20" s="101">
        <v>240</v>
      </c>
      <c r="I20" s="95">
        <v>0</v>
      </c>
      <c r="J20" s="101">
        <v>288</v>
      </c>
      <c r="K20" s="95">
        <v>0</v>
      </c>
      <c r="L20" s="95">
        <v>0</v>
      </c>
      <c r="M20" s="95">
        <v>0</v>
      </c>
      <c r="N20" s="95">
        <v>0</v>
      </c>
      <c r="O20" s="178">
        <v>192</v>
      </c>
      <c r="P20" s="95">
        <v>0</v>
      </c>
      <c r="Q20" s="95"/>
      <c r="R20" s="95"/>
      <c r="S20" s="4">
        <f t="shared" si="0"/>
        <v>3120</v>
      </c>
      <c r="T20" s="5">
        <f>재고!E20</f>
        <v>-48</v>
      </c>
      <c r="U20" s="72">
        <f>판매추이!U20</f>
        <v>9.7948717948717956</v>
      </c>
      <c r="V20" s="22">
        <f>판매추이!I20</f>
        <v>39</v>
      </c>
      <c r="W20" s="18">
        <v>2900</v>
      </c>
      <c r="X20" s="32">
        <f t="shared" si="1"/>
        <v>80</v>
      </c>
      <c r="Y20" s="87">
        <v>48</v>
      </c>
      <c r="Z20" s="174">
        <f t="shared" si="2"/>
        <v>-1</v>
      </c>
      <c r="AA20" s="32" t="b">
        <f t="shared" si="4"/>
        <v>1</v>
      </c>
    </row>
    <row r="21" spans="1:48" ht="18.75" customHeight="1">
      <c r="A21" s="6">
        <v>52</v>
      </c>
      <c r="B21" s="32">
        <v>28411673</v>
      </c>
      <c r="C21" s="5" t="s">
        <v>132</v>
      </c>
      <c r="D21" s="167">
        <v>2208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/>
      <c r="R21" s="94"/>
      <c r="S21" s="4">
        <f t="shared" si="0"/>
        <v>2208</v>
      </c>
      <c r="T21" s="5">
        <f>재고!E21</f>
        <v>560</v>
      </c>
      <c r="U21" s="72">
        <f>판매추이!U21</f>
        <v>72.961538461538453</v>
      </c>
      <c r="V21" s="22">
        <f>판매추이!I21</f>
        <v>3.7142857142857144</v>
      </c>
      <c r="W21" s="18">
        <v>10200</v>
      </c>
      <c r="X21" s="32">
        <f t="shared" si="1"/>
        <v>52</v>
      </c>
      <c r="Y21" s="32">
        <v>16</v>
      </c>
      <c r="Z21" s="174">
        <f t="shared" si="2"/>
        <v>35</v>
      </c>
      <c r="AA21" s="32" t="b">
        <f t="shared" si="4"/>
        <v>1</v>
      </c>
      <c r="AB21" s="62">
        <f t="shared" ref="AB21:AB31" si="5">T21/V21</f>
        <v>150.76923076923077</v>
      </c>
      <c r="AC21" s="62">
        <v>31</v>
      </c>
      <c r="AK21">
        <v>320</v>
      </c>
      <c r="AL21" s="118" t="e">
        <f>AK21-#REF!-#REF!</f>
        <v>#REF!</v>
      </c>
      <c r="AM21" s="118">
        <v>0</v>
      </c>
      <c r="AN21" s="118" t="e">
        <f>AM21-#REF!</f>
        <v>#REF!</v>
      </c>
    </row>
    <row r="22" spans="1:48" ht="18" customHeight="1">
      <c r="A22" s="6">
        <v>53</v>
      </c>
      <c r="B22" s="32">
        <v>28411674</v>
      </c>
      <c r="C22" s="5" t="s">
        <v>131</v>
      </c>
      <c r="D22" s="167">
        <v>2688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6">
        <v>128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/>
      <c r="R22" s="94"/>
      <c r="S22" s="4">
        <f t="shared" si="0"/>
        <v>2816</v>
      </c>
      <c r="T22" s="5">
        <f>재고!E22</f>
        <v>0</v>
      </c>
      <c r="U22" s="72">
        <f>판매추이!U22</f>
        <v>36.878048780487809</v>
      </c>
      <c r="V22" s="22">
        <f>판매추이!I22</f>
        <v>5.8571428571428568</v>
      </c>
      <c r="W22" s="18">
        <v>11700</v>
      </c>
      <c r="X22" s="32">
        <f t="shared" si="1"/>
        <v>53</v>
      </c>
      <c r="Y22" s="32">
        <v>8</v>
      </c>
      <c r="Z22" s="174">
        <f t="shared" si="2"/>
        <v>0</v>
      </c>
      <c r="AA22" s="32" t="b">
        <f t="shared" si="4"/>
        <v>1</v>
      </c>
      <c r="AB22" s="62">
        <f t="shared" si="5"/>
        <v>0</v>
      </c>
      <c r="AC22" s="62">
        <v>32</v>
      </c>
      <c r="AD22" s="85" t="s">
        <v>296</v>
      </c>
      <c r="AE22" s="85" t="s">
        <v>309</v>
      </c>
      <c r="AK22">
        <v>300</v>
      </c>
      <c r="AL22" s="118" t="e">
        <f>AK22-#REF!-#REF!</f>
        <v>#REF!</v>
      </c>
      <c r="AM22" s="118">
        <v>0</v>
      </c>
      <c r="AN22" s="118" t="e">
        <f>AM22-#REF!</f>
        <v>#REF!</v>
      </c>
    </row>
    <row r="23" spans="1:48" ht="15.75" customHeight="1">
      <c r="A23" s="6">
        <v>87</v>
      </c>
      <c r="B23" s="6">
        <v>35821449</v>
      </c>
      <c r="C23" s="5" t="s">
        <v>30</v>
      </c>
      <c r="D23" s="167">
        <v>6720</v>
      </c>
      <c r="E23" s="94"/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/>
      <c r="R23" s="94"/>
      <c r="S23" s="4">
        <f t="shared" si="0"/>
        <v>6720</v>
      </c>
      <c r="T23" s="5">
        <f>재고!E23</f>
        <v>9480</v>
      </c>
      <c r="U23" s="72">
        <f>판매추이!U23</f>
        <v>36.348623853211009</v>
      </c>
      <c r="V23" s="22">
        <f>판매추이!I23</f>
        <v>15.571428571428571</v>
      </c>
      <c r="W23" s="18">
        <v>5560</v>
      </c>
      <c r="X23" s="32">
        <f t="shared" si="1"/>
        <v>87</v>
      </c>
      <c r="Y23" s="32">
        <v>12</v>
      </c>
      <c r="Z23" s="174">
        <f t="shared" si="2"/>
        <v>790</v>
      </c>
      <c r="AA23" s="32" t="b">
        <f t="shared" si="4"/>
        <v>1</v>
      </c>
      <c r="AB23" s="62">
        <f t="shared" si="5"/>
        <v>608.80733944954125</v>
      </c>
      <c r="AC23" s="62">
        <v>16</v>
      </c>
      <c r="AD23" s="85" t="s">
        <v>299</v>
      </c>
      <c r="AE23" s="85" t="s">
        <v>316</v>
      </c>
      <c r="AK23">
        <v>240</v>
      </c>
      <c r="AL23" s="118" t="e">
        <f>AK23-#REF!-#REF!</f>
        <v>#REF!</v>
      </c>
      <c r="AM23" s="118">
        <v>0</v>
      </c>
      <c r="AN23" s="118" t="e">
        <f>AM23-#REF!</f>
        <v>#REF!</v>
      </c>
    </row>
    <row r="24" spans="1:48">
      <c r="A24" s="6">
        <v>17</v>
      </c>
      <c r="B24" s="32">
        <v>26248487</v>
      </c>
      <c r="C24" s="5" t="s">
        <v>77</v>
      </c>
      <c r="D24" s="167">
        <v>6800</v>
      </c>
      <c r="E24" s="94"/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6">
        <v>340</v>
      </c>
      <c r="P24" s="94">
        <v>0</v>
      </c>
      <c r="Q24" s="94"/>
      <c r="R24" s="94"/>
      <c r="S24" s="4">
        <f t="shared" si="0"/>
        <v>7140</v>
      </c>
      <c r="T24" s="5">
        <f>재고!E24</f>
        <v>34</v>
      </c>
      <c r="U24" s="72">
        <f>판매추이!U24</f>
        <v>17.574468085106382</v>
      </c>
      <c r="V24" s="22">
        <f>판매추이!I24</f>
        <v>20.142857142857142</v>
      </c>
      <c r="W24" s="18">
        <v>8800</v>
      </c>
      <c r="X24" s="32">
        <f t="shared" si="1"/>
        <v>17</v>
      </c>
      <c r="Y24" s="32">
        <v>17</v>
      </c>
      <c r="Z24" s="174">
        <f t="shared" si="2"/>
        <v>2</v>
      </c>
      <c r="AA24" s="32" t="b">
        <f t="shared" si="4"/>
        <v>1</v>
      </c>
      <c r="AB24" s="62">
        <f t="shared" si="5"/>
        <v>1.6879432624113475</v>
      </c>
      <c r="AC24" s="62">
        <v>33</v>
      </c>
      <c r="AK24">
        <v>960</v>
      </c>
      <c r="AL24" s="118" t="e">
        <f>AK24-#REF!-#REF!</f>
        <v>#REF!</v>
      </c>
      <c r="AM24" s="118">
        <v>0</v>
      </c>
      <c r="AN24" s="118" t="e">
        <f>AM24-#REF!</f>
        <v>#REF!</v>
      </c>
    </row>
    <row r="25" spans="1:48" ht="16.5" customHeight="1">
      <c r="A25" s="6">
        <v>18</v>
      </c>
      <c r="B25" s="32">
        <v>26248491</v>
      </c>
      <c r="C25" s="5" t="s">
        <v>109</v>
      </c>
      <c r="D25" s="167">
        <v>8520</v>
      </c>
      <c r="E25" s="94"/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/>
      <c r="R25" s="94"/>
      <c r="S25" s="4">
        <f t="shared" si="0"/>
        <v>8520</v>
      </c>
      <c r="T25" s="5">
        <f>재고!E25</f>
        <v>480</v>
      </c>
      <c r="U25" s="72">
        <f>판매추이!U25</f>
        <v>26.820224719101127</v>
      </c>
      <c r="V25" s="22">
        <f>판매추이!I25</f>
        <v>12.714285714285714</v>
      </c>
      <c r="W25" s="18">
        <v>11000</v>
      </c>
      <c r="X25" s="32">
        <f t="shared" si="1"/>
        <v>18</v>
      </c>
      <c r="Y25" s="32">
        <v>15</v>
      </c>
      <c r="Z25" s="174">
        <f t="shared" si="2"/>
        <v>32</v>
      </c>
      <c r="AA25" s="32" t="b">
        <f t="shared" si="4"/>
        <v>1</v>
      </c>
      <c r="AB25" s="62">
        <f t="shared" si="5"/>
        <v>37.752808988764045</v>
      </c>
      <c r="AC25" s="62">
        <v>34</v>
      </c>
      <c r="AK25">
        <v>0</v>
      </c>
      <c r="AL25" s="118" t="e">
        <f>AK25-#REF!-#REF!</f>
        <v>#REF!</v>
      </c>
      <c r="AM25" s="118">
        <v>600</v>
      </c>
      <c r="AN25" s="118" t="e">
        <f>AM25-#REF!</f>
        <v>#REF!</v>
      </c>
    </row>
    <row r="26" spans="1:48">
      <c r="A26" s="6">
        <v>31</v>
      </c>
      <c r="B26" s="32">
        <v>26237795</v>
      </c>
      <c r="C26" s="5" t="s">
        <v>71</v>
      </c>
      <c r="D26" s="167">
        <v>29860</v>
      </c>
      <c r="E26" s="94"/>
      <c r="F26" s="96">
        <v>320</v>
      </c>
      <c r="G26" s="94">
        <v>0</v>
      </c>
      <c r="H26" s="94">
        <v>0</v>
      </c>
      <c r="I26" s="94">
        <v>0</v>
      </c>
      <c r="J26" s="96">
        <v>320</v>
      </c>
      <c r="K26" s="94">
        <v>0</v>
      </c>
      <c r="L26" s="94">
        <v>0</v>
      </c>
      <c r="M26" s="96">
        <v>320</v>
      </c>
      <c r="N26" s="94">
        <v>0</v>
      </c>
      <c r="O26" s="94">
        <v>0</v>
      </c>
      <c r="P26" s="94">
        <v>0</v>
      </c>
      <c r="Q26" s="94"/>
      <c r="R26" s="94"/>
      <c r="S26" s="4">
        <f t="shared" si="0"/>
        <v>30820</v>
      </c>
      <c r="T26" s="5">
        <f>재고!E26</f>
        <v>960</v>
      </c>
      <c r="U26" s="72">
        <f>판매추이!U26</f>
        <v>12.050898203592814</v>
      </c>
      <c r="V26" s="22">
        <f>판매추이!I26</f>
        <v>47.714285714285715</v>
      </c>
      <c r="W26" s="18">
        <v>6000</v>
      </c>
      <c r="X26" s="32">
        <f t="shared" si="1"/>
        <v>31</v>
      </c>
      <c r="Y26" s="32">
        <v>20</v>
      </c>
      <c r="Z26" s="174">
        <f t="shared" si="2"/>
        <v>48</v>
      </c>
      <c r="AA26" s="32" t="b">
        <f t="shared" si="4"/>
        <v>1</v>
      </c>
      <c r="AB26" s="62">
        <f t="shared" si="5"/>
        <v>20.119760479041915</v>
      </c>
      <c r="AC26" s="62">
        <v>19</v>
      </c>
      <c r="AK26">
        <v>0</v>
      </c>
      <c r="AL26" s="118" t="e">
        <f>AK26-#REF!-#REF!</f>
        <v>#REF!</v>
      </c>
      <c r="AM26" s="118">
        <v>640</v>
      </c>
      <c r="AN26" s="118" t="e">
        <f>AM26-#REF!</f>
        <v>#REF!</v>
      </c>
    </row>
    <row r="27" spans="1:48">
      <c r="A27" s="6">
        <v>32</v>
      </c>
      <c r="B27" s="32">
        <v>26237797</v>
      </c>
      <c r="C27" s="5" t="s">
        <v>117</v>
      </c>
      <c r="D27" s="167">
        <v>22485</v>
      </c>
      <c r="E27" s="94"/>
      <c r="F27" s="96">
        <v>300</v>
      </c>
      <c r="G27" s="94">
        <v>0</v>
      </c>
      <c r="H27" s="94">
        <v>0</v>
      </c>
      <c r="I27" s="94">
        <v>0</v>
      </c>
      <c r="J27" s="96">
        <v>300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/>
      <c r="R27" s="94"/>
      <c r="S27" s="4">
        <f t="shared" si="0"/>
        <v>23085</v>
      </c>
      <c r="T27" s="5">
        <f>재고!E27</f>
        <v>1950</v>
      </c>
      <c r="U27" s="72">
        <f>판매추이!U27</f>
        <v>15.889380530973451</v>
      </c>
      <c r="V27" s="22">
        <f>판매추이!I27</f>
        <v>32.285714285714285</v>
      </c>
      <c r="W27" s="18">
        <v>7800</v>
      </c>
      <c r="X27" s="32">
        <f t="shared" si="1"/>
        <v>32</v>
      </c>
      <c r="Y27" s="32">
        <v>15</v>
      </c>
      <c r="Z27" s="174">
        <f t="shared" si="2"/>
        <v>130</v>
      </c>
      <c r="AA27" s="32" t="b">
        <f t="shared" si="4"/>
        <v>1</v>
      </c>
      <c r="AB27" s="62">
        <f t="shared" si="5"/>
        <v>60.398230088495581</v>
      </c>
      <c r="AC27" s="62">
        <v>20</v>
      </c>
      <c r="AD27" s="85" t="s">
        <v>296</v>
      </c>
      <c r="AE27" s="85" t="s">
        <v>309</v>
      </c>
      <c r="AK27">
        <v>0</v>
      </c>
      <c r="AL27" s="118" t="e">
        <f>AK27-#REF!-#REF!</f>
        <v>#REF!</v>
      </c>
      <c r="AM27" s="118">
        <v>600</v>
      </c>
      <c r="AN27" s="118" t="e">
        <f>AM27-#REF!</f>
        <v>#REF!</v>
      </c>
    </row>
    <row r="28" spans="1:48">
      <c r="A28" s="6">
        <v>54</v>
      </c>
      <c r="B28" s="32">
        <v>28869438</v>
      </c>
      <c r="C28" s="5" t="s">
        <v>114</v>
      </c>
      <c r="D28" s="167">
        <v>12160</v>
      </c>
      <c r="E28" s="94"/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6">
        <v>320</v>
      </c>
      <c r="L28" s="94">
        <v>0</v>
      </c>
      <c r="M28" s="94">
        <v>0</v>
      </c>
      <c r="N28" s="94">
        <v>0</v>
      </c>
      <c r="O28" s="94">
        <v>0</v>
      </c>
      <c r="P28" s="96">
        <v>320</v>
      </c>
      <c r="Q28" s="94"/>
      <c r="R28" s="94"/>
      <c r="S28" s="4">
        <f t="shared" si="0"/>
        <v>12800</v>
      </c>
      <c r="T28" s="5">
        <f>재고!E28</f>
        <v>0</v>
      </c>
      <c r="U28" s="72">
        <f>판매추이!U28</f>
        <v>14.247474747474747</v>
      </c>
      <c r="V28" s="22">
        <f>판매추이!I28</f>
        <v>28.285714285714285</v>
      </c>
      <c r="W28" s="18">
        <v>6000</v>
      </c>
      <c r="X28" s="32">
        <f t="shared" si="1"/>
        <v>54</v>
      </c>
      <c r="Y28" s="32">
        <v>20</v>
      </c>
      <c r="Z28" s="174">
        <f t="shared" si="2"/>
        <v>0</v>
      </c>
      <c r="AA28" s="32" t="b">
        <f t="shared" si="4"/>
        <v>1</v>
      </c>
      <c r="AB28" s="62">
        <f t="shared" si="5"/>
        <v>0</v>
      </c>
      <c r="AC28" s="62">
        <v>21</v>
      </c>
      <c r="AK28">
        <v>0</v>
      </c>
      <c r="AL28" s="118" t="e">
        <f>AK28-#REF!-#REF!</f>
        <v>#REF!</v>
      </c>
      <c r="AM28" s="118">
        <v>0</v>
      </c>
      <c r="AN28" s="118" t="e">
        <f>AM28-#REF!</f>
        <v>#REF!</v>
      </c>
    </row>
    <row r="29" spans="1:48">
      <c r="A29" s="6">
        <v>55</v>
      </c>
      <c r="B29" s="32">
        <v>28869440</v>
      </c>
      <c r="C29" s="5" t="s">
        <v>128</v>
      </c>
      <c r="D29" s="167">
        <v>9900</v>
      </c>
      <c r="E29" s="94">
        <v>0</v>
      </c>
      <c r="F29" s="94">
        <v>0</v>
      </c>
      <c r="G29" s="96">
        <v>300</v>
      </c>
      <c r="H29" s="94">
        <v>0</v>
      </c>
      <c r="I29" s="94">
        <v>0</v>
      </c>
      <c r="J29" s="94">
        <v>0</v>
      </c>
      <c r="K29" s="96">
        <v>300</v>
      </c>
      <c r="L29" s="94">
        <v>0</v>
      </c>
      <c r="M29" s="94">
        <v>0</v>
      </c>
      <c r="N29" s="94">
        <v>0</v>
      </c>
      <c r="O29" s="94">
        <v>0</v>
      </c>
      <c r="P29" s="115">
        <v>300</v>
      </c>
      <c r="Q29" s="94"/>
      <c r="R29" s="94"/>
      <c r="S29" s="4">
        <f t="shared" si="0"/>
        <v>10800</v>
      </c>
      <c r="T29" s="5">
        <f>재고!E29</f>
        <v>-300</v>
      </c>
      <c r="U29" s="72">
        <f>판매추이!U29</f>
        <v>1.9405940594059405</v>
      </c>
      <c r="V29" s="22">
        <f>판매추이!I29</f>
        <v>28.857142857142858</v>
      </c>
      <c r="W29" s="18">
        <v>7800</v>
      </c>
      <c r="X29" s="32">
        <f t="shared" si="1"/>
        <v>55</v>
      </c>
      <c r="Y29" s="32">
        <v>15</v>
      </c>
      <c r="Z29" s="174">
        <f t="shared" si="2"/>
        <v>-20</v>
      </c>
      <c r="AA29" s="32" t="b">
        <f t="shared" si="4"/>
        <v>1</v>
      </c>
      <c r="AB29" s="62">
        <f t="shared" si="5"/>
        <v>-10.396039603960396</v>
      </c>
      <c r="AC29" s="62">
        <v>22</v>
      </c>
      <c r="AK29">
        <v>48</v>
      </c>
      <c r="AL29" s="118" t="e">
        <f>AK29-#REF!-#REF!</f>
        <v>#REF!</v>
      </c>
      <c r="AM29" s="118">
        <v>0</v>
      </c>
      <c r="AN29" s="118" t="e">
        <f>AM29-#REF!</f>
        <v>#REF!</v>
      </c>
      <c r="AV29" s="33">
        <v>45213</v>
      </c>
    </row>
    <row r="30" spans="1:48">
      <c r="A30" s="6">
        <v>19</v>
      </c>
      <c r="B30" s="32">
        <v>26248486</v>
      </c>
      <c r="C30" s="5" t="s">
        <v>68</v>
      </c>
      <c r="D30" s="167">
        <v>36360</v>
      </c>
      <c r="E30" s="94"/>
      <c r="F30" s="96">
        <v>640</v>
      </c>
      <c r="G30" s="94">
        <v>0</v>
      </c>
      <c r="H30" s="94">
        <v>0</v>
      </c>
      <c r="I30" s="96">
        <v>640</v>
      </c>
      <c r="J30" s="94">
        <v>0</v>
      </c>
      <c r="K30" s="94">
        <v>0</v>
      </c>
      <c r="L30" s="94">
        <v>0</v>
      </c>
      <c r="M30" s="96">
        <v>640</v>
      </c>
      <c r="N30" s="94">
        <v>0</v>
      </c>
      <c r="O30" s="94">
        <v>0</v>
      </c>
      <c r="P30" s="94">
        <v>0</v>
      </c>
      <c r="Q30" s="94"/>
      <c r="R30" s="94"/>
      <c r="S30" s="4">
        <f t="shared" si="0"/>
        <v>38280</v>
      </c>
      <c r="T30" s="5">
        <f>재고!E30</f>
        <v>260</v>
      </c>
      <c r="U30" s="72">
        <f>판매추이!U30</f>
        <v>14.157051282051283</v>
      </c>
      <c r="V30" s="22">
        <f>판매추이!I30</f>
        <v>89.142857142857139</v>
      </c>
      <c r="W30" s="18">
        <v>6000</v>
      </c>
      <c r="X30" s="32">
        <f t="shared" si="1"/>
        <v>19</v>
      </c>
      <c r="Y30" s="32">
        <v>20</v>
      </c>
      <c r="Z30" s="174">
        <f t="shared" si="2"/>
        <v>13</v>
      </c>
      <c r="AA30" s="32" t="b">
        <f t="shared" si="4"/>
        <v>1</v>
      </c>
      <c r="AB30" s="62">
        <f t="shared" si="5"/>
        <v>2.916666666666667</v>
      </c>
      <c r="AC30" s="62">
        <v>54</v>
      </c>
      <c r="AK30">
        <v>320</v>
      </c>
      <c r="AL30" s="118" t="e">
        <f>AK30-#REF!-#REF!</f>
        <v>#REF!</v>
      </c>
      <c r="AM30" s="118">
        <v>0</v>
      </c>
      <c r="AN30" s="118" t="e">
        <f>AM30-#REF!</f>
        <v>#REF!</v>
      </c>
      <c r="AU30" s="85" t="s">
        <v>554</v>
      </c>
      <c r="AV30" s="85" t="s">
        <v>555</v>
      </c>
    </row>
    <row r="31" spans="1:48" ht="18.75" customHeight="1">
      <c r="A31" s="6">
        <v>20</v>
      </c>
      <c r="B31" s="32">
        <v>26248490</v>
      </c>
      <c r="C31" s="5" t="s">
        <v>113</v>
      </c>
      <c r="D31" s="167">
        <v>30345</v>
      </c>
      <c r="E31" s="167">
        <v>600</v>
      </c>
      <c r="F31" s="94">
        <v>0</v>
      </c>
      <c r="G31" s="94">
        <v>0</v>
      </c>
      <c r="H31" s="94">
        <v>0</v>
      </c>
      <c r="I31" s="96">
        <v>300</v>
      </c>
      <c r="J31" s="94">
        <v>0</v>
      </c>
      <c r="K31" s="94">
        <v>0</v>
      </c>
      <c r="L31" s="94">
        <v>0</v>
      </c>
      <c r="M31" s="96">
        <v>300</v>
      </c>
      <c r="N31" s="94">
        <v>0</v>
      </c>
      <c r="O31" s="94">
        <v>0</v>
      </c>
      <c r="P31" s="115">
        <v>300</v>
      </c>
      <c r="Q31" s="94"/>
      <c r="R31" s="94"/>
      <c r="S31" s="4">
        <f t="shared" si="0"/>
        <v>31845</v>
      </c>
      <c r="T31" s="5">
        <f>재고!E31</f>
        <v>-135</v>
      </c>
      <c r="U31" s="72">
        <f>판매추이!U31</f>
        <v>15.605790645879734</v>
      </c>
      <c r="V31" s="22">
        <f>판매추이!I31</f>
        <v>64.142857142857139</v>
      </c>
      <c r="W31" s="18">
        <v>7800</v>
      </c>
      <c r="X31" s="32">
        <f t="shared" si="1"/>
        <v>20</v>
      </c>
      <c r="Y31" s="32">
        <v>15</v>
      </c>
      <c r="Z31" s="174">
        <f t="shared" si="2"/>
        <v>-9</v>
      </c>
      <c r="AA31" s="32" t="b">
        <f t="shared" si="4"/>
        <v>1</v>
      </c>
      <c r="AB31" s="62">
        <f t="shared" si="5"/>
        <v>-2.1046770601336302</v>
      </c>
      <c r="AC31" s="62">
        <v>55</v>
      </c>
      <c r="AK31">
        <v>300</v>
      </c>
      <c r="AL31" s="118" t="e">
        <f>AK31-#REF!-#REF!</f>
        <v>#REF!</v>
      </c>
      <c r="AM31" s="118">
        <v>0</v>
      </c>
      <c r="AN31" s="118" t="e">
        <f>AM31-#REF!</f>
        <v>#REF!</v>
      </c>
    </row>
    <row r="32" spans="1:48" ht="15.75" customHeight="1">
      <c r="A32" s="6">
        <v>33</v>
      </c>
      <c r="B32" s="32">
        <v>26237798</v>
      </c>
      <c r="C32" s="5" t="s">
        <v>73</v>
      </c>
      <c r="D32" s="167">
        <v>27200</v>
      </c>
      <c r="E32" s="94">
        <v>0</v>
      </c>
      <c r="F32" s="96">
        <v>320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s="96">
        <v>320</v>
      </c>
      <c r="N32" s="94">
        <v>0</v>
      </c>
      <c r="O32" s="94">
        <v>0</v>
      </c>
      <c r="P32" s="94">
        <v>0</v>
      </c>
      <c r="Q32" s="94"/>
      <c r="R32" s="95"/>
      <c r="S32" s="4">
        <f t="shared" si="0"/>
        <v>27840</v>
      </c>
      <c r="T32" s="5">
        <f>재고!E32</f>
        <v>1600</v>
      </c>
      <c r="U32" s="72">
        <f>판매추이!U32</f>
        <v>17.306896551724137</v>
      </c>
      <c r="V32" s="22">
        <f>판매추이!I32</f>
        <v>41.428571428571431</v>
      </c>
      <c r="W32" s="18">
        <v>6000</v>
      </c>
      <c r="X32" s="32">
        <f t="shared" si="1"/>
        <v>33</v>
      </c>
      <c r="Y32" s="32">
        <v>20</v>
      </c>
      <c r="Z32" s="174">
        <f t="shared" si="2"/>
        <v>80</v>
      </c>
      <c r="AA32" s="32" t="b">
        <f t="shared" si="4"/>
        <v>1</v>
      </c>
    </row>
    <row r="33" spans="1:50">
      <c r="A33" s="6">
        <v>34</v>
      </c>
      <c r="B33" s="32">
        <v>26237799</v>
      </c>
      <c r="C33" s="5" t="s">
        <v>110</v>
      </c>
      <c r="D33" s="167">
        <v>26100</v>
      </c>
      <c r="E33" s="94">
        <v>0</v>
      </c>
      <c r="F33" s="94">
        <v>0</v>
      </c>
      <c r="G33" s="94">
        <v>0</v>
      </c>
      <c r="H33" s="96">
        <v>0</v>
      </c>
      <c r="I33" s="96">
        <v>300</v>
      </c>
      <c r="J33" s="94">
        <v>0</v>
      </c>
      <c r="K33" s="96">
        <v>300</v>
      </c>
      <c r="L33" s="94">
        <v>0</v>
      </c>
      <c r="M33" s="115">
        <v>300</v>
      </c>
      <c r="N33" s="94">
        <v>0</v>
      </c>
      <c r="O33" s="94">
        <v>0</v>
      </c>
      <c r="P33" s="94">
        <v>0</v>
      </c>
      <c r="Q33" s="94"/>
      <c r="R33" s="95"/>
      <c r="S33" s="4">
        <f t="shared" si="0"/>
        <v>27000</v>
      </c>
      <c r="T33" s="5">
        <f>재고!E33</f>
        <v>-300</v>
      </c>
      <c r="U33" s="72">
        <f>판매추이!U33</f>
        <v>15.219512195121951</v>
      </c>
      <c r="V33" s="22">
        <f>판매추이!I33</f>
        <v>41</v>
      </c>
      <c r="W33" s="18">
        <v>7800</v>
      </c>
      <c r="X33" s="32">
        <f t="shared" si="1"/>
        <v>34</v>
      </c>
      <c r="Y33" s="32">
        <v>15</v>
      </c>
      <c r="Z33" s="174">
        <f t="shared" si="2"/>
        <v>-20</v>
      </c>
      <c r="AA33" s="32" t="b">
        <f t="shared" si="4"/>
        <v>1</v>
      </c>
    </row>
    <row r="34" spans="1:50">
      <c r="A34" s="6">
        <v>60</v>
      </c>
      <c r="B34" s="32">
        <v>30966972</v>
      </c>
      <c r="C34" s="79" t="s">
        <v>285</v>
      </c>
      <c r="D34" s="167">
        <v>2640</v>
      </c>
      <c r="E34" s="94"/>
      <c r="F34" s="94">
        <v>0</v>
      </c>
      <c r="G34" s="94">
        <v>0</v>
      </c>
      <c r="H34" s="96">
        <v>120</v>
      </c>
      <c r="I34" s="94">
        <v>0</v>
      </c>
      <c r="J34" s="94">
        <v>0</v>
      </c>
      <c r="K34" s="94">
        <v>0</v>
      </c>
      <c r="L34" s="96">
        <v>120</v>
      </c>
      <c r="M34" s="94">
        <v>0</v>
      </c>
      <c r="N34" s="94">
        <v>0</v>
      </c>
      <c r="O34" s="94">
        <v>0</v>
      </c>
      <c r="P34" s="94">
        <v>0</v>
      </c>
      <c r="Q34" s="94"/>
      <c r="R34" s="94"/>
      <c r="S34" s="4">
        <f t="shared" ref="S34:S65" si="6">SUM(D34:R34)</f>
        <v>2880</v>
      </c>
      <c r="T34" s="5">
        <f>재고!E34</f>
        <v>480</v>
      </c>
      <c r="U34" s="72">
        <f>판매추이!U34</f>
        <v>7.2058823529411766</v>
      </c>
      <c r="V34" s="22">
        <f>판매추이!I34</f>
        <v>9.7142857142857135</v>
      </c>
      <c r="W34" s="18">
        <v>3200</v>
      </c>
      <c r="X34" s="32">
        <f t="shared" ref="X34:X65" si="7">A34</f>
        <v>60</v>
      </c>
      <c r="Y34" s="32">
        <v>60</v>
      </c>
      <c r="Z34" s="174">
        <f t="shared" si="2"/>
        <v>8</v>
      </c>
      <c r="AA34" s="32" t="b">
        <f t="shared" si="4"/>
        <v>1</v>
      </c>
      <c r="AB34" s="62">
        <f t="shared" ref="AB34:AB65" si="8">T34/V34</f>
        <v>49.411764705882355</v>
      </c>
      <c r="AC34" s="62">
        <v>52</v>
      </c>
      <c r="AK34">
        <v>0</v>
      </c>
      <c r="AL34" s="118" t="e">
        <f>AK34-#REF!-#REF!</f>
        <v>#REF!</v>
      </c>
      <c r="AM34" s="118">
        <v>0</v>
      </c>
      <c r="AN34" s="118" t="e">
        <f>AM34-#REF!</f>
        <v>#REF!</v>
      </c>
    </row>
    <row r="35" spans="1:50">
      <c r="A35" s="6">
        <v>61</v>
      </c>
      <c r="B35" s="32">
        <v>30966969</v>
      </c>
      <c r="C35" s="79" t="s">
        <v>284</v>
      </c>
      <c r="D35" s="167">
        <v>2820</v>
      </c>
      <c r="E35" s="167">
        <v>60</v>
      </c>
      <c r="F35" s="94">
        <v>0</v>
      </c>
      <c r="G35" s="94">
        <v>0</v>
      </c>
      <c r="H35" s="94">
        <v>0</v>
      </c>
      <c r="I35" s="94">
        <v>0</v>
      </c>
      <c r="J35" s="96">
        <v>60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/>
      <c r="R35" s="94"/>
      <c r="S35" s="4">
        <f t="shared" si="6"/>
        <v>2940</v>
      </c>
      <c r="T35" s="5">
        <f>재고!E35</f>
        <v>300</v>
      </c>
      <c r="U35" s="72">
        <f>판매추이!U35</f>
        <v>19.25</v>
      </c>
      <c r="V35" s="22">
        <f>판매추이!I35</f>
        <v>7.4285714285714288</v>
      </c>
      <c r="W35" s="18">
        <v>4000</v>
      </c>
      <c r="X35" s="32">
        <f t="shared" si="7"/>
        <v>61</v>
      </c>
      <c r="Y35" s="32">
        <v>60</v>
      </c>
      <c r="Z35" s="174">
        <f t="shared" si="2"/>
        <v>5</v>
      </c>
      <c r="AA35" s="32" t="b">
        <f t="shared" si="4"/>
        <v>1</v>
      </c>
      <c r="AB35" s="62">
        <f t="shared" si="8"/>
        <v>40.38461538461538</v>
      </c>
      <c r="AC35" s="62">
        <v>53</v>
      </c>
      <c r="AK35">
        <v>0</v>
      </c>
      <c r="AL35" s="118" t="e">
        <f>AK35-#REF!-#REF!</f>
        <v>#REF!</v>
      </c>
      <c r="AM35" s="118">
        <v>0</v>
      </c>
      <c r="AN35" s="118" t="e">
        <f>AM35-#REF!</f>
        <v>#REF!</v>
      </c>
      <c r="AV35" s="85" t="s">
        <v>556</v>
      </c>
    </row>
    <row r="36" spans="1:50" ht="17.25" customHeight="1">
      <c r="A36" s="6">
        <v>43</v>
      </c>
      <c r="B36" s="32">
        <v>27444295</v>
      </c>
      <c r="C36" s="5" t="s">
        <v>66</v>
      </c>
      <c r="D36" s="167">
        <v>5280</v>
      </c>
      <c r="E36" s="94"/>
      <c r="F36" s="96">
        <v>120</v>
      </c>
      <c r="G36" s="94">
        <v>0</v>
      </c>
      <c r="H36" s="96">
        <v>300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/>
      <c r="R36" s="95"/>
      <c r="S36" s="4">
        <f t="shared" si="6"/>
        <v>5700</v>
      </c>
      <c r="T36" s="5">
        <f>재고!E36</f>
        <v>60</v>
      </c>
      <c r="U36" s="72">
        <f>판매추이!U36</f>
        <v>17.150000000000002</v>
      </c>
      <c r="V36" s="22">
        <f>판매추이!I36</f>
        <v>17.142857142857142</v>
      </c>
      <c r="W36" s="18">
        <v>3200</v>
      </c>
      <c r="X36" s="32">
        <f t="shared" si="7"/>
        <v>43</v>
      </c>
      <c r="Y36" s="32">
        <v>60</v>
      </c>
      <c r="Z36" s="174">
        <f t="shared" si="2"/>
        <v>1</v>
      </c>
      <c r="AA36" s="32" t="b">
        <f t="shared" si="4"/>
        <v>1</v>
      </c>
      <c r="AB36" s="62">
        <f t="shared" si="8"/>
        <v>3.5</v>
      </c>
      <c r="AC36" s="62">
        <v>84</v>
      </c>
      <c r="AK36">
        <v>0</v>
      </c>
      <c r="AL36" s="118" t="e">
        <f>AK36-#REF!-#REF!</f>
        <v>#REF!</v>
      </c>
      <c r="AM36" s="118">
        <v>0</v>
      </c>
      <c r="AN36" s="118" t="e">
        <f>AM36-#REF!</f>
        <v>#REF!</v>
      </c>
      <c r="AW36" s="85" t="s">
        <v>557</v>
      </c>
    </row>
    <row r="37" spans="1:50">
      <c r="A37" s="6">
        <v>44</v>
      </c>
      <c r="B37" s="32">
        <v>27444294</v>
      </c>
      <c r="C37" s="79" t="s">
        <v>283</v>
      </c>
      <c r="D37" s="167">
        <v>5160</v>
      </c>
      <c r="E37" s="94"/>
      <c r="F37" s="94">
        <v>0</v>
      </c>
      <c r="G37" s="94">
        <v>0</v>
      </c>
      <c r="H37" s="96">
        <v>120</v>
      </c>
      <c r="I37" s="94">
        <v>0</v>
      </c>
      <c r="J37" s="94">
        <v>0</v>
      </c>
      <c r="K37" s="96">
        <v>60</v>
      </c>
      <c r="L37" s="94">
        <v>0</v>
      </c>
      <c r="M37" s="96">
        <v>60</v>
      </c>
      <c r="N37" s="96">
        <v>120</v>
      </c>
      <c r="O37" s="94">
        <v>0</v>
      </c>
      <c r="P37" s="94">
        <v>0</v>
      </c>
      <c r="Q37" s="94"/>
      <c r="R37" s="94"/>
      <c r="S37" s="4">
        <f t="shared" si="6"/>
        <v>5520</v>
      </c>
      <c r="T37" s="5">
        <f>재고!E37</f>
        <v>60</v>
      </c>
      <c r="U37" s="72">
        <f>판매추이!U37</f>
        <v>8.115942028985506</v>
      </c>
      <c r="V37" s="22">
        <f>판매추이!I37</f>
        <v>19.714285714285715</v>
      </c>
      <c r="W37" s="18">
        <v>4000</v>
      </c>
      <c r="X37" s="32">
        <f t="shared" si="7"/>
        <v>44</v>
      </c>
      <c r="Y37" s="32">
        <v>60</v>
      </c>
      <c r="Z37" s="174">
        <f t="shared" si="2"/>
        <v>1</v>
      </c>
      <c r="AA37" s="32" t="b">
        <f t="shared" si="4"/>
        <v>1</v>
      </c>
      <c r="AB37" s="62">
        <f t="shared" si="8"/>
        <v>3.043478260869565</v>
      </c>
      <c r="AC37" s="62">
        <v>47</v>
      </c>
      <c r="AK37">
        <v>0</v>
      </c>
      <c r="AL37" s="118" t="e">
        <f>AK37-#REF!-#REF!</f>
        <v>#REF!</v>
      </c>
      <c r="AM37" s="118">
        <v>0</v>
      </c>
      <c r="AN37" s="118" t="e">
        <f>AM37-#REF!</f>
        <v>#REF!</v>
      </c>
      <c r="AW37" s="85" t="s">
        <v>558</v>
      </c>
      <c r="AX37" s="85" t="s">
        <v>559</v>
      </c>
    </row>
    <row r="38" spans="1:50">
      <c r="A38" s="6">
        <v>58</v>
      </c>
      <c r="B38" s="32">
        <v>30966971</v>
      </c>
      <c r="C38" s="5" t="s">
        <v>32</v>
      </c>
      <c r="D38" s="167">
        <v>5760</v>
      </c>
      <c r="E38" s="167">
        <v>180</v>
      </c>
      <c r="F38" s="94">
        <v>0</v>
      </c>
      <c r="G38" s="94">
        <v>0</v>
      </c>
      <c r="H38" s="94">
        <v>0</v>
      </c>
      <c r="I38" s="96">
        <v>120</v>
      </c>
      <c r="J38" s="94">
        <v>0</v>
      </c>
      <c r="K38" s="94">
        <v>0</v>
      </c>
      <c r="L38" s="94">
        <v>0</v>
      </c>
      <c r="M38" s="94">
        <v>0</v>
      </c>
      <c r="N38" s="115">
        <v>120</v>
      </c>
      <c r="O38" s="94">
        <v>0</v>
      </c>
      <c r="P38" s="94">
        <v>0</v>
      </c>
      <c r="Q38" s="94"/>
      <c r="R38" s="94"/>
      <c r="S38" s="4">
        <f t="shared" si="6"/>
        <v>6180</v>
      </c>
      <c r="T38" s="5">
        <f>재고!E38</f>
        <v>-60</v>
      </c>
      <c r="U38" s="72">
        <f>판매추이!U38</f>
        <v>15.026666666666667</v>
      </c>
      <c r="V38" s="22">
        <f>판매추이!I38</f>
        <v>21.428571428571427</v>
      </c>
      <c r="W38" s="18">
        <v>3200</v>
      </c>
      <c r="X38" s="32">
        <f t="shared" si="7"/>
        <v>58</v>
      </c>
      <c r="Y38" s="32">
        <v>60</v>
      </c>
      <c r="Z38" s="174">
        <f t="shared" si="2"/>
        <v>-1</v>
      </c>
      <c r="AA38" s="32" t="b">
        <f t="shared" si="4"/>
        <v>1</v>
      </c>
      <c r="AB38" s="62">
        <f>T38/V38</f>
        <v>-2.8000000000000003</v>
      </c>
      <c r="AC38" s="62">
        <v>46</v>
      </c>
      <c r="AK38">
        <v>0</v>
      </c>
      <c r="AL38" s="118" t="e">
        <f>AK38-#REF!-#REF!</f>
        <v>#REF!</v>
      </c>
      <c r="AM38" s="118">
        <v>0</v>
      </c>
      <c r="AN38" s="118" t="e">
        <f>AM38-#REF!</f>
        <v>#REF!</v>
      </c>
    </row>
    <row r="39" spans="1:50" ht="17.25" customHeight="1">
      <c r="A39" s="6">
        <v>59</v>
      </c>
      <c r="B39" s="32">
        <v>30966968</v>
      </c>
      <c r="C39" s="5" t="s">
        <v>37</v>
      </c>
      <c r="D39" s="167">
        <v>4860</v>
      </c>
      <c r="E39" s="94">
        <v>0</v>
      </c>
      <c r="F39" s="94">
        <v>0</v>
      </c>
      <c r="G39" s="94">
        <v>0</v>
      </c>
      <c r="H39" s="94">
        <v>0</v>
      </c>
      <c r="I39" s="96">
        <v>120</v>
      </c>
      <c r="J39" s="94">
        <v>0</v>
      </c>
      <c r="K39" s="94">
        <v>0</v>
      </c>
      <c r="L39" s="94">
        <v>0</v>
      </c>
      <c r="M39" s="94">
        <v>0</v>
      </c>
      <c r="N39" s="96">
        <v>120</v>
      </c>
      <c r="O39" s="96">
        <v>120</v>
      </c>
      <c r="P39" s="94">
        <v>0</v>
      </c>
      <c r="Q39" s="94"/>
      <c r="R39" s="94"/>
      <c r="S39" s="4">
        <f t="shared" si="6"/>
        <v>5220</v>
      </c>
      <c r="T39" s="5">
        <f>재고!E39</f>
        <v>540</v>
      </c>
      <c r="U39" s="72">
        <f>판매추이!U39</f>
        <v>10.155737704918034</v>
      </c>
      <c r="V39" s="22">
        <f>판매추이!I39</f>
        <v>17.428571428571427</v>
      </c>
      <c r="W39" s="18">
        <v>4000</v>
      </c>
      <c r="X39" s="32">
        <f t="shared" si="7"/>
        <v>59</v>
      </c>
      <c r="Y39" s="32">
        <v>60</v>
      </c>
      <c r="Z39" s="174">
        <f t="shared" si="2"/>
        <v>9</v>
      </c>
      <c r="AA39" s="32" t="b">
        <f t="shared" si="4"/>
        <v>1</v>
      </c>
      <c r="AB39" s="62">
        <f>T39/V39</f>
        <v>30.983606557377051</v>
      </c>
      <c r="AC39" s="62">
        <v>23</v>
      </c>
      <c r="AK39">
        <v>0</v>
      </c>
      <c r="AL39" s="118" t="e">
        <f>AK39-#REF!-#REF!</f>
        <v>#REF!</v>
      </c>
      <c r="AM39" s="118">
        <v>0</v>
      </c>
      <c r="AN39" s="118" t="e">
        <f>AM39-#REF!</f>
        <v>#REF!</v>
      </c>
    </row>
    <row r="40" spans="1:50">
      <c r="A40" s="6">
        <v>9</v>
      </c>
      <c r="B40" s="32">
        <v>23422331</v>
      </c>
      <c r="C40" s="5" t="s">
        <v>61</v>
      </c>
      <c r="D40" s="167">
        <v>35640</v>
      </c>
      <c r="E40" s="94"/>
      <c r="F40" s="94">
        <v>0</v>
      </c>
      <c r="G40" s="94">
        <v>0</v>
      </c>
      <c r="H40" s="96">
        <v>720</v>
      </c>
      <c r="I40" s="94">
        <v>0</v>
      </c>
      <c r="J40" s="94">
        <v>0</v>
      </c>
      <c r="K40" s="94">
        <v>0</v>
      </c>
      <c r="L40" s="94">
        <v>0</v>
      </c>
      <c r="M40" s="94">
        <v>0</v>
      </c>
      <c r="N40" s="96">
        <v>720</v>
      </c>
      <c r="O40" s="94">
        <v>0</v>
      </c>
      <c r="P40" s="94">
        <v>0</v>
      </c>
      <c r="Q40" s="94"/>
      <c r="R40" s="94"/>
      <c r="S40" s="4">
        <f t="shared" si="6"/>
        <v>37080</v>
      </c>
      <c r="T40" s="5">
        <f>재고!E40</f>
        <v>1200</v>
      </c>
      <c r="U40" s="72">
        <f>판매추이!U40</f>
        <v>12.458401305057096</v>
      </c>
      <c r="V40" s="22">
        <f>판매추이!I40</f>
        <v>87.571428571428569</v>
      </c>
      <c r="W40" s="18">
        <v>3200</v>
      </c>
      <c r="X40" s="32">
        <f t="shared" si="7"/>
        <v>9</v>
      </c>
      <c r="Y40" s="32">
        <v>60</v>
      </c>
      <c r="Z40" s="174">
        <f t="shared" si="2"/>
        <v>20</v>
      </c>
      <c r="AA40" s="32" t="b">
        <f t="shared" si="4"/>
        <v>1</v>
      </c>
      <c r="AB40" s="62">
        <f t="shared" si="8"/>
        <v>13.70309951060359</v>
      </c>
      <c r="AC40" s="62">
        <v>24</v>
      </c>
      <c r="AK40">
        <v>0</v>
      </c>
      <c r="AL40" s="118" t="e">
        <f>AK40-#REF!-#REF!</f>
        <v>#REF!</v>
      </c>
      <c r="AM40" s="118">
        <v>0</v>
      </c>
      <c r="AN40" s="118" t="e">
        <f>AM40-#REF!</f>
        <v>#REF!</v>
      </c>
    </row>
    <row r="41" spans="1:50" ht="16.5" customHeight="1">
      <c r="A41" s="6">
        <v>10</v>
      </c>
      <c r="B41" s="32">
        <v>23422333</v>
      </c>
      <c r="C41" s="5" t="s">
        <v>64</v>
      </c>
      <c r="D41" s="167">
        <v>24164</v>
      </c>
      <c r="E41" s="94">
        <v>0</v>
      </c>
      <c r="F41" s="94">
        <v>0</v>
      </c>
      <c r="G41" s="96">
        <v>720</v>
      </c>
      <c r="H41" s="94">
        <v>0</v>
      </c>
      <c r="I41" s="94">
        <v>0</v>
      </c>
      <c r="J41" s="96">
        <v>720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6">
        <v>720</v>
      </c>
      <c r="Q41" s="94"/>
      <c r="R41" s="94"/>
      <c r="S41" s="4">
        <f t="shared" si="6"/>
        <v>26324</v>
      </c>
      <c r="T41" s="5">
        <f>재고!E41</f>
        <v>0</v>
      </c>
      <c r="U41" s="72">
        <f>판매추이!U41</f>
        <v>4.8599605522682445</v>
      </c>
      <c r="V41" s="22">
        <f>판매추이!I41</f>
        <v>72.428571428571431</v>
      </c>
      <c r="W41" s="18">
        <v>4000</v>
      </c>
      <c r="X41" s="32">
        <f t="shared" si="7"/>
        <v>10</v>
      </c>
      <c r="Y41" s="32">
        <v>60</v>
      </c>
      <c r="Z41" s="174">
        <f t="shared" si="2"/>
        <v>0</v>
      </c>
      <c r="AA41" s="32" t="b">
        <f t="shared" si="4"/>
        <v>1</v>
      </c>
      <c r="AB41" s="62">
        <f t="shared" si="8"/>
        <v>0</v>
      </c>
      <c r="AC41" s="62">
        <v>35</v>
      </c>
      <c r="AK41">
        <v>0</v>
      </c>
      <c r="AL41" s="118" t="e">
        <f>AK41-#REF!-#REF!</f>
        <v>#REF!</v>
      </c>
      <c r="AM41" s="118">
        <v>0</v>
      </c>
      <c r="AN41" s="118" t="e">
        <f>AM41-#REF!</f>
        <v>#REF!</v>
      </c>
    </row>
    <row r="42" spans="1:50" ht="18" customHeight="1">
      <c r="A42" s="6">
        <v>13</v>
      </c>
      <c r="B42" s="32">
        <v>14000130</v>
      </c>
      <c r="C42" s="5" t="s">
        <v>112</v>
      </c>
      <c r="D42" s="167">
        <v>20660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96">
        <v>350</v>
      </c>
      <c r="L42" s="94">
        <v>0</v>
      </c>
      <c r="M42" s="94">
        <v>0</v>
      </c>
      <c r="N42" s="94">
        <v>0</v>
      </c>
      <c r="O42" s="94">
        <v>0</v>
      </c>
      <c r="P42" s="94">
        <v>0</v>
      </c>
      <c r="Q42" s="94"/>
      <c r="R42" s="94"/>
      <c r="S42" s="4">
        <f t="shared" si="6"/>
        <v>21010</v>
      </c>
      <c r="T42" s="5">
        <f>재고!E42</f>
        <v>3390</v>
      </c>
      <c r="U42" s="72">
        <f>판매추이!U42</f>
        <v>14.826086956521738</v>
      </c>
      <c r="V42" s="22">
        <f>판매추이!I42</f>
        <v>23</v>
      </c>
      <c r="W42" s="18">
        <v>4900</v>
      </c>
      <c r="X42" s="32">
        <f t="shared" si="7"/>
        <v>13</v>
      </c>
      <c r="Y42" s="32">
        <v>5</v>
      </c>
      <c r="Z42" s="174">
        <f t="shared" si="2"/>
        <v>678</v>
      </c>
      <c r="AA42" s="32" t="b">
        <f t="shared" si="4"/>
        <v>1</v>
      </c>
      <c r="AB42" s="62">
        <f t="shared" si="8"/>
        <v>147.39130434782609</v>
      </c>
      <c r="AC42" s="62">
        <v>36</v>
      </c>
      <c r="AK42">
        <v>0</v>
      </c>
      <c r="AL42" s="118" t="e">
        <f>AK42-#REF!-#REF!</f>
        <v>#REF!</v>
      </c>
      <c r="AM42" s="118">
        <v>0</v>
      </c>
      <c r="AN42" s="118" t="e">
        <f>AM42-#REF!</f>
        <v>#REF!</v>
      </c>
    </row>
    <row r="43" spans="1:50">
      <c r="A43" s="19">
        <v>23</v>
      </c>
      <c r="B43" s="82">
        <v>26248532</v>
      </c>
      <c r="C43" s="14" t="s">
        <v>74</v>
      </c>
      <c r="D43" s="167">
        <v>10675</v>
      </c>
      <c r="E43" s="167">
        <v>225</v>
      </c>
      <c r="F43" s="96">
        <v>500</v>
      </c>
      <c r="G43" s="94">
        <v>0</v>
      </c>
      <c r="H43" s="96">
        <v>0</v>
      </c>
      <c r="I43" s="94">
        <v>0</v>
      </c>
      <c r="J43" s="94">
        <v>0</v>
      </c>
      <c r="K43" s="94">
        <v>0</v>
      </c>
      <c r="L43" s="94">
        <v>0</v>
      </c>
      <c r="M43" s="96">
        <v>750</v>
      </c>
      <c r="N43" s="94">
        <v>0</v>
      </c>
      <c r="O43" s="94">
        <v>0</v>
      </c>
      <c r="P43" s="96">
        <v>500</v>
      </c>
      <c r="Q43" s="94"/>
      <c r="R43" s="94"/>
      <c r="S43" s="4">
        <f t="shared" si="6"/>
        <v>12650</v>
      </c>
      <c r="T43" s="5">
        <f>재고!E43</f>
        <v>3675</v>
      </c>
      <c r="U43" s="72">
        <f>판매추이!U43</f>
        <v>10.111111111111111</v>
      </c>
      <c r="V43" s="22">
        <f>판매추이!I43</f>
        <v>75.857142857142861</v>
      </c>
      <c r="W43" s="18">
        <v>4400</v>
      </c>
      <c r="X43" s="32">
        <f t="shared" si="7"/>
        <v>23</v>
      </c>
      <c r="Y43" s="32">
        <v>25</v>
      </c>
      <c r="Z43" s="174">
        <f t="shared" si="2"/>
        <v>147</v>
      </c>
      <c r="AA43" s="32" t="b">
        <f t="shared" si="4"/>
        <v>1</v>
      </c>
      <c r="AB43" s="62">
        <f t="shared" si="8"/>
        <v>48.44632768361582</v>
      </c>
      <c r="AC43" s="62">
        <v>49</v>
      </c>
      <c r="AK43">
        <v>0</v>
      </c>
      <c r="AL43" s="118" t="e">
        <f>AK43-#REF!-#REF!</f>
        <v>#REF!</v>
      </c>
      <c r="AM43" s="118">
        <v>0</v>
      </c>
      <c r="AN43" s="118" t="e">
        <f>AM43-#REF!</f>
        <v>#REF!</v>
      </c>
    </row>
    <row r="44" spans="1:50">
      <c r="A44" s="6">
        <v>76</v>
      </c>
      <c r="B44" s="6">
        <v>32745119</v>
      </c>
      <c r="C44" s="5" t="s">
        <v>99</v>
      </c>
      <c r="D44" s="167">
        <v>5382</v>
      </c>
      <c r="E44" s="94"/>
      <c r="F44" s="94">
        <v>0</v>
      </c>
      <c r="G44" s="94">
        <v>0</v>
      </c>
      <c r="H44" s="94">
        <v>0</v>
      </c>
      <c r="I44" s="96">
        <v>108</v>
      </c>
      <c r="J44" s="96">
        <v>108</v>
      </c>
      <c r="K44" s="96">
        <v>108</v>
      </c>
      <c r="L44" s="94">
        <v>0</v>
      </c>
      <c r="M44" s="96">
        <v>108</v>
      </c>
      <c r="N44" s="96">
        <v>216</v>
      </c>
      <c r="O44" s="94">
        <v>0</v>
      </c>
      <c r="P44" s="94">
        <v>0</v>
      </c>
      <c r="Q44" s="94"/>
      <c r="R44" s="94"/>
      <c r="S44" s="4">
        <f t="shared" si="6"/>
        <v>6030</v>
      </c>
      <c r="T44" s="5">
        <f>재고!E44</f>
        <v>783</v>
      </c>
      <c r="U44" s="72">
        <f>판매추이!U44</f>
        <v>4.0507614213197973</v>
      </c>
      <c r="V44" s="22">
        <f>판매추이!I44</f>
        <v>28.142857142857142</v>
      </c>
      <c r="W44" s="59">
        <v>6200</v>
      </c>
      <c r="X44" s="32">
        <f t="shared" si="7"/>
        <v>76</v>
      </c>
      <c r="Y44" s="32">
        <v>9</v>
      </c>
      <c r="Z44" s="174">
        <f t="shared" si="2"/>
        <v>87</v>
      </c>
      <c r="AA44" s="32" t="b">
        <f t="shared" si="4"/>
        <v>1</v>
      </c>
      <c r="AB44" s="62">
        <f t="shared" si="8"/>
        <v>27.82233502538071</v>
      </c>
      <c r="AC44" s="62">
        <v>8</v>
      </c>
      <c r="AK44">
        <v>0</v>
      </c>
      <c r="AL44" s="118" t="e">
        <f>AK44-#REF!-#REF!</f>
        <v>#REF!</v>
      </c>
      <c r="AM44" s="118">
        <v>0</v>
      </c>
      <c r="AN44" s="118" t="e">
        <f>AM44-#REF!</f>
        <v>#REF!</v>
      </c>
    </row>
    <row r="45" spans="1:50">
      <c r="A45" s="6">
        <v>75</v>
      </c>
      <c r="B45" s="6">
        <v>32745118</v>
      </c>
      <c r="C45" s="5" t="s">
        <v>82</v>
      </c>
      <c r="D45" s="167">
        <v>15111</v>
      </c>
      <c r="E45" s="94"/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6">
        <v>324</v>
      </c>
      <c r="M45" s="94">
        <v>0</v>
      </c>
      <c r="N45" s="94">
        <v>0</v>
      </c>
      <c r="O45" s="96">
        <v>432</v>
      </c>
      <c r="P45" s="94">
        <v>0</v>
      </c>
      <c r="Q45" s="94"/>
      <c r="R45" s="94"/>
      <c r="S45" s="4">
        <f t="shared" si="6"/>
        <v>15867</v>
      </c>
      <c r="T45" s="5">
        <f>재고!E45</f>
        <v>3924</v>
      </c>
      <c r="U45" s="72">
        <f>판매추이!U45</f>
        <v>16.328512396694215</v>
      </c>
      <c r="V45" s="22">
        <f>판매추이!I45</f>
        <v>69.142857142857139</v>
      </c>
      <c r="W45" s="18">
        <v>6200</v>
      </c>
      <c r="X45" s="32">
        <f t="shared" si="7"/>
        <v>75</v>
      </c>
      <c r="Y45" s="32">
        <v>9</v>
      </c>
      <c r="Z45" s="174">
        <f t="shared" si="2"/>
        <v>436</v>
      </c>
      <c r="AA45" s="32" t="b">
        <f t="shared" si="4"/>
        <v>1</v>
      </c>
      <c r="AB45" s="62">
        <f t="shared" si="8"/>
        <v>56.752066115702483</v>
      </c>
      <c r="AC45" s="62">
        <v>56</v>
      </c>
      <c r="AK45">
        <v>0</v>
      </c>
      <c r="AL45" s="118" t="e">
        <f>AK45-#REF!-#REF!</f>
        <v>#REF!</v>
      </c>
      <c r="AM45" s="118">
        <v>0</v>
      </c>
      <c r="AN45" s="118" t="e">
        <f>AM45-#REF!</f>
        <v>#REF!</v>
      </c>
    </row>
    <row r="46" spans="1:50">
      <c r="A46" s="6">
        <v>48</v>
      </c>
      <c r="B46" s="32">
        <v>27900787</v>
      </c>
      <c r="C46" s="5" t="s">
        <v>125</v>
      </c>
      <c r="D46" s="167">
        <v>8780</v>
      </c>
      <c r="E46" s="167">
        <v>228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/>
      <c r="R46" s="94"/>
      <c r="S46" s="4">
        <f t="shared" si="6"/>
        <v>9008</v>
      </c>
      <c r="T46" s="5">
        <f>재고!E46</f>
        <v>620</v>
      </c>
      <c r="U46" s="72">
        <f>판매추이!U46</f>
        <v>32.090909090909093</v>
      </c>
      <c r="V46" s="22">
        <f>판매추이!I46</f>
        <v>11</v>
      </c>
      <c r="W46" s="18">
        <v>4500</v>
      </c>
      <c r="X46" s="32">
        <f t="shared" si="7"/>
        <v>48</v>
      </c>
      <c r="Y46" s="32">
        <v>19</v>
      </c>
      <c r="Z46" s="174">
        <f t="shared" si="2"/>
        <v>32.631578947368418</v>
      </c>
      <c r="AA46" s="32" t="b">
        <f t="shared" si="4"/>
        <v>0</v>
      </c>
      <c r="AB46" s="62">
        <f t="shared" si="8"/>
        <v>56.363636363636367</v>
      </c>
      <c r="AC46" s="62">
        <v>57</v>
      </c>
      <c r="AD46" s="27"/>
      <c r="AK46">
        <v>0</v>
      </c>
      <c r="AL46" s="118" t="e">
        <f>AK46-#REF!-#REF!</f>
        <v>#REF!</v>
      </c>
      <c r="AM46" s="118">
        <v>0</v>
      </c>
      <c r="AN46" s="118" t="e">
        <f>AM46-#REF!</f>
        <v>#REF!</v>
      </c>
      <c r="AP46" s="158" t="s">
        <v>575</v>
      </c>
      <c r="AQ46" s="158" t="s">
        <v>576</v>
      </c>
    </row>
    <row r="47" spans="1:50">
      <c r="A47" s="6">
        <v>49</v>
      </c>
      <c r="B47" s="32">
        <v>28869450</v>
      </c>
      <c r="C47" s="5" t="s">
        <v>43</v>
      </c>
      <c r="D47" s="167">
        <v>4608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  <c r="P47" s="94">
        <v>0</v>
      </c>
      <c r="Q47" s="94"/>
      <c r="R47" s="95"/>
      <c r="S47" s="4">
        <f t="shared" si="6"/>
        <v>4608</v>
      </c>
      <c r="T47" s="5">
        <f>재고!E47</f>
        <v>612</v>
      </c>
      <c r="U47" s="72">
        <f>판매추이!U47</f>
        <v>25.083333333333336</v>
      </c>
      <c r="V47" s="22">
        <f>판매추이!I47</f>
        <v>6.8571428571428568</v>
      </c>
      <c r="W47" s="18">
        <v>14500</v>
      </c>
      <c r="X47" s="32">
        <f t="shared" si="7"/>
        <v>49</v>
      </c>
      <c r="Y47" s="32">
        <v>9</v>
      </c>
      <c r="Z47" s="174">
        <f t="shared" si="2"/>
        <v>68</v>
      </c>
      <c r="AA47" s="32" t="b">
        <f t="shared" si="4"/>
        <v>1</v>
      </c>
      <c r="AB47" s="62">
        <f t="shared" si="8"/>
        <v>89.25</v>
      </c>
      <c r="AC47" s="62">
        <v>95</v>
      </c>
      <c r="AK47">
        <v>0</v>
      </c>
      <c r="AL47" s="118" t="e">
        <f>AK47-#REF!-#REF!</f>
        <v>#REF!</v>
      </c>
      <c r="AM47" s="118">
        <v>0</v>
      </c>
      <c r="AN47" s="118" t="e">
        <f>AM47-#REF!</f>
        <v>#REF!</v>
      </c>
    </row>
    <row r="48" spans="1:50" ht="18" customHeight="1">
      <c r="A48" s="6">
        <v>50</v>
      </c>
      <c r="B48" s="32">
        <v>28869439</v>
      </c>
      <c r="C48" s="5" t="s">
        <v>91</v>
      </c>
      <c r="D48" s="167">
        <v>3424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/>
      <c r="R48" s="95"/>
      <c r="S48" s="4">
        <f t="shared" si="6"/>
        <v>3424</v>
      </c>
      <c r="T48" s="5">
        <f>재고!E48</f>
        <v>288</v>
      </c>
      <c r="U48" s="72">
        <f>판매추이!U48</f>
        <v>37.25</v>
      </c>
      <c r="V48" s="22">
        <f>판매추이!I48</f>
        <v>4</v>
      </c>
      <c r="W48" s="13">
        <v>17800</v>
      </c>
      <c r="X48" s="32">
        <f t="shared" si="7"/>
        <v>50</v>
      </c>
      <c r="Y48" s="32">
        <v>8</v>
      </c>
      <c r="Z48" s="174">
        <f t="shared" si="2"/>
        <v>36</v>
      </c>
      <c r="AA48" s="32" t="b">
        <f t="shared" si="4"/>
        <v>1</v>
      </c>
      <c r="AB48" s="62">
        <f t="shared" si="8"/>
        <v>72</v>
      </c>
      <c r="AC48" s="62">
        <v>75</v>
      </c>
      <c r="AK48">
        <v>108</v>
      </c>
      <c r="AL48" s="118" t="e">
        <f>AK48-#REF!-#REF!</f>
        <v>#REF!</v>
      </c>
      <c r="AM48" s="118">
        <v>0</v>
      </c>
      <c r="AN48" s="118" t="e">
        <f>AM48-#REF!</f>
        <v>#REF!</v>
      </c>
    </row>
    <row r="49" spans="1:40">
      <c r="A49" s="6">
        <v>1</v>
      </c>
      <c r="B49" s="32">
        <v>21330226</v>
      </c>
      <c r="C49" s="79" t="s">
        <v>266</v>
      </c>
      <c r="D49" s="167">
        <v>85990</v>
      </c>
      <c r="E49" s="94">
        <v>0</v>
      </c>
      <c r="F49" s="115">
        <v>1800</v>
      </c>
      <c r="G49" s="94">
        <v>0</v>
      </c>
      <c r="H49" s="94">
        <v>0</v>
      </c>
      <c r="I49" s="94">
        <v>0</v>
      </c>
      <c r="J49" s="115">
        <v>1080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94"/>
      <c r="R49" s="95"/>
      <c r="S49" s="4">
        <f t="shared" si="6"/>
        <v>88870</v>
      </c>
      <c r="T49" s="5">
        <f>재고!E49</f>
        <v>-2460</v>
      </c>
      <c r="U49" s="72">
        <f>판매추이!U49</f>
        <v>20.86</v>
      </c>
      <c r="V49" s="22">
        <f>판매추이!I49</f>
        <v>128.57142857142858</v>
      </c>
      <c r="W49" s="13">
        <v>9250</v>
      </c>
      <c r="X49" s="32">
        <f t="shared" si="7"/>
        <v>1</v>
      </c>
      <c r="Y49" s="32">
        <v>15</v>
      </c>
      <c r="Z49" s="174">
        <f t="shared" si="2"/>
        <v>-164</v>
      </c>
      <c r="AA49" s="32" t="b">
        <f t="shared" si="4"/>
        <v>1</v>
      </c>
      <c r="AB49" s="62">
        <f t="shared" si="8"/>
        <v>-19.133333333333333</v>
      </c>
      <c r="AC49" s="62">
        <v>78</v>
      </c>
      <c r="AK49">
        <v>0</v>
      </c>
      <c r="AL49" s="118" t="e">
        <f>AK49-#REF!-#REF!</f>
        <v>#REF!</v>
      </c>
      <c r="AM49" s="118">
        <v>0</v>
      </c>
      <c r="AN49" s="118" t="e">
        <f>AM49-#REF!</f>
        <v>#REF!</v>
      </c>
    </row>
    <row r="50" spans="1:40">
      <c r="A50" s="6">
        <v>2</v>
      </c>
      <c r="B50" s="32">
        <v>21330227</v>
      </c>
      <c r="C50" s="5" t="s">
        <v>105</v>
      </c>
      <c r="D50" s="167">
        <v>33452</v>
      </c>
      <c r="E50" s="167">
        <v>320</v>
      </c>
      <c r="F50" s="94">
        <v>0</v>
      </c>
      <c r="G50" s="94">
        <v>0</v>
      </c>
      <c r="H50" s="94">
        <v>0</v>
      </c>
      <c r="I50" s="96">
        <v>320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/>
      <c r="R50" s="95"/>
      <c r="S50" s="4">
        <f t="shared" si="6"/>
        <v>34092</v>
      </c>
      <c r="T50" s="5">
        <f>재고!E50</f>
        <v>1540</v>
      </c>
      <c r="U50" s="72">
        <f>판매추이!U50</f>
        <v>22</v>
      </c>
      <c r="V50" s="22">
        <f>판매추이!I50</f>
        <v>35</v>
      </c>
      <c r="W50" s="18">
        <v>11250</v>
      </c>
      <c r="X50" s="32">
        <f t="shared" si="7"/>
        <v>2</v>
      </c>
      <c r="Y50" s="32">
        <v>10</v>
      </c>
      <c r="Z50" s="174">
        <f t="shared" si="2"/>
        <v>154</v>
      </c>
      <c r="AA50" s="32" t="b">
        <f t="shared" si="4"/>
        <v>1</v>
      </c>
      <c r="AB50" s="62">
        <f t="shared" si="8"/>
        <v>44</v>
      </c>
      <c r="AC50" s="62">
        <v>79</v>
      </c>
      <c r="AK50">
        <v>0</v>
      </c>
      <c r="AL50" s="118" t="e">
        <f>AK50-#REF!-#REF!</f>
        <v>#REF!</v>
      </c>
      <c r="AM50" s="118">
        <v>0</v>
      </c>
      <c r="AN50" s="118" t="e">
        <f>AM50-#REF!</f>
        <v>#REF!</v>
      </c>
    </row>
    <row r="51" spans="1:40" ht="21" customHeight="1">
      <c r="A51" s="6">
        <v>27</v>
      </c>
      <c r="B51" s="32">
        <v>26237805</v>
      </c>
      <c r="C51" s="5" t="s">
        <v>63</v>
      </c>
      <c r="D51" s="167">
        <v>9450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6">
        <v>180</v>
      </c>
      <c r="P51" s="94">
        <v>0</v>
      </c>
      <c r="Q51" s="94"/>
      <c r="R51" s="95"/>
      <c r="S51" s="4">
        <f t="shared" si="6"/>
        <v>9630</v>
      </c>
      <c r="T51" s="5">
        <f>재고!E51</f>
        <v>360</v>
      </c>
      <c r="U51" s="72">
        <f>판매추이!U51</f>
        <v>15.854700854700853</v>
      </c>
      <c r="V51" s="22">
        <f>판매추이!I51</f>
        <v>16.714285714285715</v>
      </c>
      <c r="W51" s="13">
        <v>9250</v>
      </c>
      <c r="X51" s="32">
        <f t="shared" si="7"/>
        <v>27</v>
      </c>
      <c r="Y51" s="32">
        <v>15</v>
      </c>
      <c r="Z51" s="174">
        <f t="shared" si="2"/>
        <v>24</v>
      </c>
      <c r="AA51" s="32" t="b">
        <f t="shared" si="4"/>
        <v>1</v>
      </c>
      <c r="AB51" s="62">
        <f t="shared" si="8"/>
        <v>21.538461538461537</v>
      </c>
      <c r="AC51" s="62">
        <v>76</v>
      </c>
      <c r="AK51">
        <v>0</v>
      </c>
      <c r="AL51" s="118" t="e">
        <f>AK51-#REF!-#REF!</f>
        <v>#REF!</v>
      </c>
      <c r="AM51" s="118">
        <v>0</v>
      </c>
      <c r="AN51" s="118" t="e">
        <f>AM51-#REF!</f>
        <v>#REF!</v>
      </c>
    </row>
    <row r="52" spans="1:40">
      <c r="A52" s="6">
        <v>28</v>
      </c>
      <c r="B52" s="32">
        <v>26237807</v>
      </c>
      <c r="C52" s="5" t="s">
        <v>115</v>
      </c>
      <c r="D52" s="167">
        <v>3470</v>
      </c>
      <c r="E52" s="94">
        <v>0</v>
      </c>
      <c r="F52" s="96">
        <v>100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/>
      <c r="R52" s="95"/>
      <c r="S52" s="4">
        <f t="shared" si="6"/>
        <v>3570</v>
      </c>
      <c r="T52" s="5">
        <f>재고!E52</f>
        <v>350</v>
      </c>
      <c r="U52" s="72">
        <f>판매추이!U52</f>
        <v>21.777777777777779</v>
      </c>
      <c r="V52" s="22">
        <f>판매추이!I52</f>
        <v>3.8571428571428572</v>
      </c>
      <c r="W52" s="13">
        <v>11250</v>
      </c>
      <c r="X52" s="32">
        <f t="shared" si="7"/>
        <v>28</v>
      </c>
      <c r="Y52" s="32">
        <v>10</v>
      </c>
      <c r="Z52" s="174">
        <f t="shared" si="2"/>
        <v>35</v>
      </c>
      <c r="AA52" s="32" t="b">
        <f t="shared" si="4"/>
        <v>1</v>
      </c>
      <c r="AB52" s="62">
        <f t="shared" si="8"/>
        <v>90.740740740740733</v>
      </c>
      <c r="AC52" s="62">
        <v>77</v>
      </c>
      <c r="AK52">
        <v>200</v>
      </c>
      <c r="AL52" s="118" t="e">
        <f>AK52-#REF!-#REF!</f>
        <v>#REF!</v>
      </c>
      <c r="AM52" s="118">
        <v>0</v>
      </c>
      <c r="AN52" s="118" t="e">
        <f>AM52-#REF!</f>
        <v>#REF!</v>
      </c>
    </row>
    <row r="53" spans="1:40" ht="18.75" customHeight="1">
      <c r="A53" s="6">
        <v>25</v>
      </c>
      <c r="B53" s="32">
        <v>26237806</v>
      </c>
      <c r="C53" s="5" t="s">
        <v>107</v>
      </c>
      <c r="D53" s="167">
        <v>13330</v>
      </c>
      <c r="E53" s="94">
        <v>0</v>
      </c>
      <c r="F53" s="94">
        <v>0</v>
      </c>
      <c r="G53" s="94">
        <v>0</v>
      </c>
      <c r="H53" s="96">
        <v>0</v>
      </c>
      <c r="I53" s="94">
        <v>0</v>
      </c>
      <c r="J53" s="94">
        <v>0</v>
      </c>
      <c r="K53" s="96">
        <v>180</v>
      </c>
      <c r="L53" s="94">
        <v>0</v>
      </c>
      <c r="M53" s="94">
        <v>0</v>
      </c>
      <c r="N53" s="96">
        <v>180</v>
      </c>
      <c r="O53" s="94">
        <v>0</v>
      </c>
      <c r="P53" s="94">
        <v>0</v>
      </c>
      <c r="Q53" s="94"/>
      <c r="R53" s="95"/>
      <c r="S53" s="4">
        <f t="shared" si="6"/>
        <v>13690</v>
      </c>
      <c r="T53" s="5">
        <f>재고!E53</f>
        <v>360</v>
      </c>
      <c r="U53" s="72">
        <f>판매추이!U53</f>
        <v>11.914893617021276</v>
      </c>
      <c r="V53" s="22">
        <f>판매추이!I53</f>
        <v>20.142857142857142</v>
      </c>
      <c r="W53" s="26">
        <v>9250</v>
      </c>
      <c r="X53" s="32">
        <f t="shared" si="7"/>
        <v>25</v>
      </c>
      <c r="Y53" s="32">
        <v>15</v>
      </c>
      <c r="Z53" s="174">
        <f t="shared" si="2"/>
        <v>24</v>
      </c>
      <c r="AA53" s="32" t="b">
        <f t="shared" si="4"/>
        <v>1</v>
      </c>
      <c r="AB53" s="62">
        <f t="shared" si="8"/>
        <v>17.872340425531917</v>
      </c>
      <c r="AC53" s="62">
        <v>65</v>
      </c>
      <c r="AD53" s="27" t="s">
        <v>314</v>
      </c>
      <c r="AE53" s="85" t="s">
        <v>309</v>
      </c>
      <c r="AK53">
        <v>0</v>
      </c>
      <c r="AL53" s="118" t="e">
        <f>AK53-#REF!-#REF!</f>
        <v>#REF!</v>
      </c>
      <c r="AM53" s="118">
        <v>0</v>
      </c>
      <c r="AN53" s="118" t="e">
        <f>AM53-#REF!</f>
        <v>#REF!</v>
      </c>
    </row>
    <row r="54" spans="1:40" ht="17.25" customHeight="1">
      <c r="A54" s="6">
        <v>26</v>
      </c>
      <c r="B54" s="32">
        <v>26237808</v>
      </c>
      <c r="C54" s="5" t="s">
        <v>104</v>
      </c>
      <c r="D54" s="167">
        <v>6390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/>
      <c r="R54" s="95"/>
      <c r="S54" s="4">
        <f t="shared" si="6"/>
        <v>6390</v>
      </c>
      <c r="T54" s="5">
        <f>재고!E54</f>
        <v>250</v>
      </c>
      <c r="U54" s="72">
        <f>판매추이!U54</f>
        <v>49.933333333333337</v>
      </c>
      <c r="V54" s="22">
        <f>판매추이!I54</f>
        <v>8.5714285714285712</v>
      </c>
      <c r="W54" s="26">
        <v>11250</v>
      </c>
      <c r="X54" s="32">
        <f t="shared" si="7"/>
        <v>26</v>
      </c>
      <c r="Y54" s="32">
        <v>10</v>
      </c>
      <c r="Z54" s="174">
        <f t="shared" si="2"/>
        <v>25</v>
      </c>
      <c r="AA54" s="32" t="b">
        <f t="shared" si="4"/>
        <v>1</v>
      </c>
      <c r="AB54" s="62">
        <f t="shared" si="8"/>
        <v>29.166666666666668</v>
      </c>
      <c r="AC54" s="62">
        <v>67</v>
      </c>
      <c r="AK54">
        <v>0</v>
      </c>
      <c r="AL54" s="118" t="e">
        <f>AK54-#REF!-#REF!</f>
        <v>#REF!</v>
      </c>
      <c r="AM54" s="118">
        <v>0</v>
      </c>
      <c r="AN54" s="118" t="e">
        <f>AM54-#REF!</f>
        <v>#REF!</v>
      </c>
    </row>
    <row r="55" spans="1:40" ht="15.75" customHeight="1">
      <c r="A55" s="6">
        <v>67</v>
      </c>
      <c r="B55" s="6">
        <v>33832683</v>
      </c>
      <c r="C55" s="5" t="s">
        <v>101</v>
      </c>
      <c r="D55" s="167">
        <v>2240</v>
      </c>
      <c r="E55" s="41"/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s="94">
        <v>0</v>
      </c>
      <c r="N55" s="94">
        <v>0</v>
      </c>
      <c r="O55" s="94">
        <v>0</v>
      </c>
      <c r="P55" s="94">
        <v>0</v>
      </c>
      <c r="Q55" s="94"/>
      <c r="R55" s="95"/>
      <c r="S55" s="4">
        <f t="shared" si="6"/>
        <v>2240</v>
      </c>
      <c r="T55" s="5">
        <f>재고!E55</f>
        <v>480</v>
      </c>
      <c r="U55" s="72">
        <f>판매추이!U55</f>
        <v>60.421052631578945</v>
      </c>
      <c r="V55" s="22">
        <f>판매추이!I55</f>
        <v>2.7142857142857144</v>
      </c>
      <c r="W55" s="26">
        <v>14500</v>
      </c>
      <c r="X55" s="32">
        <f t="shared" si="7"/>
        <v>67</v>
      </c>
      <c r="Y55" s="32">
        <v>10</v>
      </c>
      <c r="Z55" s="174">
        <f t="shared" si="2"/>
        <v>48</v>
      </c>
      <c r="AA55" s="32" t="b">
        <f t="shared" si="4"/>
        <v>1</v>
      </c>
      <c r="AB55" s="62">
        <f t="shared" si="8"/>
        <v>176.84210526315789</v>
      </c>
      <c r="AC55" s="62">
        <v>74</v>
      </c>
      <c r="AK55">
        <v>0</v>
      </c>
      <c r="AL55" s="118" t="e">
        <f>AK55-#REF!-#REF!</f>
        <v>#REF!</v>
      </c>
      <c r="AM55" s="118">
        <v>0</v>
      </c>
      <c r="AN55" s="118" t="e">
        <f>AM55-#REF!</f>
        <v>#REF!</v>
      </c>
    </row>
    <row r="56" spans="1:40" ht="15.75" customHeight="1">
      <c r="A56" s="6">
        <v>68</v>
      </c>
      <c r="B56" s="6">
        <v>33832684</v>
      </c>
      <c r="C56" s="5" t="s">
        <v>75</v>
      </c>
      <c r="D56" s="167">
        <v>1309</v>
      </c>
      <c r="E56" s="41"/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/>
      <c r="R56" s="95"/>
      <c r="S56" s="4">
        <f t="shared" si="6"/>
        <v>1309</v>
      </c>
      <c r="T56" s="5">
        <f>재고!E56</f>
        <v>0</v>
      </c>
      <c r="U56" s="72">
        <f>판매추이!U56</f>
        <v>85.166666666666671</v>
      </c>
      <c r="V56" s="22">
        <f>판매추이!I56</f>
        <v>1.7142857142857142</v>
      </c>
      <c r="W56" s="18">
        <v>17500</v>
      </c>
      <c r="X56" s="32">
        <f t="shared" si="7"/>
        <v>68</v>
      </c>
      <c r="Y56" s="32">
        <v>7</v>
      </c>
      <c r="Z56" s="174">
        <f t="shared" si="2"/>
        <v>0</v>
      </c>
      <c r="AA56" s="32" t="b">
        <f t="shared" si="4"/>
        <v>1</v>
      </c>
      <c r="AB56" s="62">
        <f t="shared" si="8"/>
        <v>0</v>
      </c>
      <c r="AC56" s="62">
        <v>85</v>
      </c>
      <c r="AD56" s="85" t="s">
        <v>306</v>
      </c>
      <c r="AK56">
        <v>300</v>
      </c>
      <c r="AL56" s="118" t="e">
        <f>AK56-#REF!-#REF!</f>
        <v>#REF!</v>
      </c>
      <c r="AM56" s="118">
        <v>0</v>
      </c>
      <c r="AN56" s="118" t="e">
        <f>AM56-#REF!</f>
        <v>#REF!</v>
      </c>
    </row>
    <row r="57" spans="1:40">
      <c r="A57" s="6">
        <v>66</v>
      </c>
      <c r="B57" s="6">
        <v>33832681</v>
      </c>
      <c r="C57" s="5" t="s">
        <v>79</v>
      </c>
      <c r="D57" s="167">
        <v>1176</v>
      </c>
      <c r="E57" s="94"/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  <c r="P57" s="94">
        <v>0</v>
      </c>
      <c r="Q57" s="94"/>
      <c r="R57" s="95"/>
      <c r="S57" s="4">
        <f t="shared" si="6"/>
        <v>1176</v>
      </c>
      <c r="T57" s="5">
        <f>재고!E57</f>
        <v>336</v>
      </c>
      <c r="U57" s="72">
        <f>판매추이!U57</f>
        <v>32.76</v>
      </c>
      <c r="V57" s="22">
        <f>판매추이!I57</f>
        <v>3.5714285714285716</v>
      </c>
      <c r="W57" s="18">
        <v>17500</v>
      </c>
      <c r="X57" s="32">
        <f t="shared" si="7"/>
        <v>66</v>
      </c>
      <c r="Y57" s="32">
        <v>7</v>
      </c>
      <c r="Z57" s="174">
        <f t="shared" si="2"/>
        <v>48</v>
      </c>
      <c r="AA57" s="32" t="b">
        <f t="shared" si="4"/>
        <v>1</v>
      </c>
      <c r="AB57" s="62">
        <f t="shared" si="8"/>
        <v>94.08</v>
      </c>
      <c r="AC57" s="62">
        <v>86</v>
      </c>
      <c r="AD57" s="85" t="s">
        <v>306</v>
      </c>
      <c r="AK57">
        <v>0</v>
      </c>
      <c r="AL57" s="118" t="e">
        <f>AK57-#REF!-#REF!</f>
        <v>#REF!</v>
      </c>
      <c r="AM57" s="118">
        <v>0</v>
      </c>
      <c r="AN57" s="118" t="e">
        <f>AM57-#REF!</f>
        <v>#REF!</v>
      </c>
    </row>
    <row r="58" spans="1:40">
      <c r="A58" s="6">
        <v>65</v>
      </c>
      <c r="B58" s="6">
        <v>33832680</v>
      </c>
      <c r="C58" s="5" t="s">
        <v>98</v>
      </c>
      <c r="D58" s="167">
        <v>2400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/>
      <c r="R58" s="95"/>
      <c r="S58" s="4">
        <f t="shared" si="6"/>
        <v>2400</v>
      </c>
      <c r="T58" s="5">
        <f>재고!E58</f>
        <v>480</v>
      </c>
      <c r="U58" s="72">
        <f>판매추이!U58</f>
        <v>81.2</v>
      </c>
      <c r="V58" s="22">
        <f>판매추이!I58</f>
        <v>1.4285714285714286</v>
      </c>
      <c r="W58" s="18">
        <v>14500</v>
      </c>
      <c r="X58" s="32">
        <f t="shared" si="7"/>
        <v>65</v>
      </c>
      <c r="Y58" s="32">
        <v>10</v>
      </c>
      <c r="Z58" s="174">
        <f t="shared" si="2"/>
        <v>48</v>
      </c>
      <c r="AA58" s="32" t="b">
        <f t="shared" si="4"/>
        <v>1</v>
      </c>
      <c r="AB58" s="62">
        <f t="shared" si="8"/>
        <v>336</v>
      </c>
      <c r="AC58" s="62">
        <v>89</v>
      </c>
      <c r="AK58">
        <v>0</v>
      </c>
      <c r="AL58" s="118" t="e">
        <f>AK58-#REF!-#REF!</f>
        <v>#REF!</v>
      </c>
      <c r="AM58" s="118">
        <v>0</v>
      </c>
      <c r="AN58" s="118" t="e">
        <f>AM58-#REF!</f>
        <v>#REF!</v>
      </c>
    </row>
    <row r="59" spans="1:40" ht="17.25" customHeight="1">
      <c r="A59" s="6">
        <v>35</v>
      </c>
      <c r="B59" s="32">
        <v>26237802</v>
      </c>
      <c r="C59" s="5" t="s">
        <v>31</v>
      </c>
      <c r="D59" s="167">
        <v>6012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6">
        <v>36</v>
      </c>
      <c r="K59" s="94">
        <v>0</v>
      </c>
      <c r="L59" s="94">
        <v>0</v>
      </c>
      <c r="M59" s="96">
        <v>36</v>
      </c>
      <c r="N59" s="94">
        <v>0</v>
      </c>
      <c r="O59" s="94">
        <v>0</v>
      </c>
      <c r="P59" s="96">
        <v>36</v>
      </c>
      <c r="Q59" s="94"/>
      <c r="R59" s="94"/>
      <c r="S59" s="4">
        <f t="shared" si="6"/>
        <v>6120</v>
      </c>
      <c r="T59" s="5">
        <f>재고!E59</f>
        <v>1980</v>
      </c>
      <c r="U59" s="72">
        <f>판매추이!U59</f>
        <v>6</v>
      </c>
      <c r="V59" s="22">
        <f>판매추이!I59</f>
        <v>4</v>
      </c>
      <c r="W59" s="18">
        <v>3300</v>
      </c>
      <c r="X59" s="32">
        <f t="shared" si="7"/>
        <v>35</v>
      </c>
      <c r="Y59" s="32">
        <v>36</v>
      </c>
      <c r="Z59" s="174">
        <f t="shared" si="2"/>
        <v>55</v>
      </c>
      <c r="AA59" s="32" t="b">
        <f t="shared" si="4"/>
        <v>1</v>
      </c>
      <c r="AB59" s="62">
        <f t="shared" si="8"/>
        <v>495</v>
      </c>
      <c r="AC59" s="62">
        <v>3</v>
      </c>
      <c r="AK59">
        <v>0</v>
      </c>
      <c r="AL59" s="118" t="e">
        <f>AK59-#REF!-#REF!</f>
        <v>#REF!</v>
      </c>
      <c r="AM59" s="118">
        <v>0</v>
      </c>
      <c r="AN59" s="118" t="e">
        <f>AM59-#REF!</f>
        <v>#REF!</v>
      </c>
    </row>
    <row r="60" spans="1:40" ht="15.75" customHeight="1">
      <c r="A60" s="6">
        <v>36</v>
      </c>
      <c r="B60" s="32">
        <v>26237803</v>
      </c>
      <c r="C60" s="5" t="s">
        <v>36</v>
      </c>
      <c r="D60" s="167">
        <v>7164</v>
      </c>
      <c r="E60" s="5"/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/>
      <c r="R60" s="94"/>
      <c r="S60" s="4">
        <f t="shared" si="6"/>
        <v>7164</v>
      </c>
      <c r="T60" s="5">
        <f>재고!E60</f>
        <v>0</v>
      </c>
      <c r="U60" s="72">
        <f>판매추이!U60</f>
        <v>0</v>
      </c>
      <c r="V60" s="22">
        <f>판매추이!I60</f>
        <v>0.14285714285714285</v>
      </c>
      <c r="W60" s="18">
        <v>3300</v>
      </c>
      <c r="X60" s="32">
        <f t="shared" si="7"/>
        <v>36</v>
      </c>
      <c r="Y60" s="32">
        <v>36</v>
      </c>
      <c r="Z60" s="174">
        <f t="shared" si="2"/>
        <v>0</v>
      </c>
      <c r="AA60" s="32" t="b">
        <f t="shared" si="4"/>
        <v>1</v>
      </c>
      <c r="AB60" s="62">
        <f t="shared" si="8"/>
        <v>0</v>
      </c>
      <c r="AC60" s="62">
        <v>4</v>
      </c>
      <c r="AD60" s="85" t="s">
        <v>299</v>
      </c>
      <c r="AK60">
        <v>0</v>
      </c>
      <c r="AL60" s="118" t="e">
        <f>AK60-#REF!-#REF!</f>
        <v>#REF!</v>
      </c>
      <c r="AM60" s="118">
        <v>0</v>
      </c>
      <c r="AN60" s="118" t="e">
        <f>AM60-#REF!</f>
        <v>#REF!</v>
      </c>
    </row>
    <row r="61" spans="1:40">
      <c r="A61" s="6">
        <v>94</v>
      </c>
      <c r="B61" s="6">
        <v>37510666</v>
      </c>
      <c r="C61" s="5" t="s">
        <v>78</v>
      </c>
      <c r="D61" s="167">
        <v>2592</v>
      </c>
      <c r="E61" s="94">
        <v>0</v>
      </c>
      <c r="F61" s="94">
        <v>0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  <c r="L61" s="94">
        <v>0</v>
      </c>
      <c r="M61" s="94">
        <v>0</v>
      </c>
      <c r="N61" s="94">
        <v>0</v>
      </c>
      <c r="O61" s="94">
        <v>0</v>
      </c>
      <c r="P61" s="94">
        <v>0</v>
      </c>
      <c r="Q61" s="94"/>
      <c r="R61" s="95"/>
      <c r="S61" s="4">
        <f t="shared" si="6"/>
        <v>2592</v>
      </c>
      <c r="T61" s="5">
        <f>재고!E61</f>
        <v>1440</v>
      </c>
      <c r="U61" s="72">
        <f>판매추이!U61</f>
        <v>63.474576271186436</v>
      </c>
      <c r="V61" s="22">
        <f>판매추이!I61</f>
        <v>8.4285714285714288</v>
      </c>
      <c r="W61" s="18">
        <v>3200</v>
      </c>
      <c r="X61" s="32">
        <f t="shared" si="7"/>
        <v>94</v>
      </c>
      <c r="Y61" s="32">
        <v>36</v>
      </c>
      <c r="Z61" s="174">
        <f t="shared" si="2"/>
        <v>40</v>
      </c>
      <c r="AA61" s="32" t="b">
        <f t="shared" si="4"/>
        <v>1</v>
      </c>
      <c r="AB61" s="62">
        <f t="shared" si="8"/>
        <v>170.84745762711864</v>
      </c>
      <c r="AC61" s="62">
        <v>90</v>
      </c>
      <c r="AK61">
        <v>0</v>
      </c>
      <c r="AL61" s="118" t="e">
        <f>AK61-#REF!-#REF!</f>
        <v>#REF!</v>
      </c>
      <c r="AM61" s="118">
        <v>0</v>
      </c>
      <c r="AN61" s="118" t="e">
        <f>AM61-#REF!</f>
        <v>#REF!</v>
      </c>
    </row>
    <row r="62" spans="1:40">
      <c r="A62" s="6">
        <v>70</v>
      </c>
      <c r="B62" s="6">
        <v>31019828</v>
      </c>
      <c r="C62" s="5" t="s">
        <v>55</v>
      </c>
      <c r="D62" s="167">
        <v>11988</v>
      </c>
      <c r="E62" s="94"/>
      <c r="F62" s="94">
        <v>0</v>
      </c>
      <c r="G62" s="96">
        <v>360</v>
      </c>
      <c r="H62" s="94">
        <v>0</v>
      </c>
      <c r="I62" s="94">
        <v>0</v>
      </c>
      <c r="J62" s="96">
        <v>540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  <c r="P62" s="94">
        <v>0</v>
      </c>
      <c r="Q62" s="94"/>
      <c r="R62" s="94"/>
      <c r="S62" s="4">
        <f t="shared" si="6"/>
        <v>12888</v>
      </c>
      <c r="T62" s="5">
        <f>재고!E62</f>
        <v>2016</v>
      </c>
      <c r="U62" s="72">
        <f>판매추이!U62</f>
        <v>17.284246575342465</v>
      </c>
      <c r="V62" s="22">
        <f>판매추이!I62</f>
        <v>41.714285714285715</v>
      </c>
      <c r="W62" s="18">
        <v>3200</v>
      </c>
      <c r="X62" s="32">
        <f t="shared" si="7"/>
        <v>70</v>
      </c>
      <c r="Y62" s="32">
        <v>36</v>
      </c>
      <c r="Z62" s="174">
        <f t="shared" si="2"/>
        <v>56</v>
      </c>
      <c r="AA62" s="32" t="b">
        <f t="shared" si="4"/>
        <v>1</v>
      </c>
      <c r="AB62" s="62">
        <f t="shared" si="8"/>
        <v>48.328767123287669</v>
      </c>
      <c r="AC62" s="62">
        <v>30</v>
      </c>
      <c r="AK62">
        <v>70</v>
      </c>
      <c r="AL62" s="118" t="e">
        <f>AK62-#REF!-#REF!</f>
        <v>#REF!</v>
      </c>
      <c r="AM62" s="118">
        <v>0</v>
      </c>
      <c r="AN62" s="118" t="e">
        <f>AM62-#REF!</f>
        <v>#REF!</v>
      </c>
    </row>
    <row r="63" spans="1:40">
      <c r="A63" s="6">
        <v>95</v>
      </c>
      <c r="B63" s="6">
        <v>37510669</v>
      </c>
      <c r="C63" s="5" t="s">
        <v>97</v>
      </c>
      <c r="D63" s="167">
        <v>4104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6">
        <v>72</v>
      </c>
      <c r="O63" s="96">
        <v>108</v>
      </c>
      <c r="P63" s="94">
        <v>0</v>
      </c>
      <c r="Q63" s="94"/>
      <c r="R63" s="95"/>
      <c r="S63" s="4">
        <f t="shared" si="6"/>
        <v>4284</v>
      </c>
      <c r="T63" s="5">
        <f>재고!E63</f>
        <v>2772</v>
      </c>
      <c r="U63" s="72">
        <f>판매추이!U63</f>
        <v>20.4017094017094</v>
      </c>
      <c r="V63" s="22">
        <f>판매추이!I63</f>
        <v>16.714285714285715</v>
      </c>
      <c r="W63" s="18">
        <v>3200</v>
      </c>
      <c r="X63" s="32">
        <f t="shared" si="7"/>
        <v>95</v>
      </c>
      <c r="Y63" s="32">
        <v>36</v>
      </c>
      <c r="Z63" s="174">
        <f t="shared" si="2"/>
        <v>77</v>
      </c>
      <c r="AA63" s="32" t="b">
        <f t="shared" si="4"/>
        <v>1</v>
      </c>
      <c r="AB63" s="62">
        <f t="shared" si="8"/>
        <v>165.84615384615384</v>
      </c>
      <c r="AC63" s="62">
        <v>91</v>
      </c>
      <c r="AD63" s="108" t="s">
        <v>307</v>
      </c>
      <c r="AF63" s="110"/>
      <c r="AK63">
        <v>0</v>
      </c>
      <c r="AL63" s="118" t="e">
        <f>AK63-#REF!-#REF!</f>
        <v>#REF!</v>
      </c>
      <c r="AM63" s="118">
        <v>0</v>
      </c>
      <c r="AN63" s="118" t="e">
        <f>AM63-#REF!</f>
        <v>#REF!</v>
      </c>
    </row>
    <row r="64" spans="1:40">
      <c r="A64" s="6">
        <v>71</v>
      </c>
      <c r="B64" s="6">
        <v>31019825</v>
      </c>
      <c r="C64" s="5" t="s">
        <v>45</v>
      </c>
      <c r="D64" s="167">
        <v>47988</v>
      </c>
      <c r="E64" s="168">
        <v>1008</v>
      </c>
      <c r="F64" s="95">
        <v>0</v>
      </c>
      <c r="G64" s="95">
        <v>0</v>
      </c>
      <c r="H64" s="95">
        <v>0</v>
      </c>
      <c r="I64" s="95">
        <v>0</v>
      </c>
      <c r="J64" s="101">
        <v>72</v>
      </c>
      <c r="K64" s="95">
        <v>0</v>
      </c>
      <c r="L64" s="101">
        <v>1224</v>
      </c>
      <c r="M64" s="95">
        <v>0</v>
      </c>
      <c r="N64" s="95">
        <v>0</v>
      </c>
      <c r="O64" s="95">
        <v>0</v>
      </c>
      <c r="P64" s="95">
        <v>0</v>
      </c>
      <c r="Q64" s="95"/>
      <c r="R64" s="95"/>
      <c r="S64" s="4">
        <f t="shared" si="6"/>
        <v>50292</v>
      </c>
      <c r="T64" s="5">
        <f>재고!E64</f>
        <v>2160</v>
      </c>
      <c r="U64" s="72">
        <f>판매추이!U64</f>
        <v>21.091257668711659</v>
      </c>
      <c r="V64" s="22">
        <f>판매추이!I64</f>
        <v>186.28571428571428</v>
      </c>
      <c r="W64" s="18">
        <v>3200</v>
      </c>
      <c r="X64" s="32">
        <f t="shared" si="7"/>
        <v>71</v>
      </c>
      <c r="Y64" s="32">
        <v>36</v>
      </c>
      <c r="Z64" s="174">
        <f t="shared" si="2"/>
        <v>60</v>
      </c>
      <c r="AA64" s="32" t="b">
        <f t="shared" si="4"/>
        <v>1</v>
      </c>
      <c r="AB64" s="62">
        <f t="shared" si="8"/>
        <v>11.595092024539877</v>
      </c>
      <c r="AC64" s="62">
        <v>73</v>
      </c>
      <c r="AK64">
        <v>0</v>
      </c>
      <c r="AL64" s="118" t="e">
        <f>AK64-#REF!-#REF!</f>
        <v>#REF!</v>
      </c>
      <c r="AM64" s="118">
        <v>320</v>
      </c>
      <c r="AN64" s="118" t="e">
        <f>AM64-#REF!</f>
        <v>#REF!</v>
      </c>
    </row>
    <row r="65" spans="1:43">
      <c r="A65" s="6">
        <v>93</v>
      </c>
      <c r="B65" s="6">
        <v>37510662</v>
      </c>
      <c r="C65" s="5" t="s">
        <v>35</v>
      </c>
      <c r="D65" s="167">
        <v>3924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/>
      <c r="R65" s="95"/>
      <c r="S65" s="4">
        <f t="shared" si="6"/>
        <v>3924</v>
      </c>
      <c r="T65" s="5">
        <f>재고!E65</f>
        <v>1116</v>
      </c>
      <c r="U65" s="72">
        <f>판매추이!U65</f>
        <v>36.75</v>
      </c>
      <c r="V65" s="22">
        <f>판매추이!I65</f>
        <v>19.428571428571427</v>
      </c>
      <c r="W65" s="18">
        <v>3200</v>
      </c>
      <c r="X65" s="32">
        <f t="shared" si="7"/>
        <v>93</v>
      </c>
      <c r="Y65" s="32">
        <v>36</v>
      </c>
      <c r="Z65" s="174">
        <f t="shared" si="2"/>
        <v>31</v>
      </c>
      <c r="AA65" s="32" t="b">
        <f t="shared" si="4"/>
        <v>1</v>
      </c>
      <c r="AB65" s="62">
        <f t="shared" si="8"/>
        <v>57.441176470588239</v>
      </c>
      <c r="AC65" s="62">
        <v>92</v>
      </c>
      <c r="AK65">
        <v>0</v>
      </c>
      <c r="AL65" s="118" t="e">
        <f>AK65-#REF!-#REF!</f>
        <v>#REF!</v>
      </c>
      <c r="AM65" s="118">
        <v>0</v>
      </c>
      <c r="AN65" s="118" t="e">
        <f>AM65-#REF!</f>
        <v>#REF!</v>
      </c>
    </row>
    <row r="66" spans="1:43">
      <c r="A66" s="6">
        <v>69</v>
      </c>
      <c r="B66" s="6">
        <v>31019827</v>
      </c>
      <c r="C66" s="5" t="s">
        <v>56</v>
      </c>
      <c r="D66" s="167">
        <v>21420</v>
      </c>
      <c r="E66" s="94"/>
      <c r="F66" s="96">
        <v>1080</v>
      </c>
      <c r="G66" s="94">
        <v>0</v>
      </c>
      <c r="H66" s="94">
        <v>0</v>
      </c>
      <c r="I66" s="94">
        <v>0</v>
      </c>
      <c r="J66" s="96">
        <v>1188</v>
      </c>
      <c r="K66" s="94">
        <v>0</v>
      </c>
      <c r="L66" s="96">
        <v>108</v>
      </c>
      <c r="M66" s="94">
        <v>0</v>
      </c>
      <c r="N66" s="94">
        <v>0</v>
      </c>
      <c r="O66" s="96">
        <v>360</v>
      </c>
      <c r="P66" s="94">
        <v>0</v>
      </c>
      <c r="Q66" s="94"/>
      <c r="R66" s="94"/>
      <c r="S66" s="4">
        <f t="shared" ref="S66:S97" si="9">SUM(D66:R66)</f>
        <v>24156</v>
      </c>
      <c r="T66" s="5">
        <f>재고!E66</f>
        <v>3060</v>
      </c>
      <c r="U66" s="72">
        <f>판매추이!U66</f>
        <v>11.646376811594203</v>
      </c>
      <c r="V66" s="22">
        <f>판매추이!I66</f>
        <v>147.85714285714286</v>
      </c>
      <c r="W66" s="18">
        <v>3200</v>
      </c>
      <c r="X66" s="32">
        <f t="shared" ref="X66:X97" si="10">A66</f>
        <v>69</v>
      </c>
      <c r="Y66" s="32">
        <v>36</v>
      </c>
      <c r="Z66" s="174">
        <f t="shared" si="2"/>
        <v>85</v>
      </c>
      <c r="AA66" s="32" t="b">
        <f t="shared" si="4"/>
        <v>1</v>
      </c>
      <c r="AB66" s="32" t="b">
        <f t="shared" ref="AB66:AO66" si="11">IF(ISNUMBER(AA66) * (AA66=INT(AA66)), TRUE, FALSE)</f>
        <v>0</v>
      </c>
      <c r="AC66" s="32" t="b">
        <f t="shared" si="11"/>
        <v>0</v>
      </c>
      <c r="AD66" s="32" t="b">
        <f t="shared" si="11"/>
        <v>0</v>
      </c>
      <c r="AE66" s="32" t="b">
        <f t="shared" si="11"/>
        <v>0</v>
      </c>
      <c r="AF66" s="32" t="b">
        <f t="shared" si="11"/>
        <v>0</v>
      </c>
      <c r="AG66" s="32" t="b">
        <f t="shared" si="11"/>
        <v>0</v>
      </c>
      <c r="AH66" s="32" t="b">
        <f t="shared" si="11"/>
        <v>0</v>
      </c>
      <c r="AI66" s="32" t="b">
        <f t="shared" si="11"/>
        <v>0</v>
      </c>
      <c r="AJ66" s="32" t="b">
        <f t="shared" si="11"/>
        <v>0</v>
      </c>
      <c r="AK66" s="32" t="b">
        <f t="shared" si="11"/>
        <v>0</v>
      </c>
      <c r="AL66" s="32" t="b">
        <f t="shared" si="11"/>
        <v>0</v>
      </c>
      <c r="AM66" s="32" t="b">
        <f t="shared" si="11"/>
        <v>0</v>
      </c>
      <c r="AN66" s="32" t="b">
        <f t="shared" si="11"/>
        <v>0</v>
      </c>
      <c r="AO66" s="32" t="b">
        <f t="shared" si="11"/>
        <v>0</v>
      </c>
    </row>
    <row r="67" spans="1:43" ht="19.5" customHeight="1">
      <c r="A67" s="6">
        <v>63</v>
      </c>
      <c r="B67" s="32">
        <v>30966973</v>
      </c>
      <c r="C67" s="5" t="s">
        <v>60</v>
      </c>
      <c r="D67" s="167">
        <v>5442</v>
      </c>
      <c r="E67" s="94">
        <v>0</v>
      </c>
      <c r="F67" s="96">
        <v>96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  <c r="M67" s="94">
        <v>0</v>
      </c>
      <c r="N67" s="96">
        <v>96</v>
      </c>
      <c r="O67" s="94">
        <v>0</v>
      </c>
      <c r="P67" s="94">
        <v>0</v>
      </c>
      <c r="Q67" s="94"/>
      <c r="R67" s="95"/>
      <c r="S67" s="4">
        <f t="shared" si="9"/>
        <v>5634</v>
      </c>
      <c r="T67" s="5">
        <f>재고!E67</f>
        <v>654</v>
      </c>
      <c r="U67" s="72">
        <f>판매추이!U67</f>
        <v>18.307692307692307</v>
      </c>
      <c r="V67" s="22">
        <f>판매추이!I67</f>
        <v>14.857142857142858</v>
      </c>
      <c r="W67" s="26">
        <v>8750</v>
      </c>
      <c r="X67" s="32">
        <f t="shared" si="10"/>
        <v>63</v>
      </c>
      <c r="Y67" s="32">
        <v>6</v>
      </c>
      <c r="Z67" s="174">
        <f t="shared" si="2"/>
        <v>109</v>
      </c>
      <c r="AA67" s="32" t="b">
        <f t="shared" ref="AA67:AA129" si="12">IF(ISNUMBER(Z67) * (Z67=INT(Z67)), TRUE, FALSE)</f>
        <v>1</v>
      </c>
      <c r="AB67" s="62">
        <f t="shared" ref="AB67:AB86" si="13">T67/V67</f>
        <v>44.019230769230766</v>
      </c>
      <c r="AC67" s="62">
        <v>70</v>
      </c>
      <c r="AK67">
        <v>0</v>
      </c>
      <c r="AL67" s="118" t="e">
        <f>AK67-#REF!-#REF!</f>
        <v>#REF!</v>
      </c>
      <c r="AM67" s="118">
        <v>0</v>
      </c>
      <c r="AN67" s="118" t="e">
        <f>AM67-#REF!</f>
        <v>#REF!</v>
      </c>
    </row>
    <row r="68" spans="1:43">
      <c r="A68" s="6">
        <v>62</v>
      </c>
      <c r="B68" s="32">
        <v>30966974</v>
      </c>
      <c r="C68" s="5" t="s">
        <v>83</v>
      </c>
      <c r="D68" s="167">
        <v>29664</v>
      </c>
      <c r="E68" s="167">
        <v>480</v>
      </c>
      <c r="F68" s="94">
        <v>0</v>
      </c>
      <c r="G68" s="96">
        <v>960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s="96">
        <v>384</v>
      </c>
      <c r="N68" s="96">
        <v>288</v>
      </c>
      <c r="O68" s="94">
        <v>0</v>
      </c>
      <c r="P68" s="94">
        <v>0</v>
      </c>
      <c r="Q68" s="94"/>
      <c r="R68" s="95"/>
      <c r="S68" s="4">
        <f t="shared" si="9"/>
        <v>31776</v>
      </c>
      <c r="T68" s="5">
        <f>재고!E68</f>
        <v>270</v>
      </c>
      <c r="U68" s="72">
        <f>판매추이!U68</f>
        <v>10.429471032745592</v>
      </c>
      <c r="V68" s="22">
        <f>판매추이!I68</f>
        <v>113.42857142857143</v>
      </c>
      <c r="W68" s="18">
        <v>8750</v>
      </c>
      <c r="X68" s="32">
        <f t="shared" si="10"/>
        <v>62</v>
      </c>
      <c r="Y68" s="32">
        <v>6</v>
      </c>
      <c r="Z68" s="174">
        <f t="shared" si="2"/>
        <v>45</v>
      </c>
      <c r="AA68" s="32" t="b">
        <f t="shared" si="12"/>
        <v>1</v>
      </c>
      <c r="AB68" s="62">
        <f t="shared" si="13"/>
        <v>2.3803526448362722</v>
      </c>
      <c r="AC68" s="62">
        <v>94</v>
      </c>
      <c r="AD68" s="27" t="s">
        <v>304</v>
      </c>
      <c r="AE68" s="85" t="s">
        <v>315</v>
      </c>
      <c r="AK68">
        <v>1080</v>
      </c>
      <c r="AL68" s="118" t="e">
        <f>AK68-#REF!-#REF!</f>
        <v>#REF!</v>
      </c>
      <c r="AM68" s="118">
        <v>0</v>
      </c>
      <c r="AN68" s="118" t="e">
        <f>AM68-#REF!</f>
        <v>#REF!</v>
      </c>
    </row>
    <row r="69" spans="1:43">
      <c r="A69" s="6">
        <v>64</v>
      </c>
      <c r="B69" s="32">
        <v>30966975</v>
      </c>
      <c r="C69" s="5" t="s">
        <v>65</v>
      </c>
      <c r="D69" s="167">
        <v>1536</v>
      </c>
      <c r="E69" s="94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s="94">
        <v>0</v>
      </c>
      <c r="N69" s="94">
        <v>0</v>
      </c>
      <c r="O69" s="94">
        <v>0</v>
      </c>
      <c r="P69" s="94">
        <v>0</v>
      </c>
      <c r="Q69" s="94"/>
      <c r="R69" s="95"/>
      <c r="S69" s="4">
        <f t="shared" si="9"/>
        <v>1536</v>
      </c>
      <c r="T69" s="5">
        <f>재고!E69</f>
        <v>192</v>
      </c>
      <c r="U69" s="72">
        <f>판매추이!U69</f>
        <v>26</v>
      </c>
      <c r="V69" s="22">
        <f>판매추이!I69</f>
        <v>5</v>
      </c>
      <c r="W69" s="18">
        <v>10550</v>
      </c>
      <c r="X69" s="32">
        <f t="shared" si="10"/>
        <v>64</v>
      </c>
      <c r="Y69" s="32">
        <v>6</v>
      </c>
      <c r="Z69" s="174">
        <f t="shared" si="2"/>
        <v>32</v>
      </c>
      <c r="AA69" s="32" t="b">
        <f t="shared" si="12"/>
        <v>1</v>
      </c>
      <c r="AB69" s="62">
        <f t="shared" si="13"/>
        <v>38.4</v>
      </c>
      <c r="AC69" s="62">
        <v>93</v>
      </c>
      <c r="AD69" s="107" t="s">
        <v>303</v>
      </c>
      <c r="AF69" s="111"/>
      <c r="AK69">
        <v>0</v>
      </c>
      <c r="AL69" s="118" t="e">
        <f>AK69-#REF!-#REF!</f>
        <v>#REF!</v>
      </c>
      <c r="AM69" s="118">
        <v>0</v>
      </c>
      <c r="AN69" s="118" t="e">
        <f>AM69-#REF!</f>
        <v>#REF!</v>
      </c>
    </row>
    <row r="70" spans="1:43">
      <c r="A70" s="6">
        <v>45</v>
      </c>
      <c r="B70" s="32">
        <v>26516979</v>
      </c>
      <c r="C70" s="5" t="s">
        <v>25</v>
      </c>
      <c r="D70" s="167">
        <v>8160</v>
      </c>
      <c r="E70" s="97">
        <v>120</v>
      </c>
      <c r="F70" s="95">
        <v>0</v>
      </c>
      <c r="G70" s="95">
        <v>0</v>
      </c>
      <c r="H70" s="95">
        <v>0</v>
      </c>
      <c r="I70" s="101">
        <v>120</v>
      </c>
      <c r="J70" s="95">
        <v>0</v>
      </c>
      <c r="K70" s="95">
        <v>0</v>
      </c>
      <c r="L70" s="95">
        <v>0</v>
      </c>
      <c r="M70" s="101">
        <v>120</v>
      </c>
      <c r="N70" s="95">
        <v>0</v>
      </c>
      <c r="O70" s="95">
        <v>0</v>
      </c>
      <c r="P70" s="95">
        <v>0</v>
      </c>
      <c r="Q70" s="95"/>
      <c r="R70" s="95"/>
      <c r="S70" s="4">
        <f t="shared" si="9"/>
        <v>8520</v>
      </c>
      <c r="T70" s="5">
        <f>재고!E70</f>
        <v>444</v>
      </c>
      <c r="U70" s="72">
        <f>판매추이!U70</f>
        <v>12.877862595419847</v>
      </c>
      <c r="V70" s="22">
        <f>판매추이!I70</f>
        <v>18.714285714285715</v>
      </c>
      <c r="W70" s="26">
        <v>10550</v>
      </c>
      <c r="X70" s="32">
        <f t="shared" si="10"/>
        <v>45</v>
      </c>
      <c r="Y70" s="32">
        <v>6</v>
      </c>
      <c r="Z70" s="174">
        <f t="shared" si="2"/>
        <v>74</v>
      </c>
      <c r="AA70" s="32" t="b">
        <f t="shared" si="12"/>
        <v>1</v>
      </c>
      <c r="AB70" s="62" t="e">
        <f>#REF!/V70</f>
        <v>#REF!</v>
      </c>
      <c r="AC70" s="62">
        <v>69</v>
      </c>
      <c r="AK70">
        <v>0</v>
      </c>
      <c r="AL70" s="118" t="e">
        <f>AK70-#REF!-#REF!</f>
        <v>#REF!</v>
      </c>
      <c r="AM70" s="118">
        <v>0</v>
      </c>
      <c r="AN70" s="118" t="e">
        <f>AM70-#REF!</f>
        <v>#REF!</v>
      </c>
    </row>
    <row r="71" spans="1:43">
      <c r="A71" s="6">
        <v>24</v>
      </c>
      <c r="B71" s="32">
        <v>26248489</v>
      </c>
      <c r="C71" s="5" t="s">
        <v>102</v>
      </c>
      <c r="D71" s="167">
        <v>3468</v>
      </c>
      <c r="E71" s="41"/>
      <c r="F71" s="94">
        <v>0</v>
      </c>
      <c r="G71" s="94">
        <v>0</v>
      </c>
      <c r="H71" s="94">
        <v>0</v>
      </c>
      <c r="I71" s="94">
        <v>0</v>
      </c>
      <c r="J71" s="94">
        <v>0</v>
      </c>
      <c r="K71" s="94">
        <v>0</v>
      </c>
      <c r="L71" s="94">
        <v>0</v>
      </c>
      <c r="M71" s="94">
        <v>0</v>
      </c>
      <c r="N71" s="94">
        <v>0</v>
      </c>
      <c r="O71" s="94">
        <v>0</v>
      </c>
      <c r="P71" s="94">
        <v>0</v>
      </c>
      <c r="Q71" s="94"/>
      <c r="R71" s="95"/>
      <c r="S71" s="4">
        <f t="shared" si="9"/>
        <v>3468</v>
      </c>
      <c r="T71" s="5">
        <f>재고!E71</f>
        <v>136</v>
      </c>
      <c r="U71" s="72">
        <f>판매추이!U71</f>
        <v>33.133333333333333</v>
      </c>
      <c r="V71" s="22">
        <f>판매추이!I71</f>
        <v>6.4285714285714288</v>
      </c>
      <c r="W71" s="18">
        <v>6150</v>
      </c>
      <c r="X71" s="32">
        <f t="shared" si="10"/>
        <v>24</v>
      </c>
      <c r="Y71" s="32">
        <v>17</v>
      </c>
      <c r="Z71" s="174">
        <f t="shared" si="2"/>
        <v>8</v>
      </c>
      <c r="AA71" s="32" t="b">
        <f t="shared" si="12"/>
        <v>1</v>
      </c>
      <c r="AB71" s="62" t="e">
        <f>#REF!/V71</f>
        <v>#REF!</v>
      </c>
      <c r="AC71" s="62">
        <v>5</v>
      </c>
      <c r="AD71" s="85" t="s">
        <v>299</v>
      </c>
      <c r="AK71">
        <v>120</v>
      </c>
      <c r="AL71" s="118" t="e">
        <f>AK71-#REF!-#REF!</f>
        <v>#REF!</v>
      </c>
      <c r="AM71" s="118">
        <v>0</v>
      </c>
      <c r="AN71" s="118" t="e">
        <f>AM71-#REF!</f>
        <v>#REF!</v>
      </c>
    </row>
    <row r="72" spans="1:43" ht="17.25" customHeight="1">
      <c r="A72" s="6">
        <v>73</v>
      </c>
      <c r="B72" s="6">
        <v>32106319</v>
      </c>
      <c r="C72" s="5" t="s">
        <v>84</v>
      </c>
      <c r="D72" s="167">
        <v>4780</v>
      </c>
      <c r="E72" s="168">
        <v>130</v>
      </c>
      <c r="F72" s="95">
        <v>0</v>
      </c>
      <c r="G72" s="101">
        <v>260</v>
      </c>
      <c r="H72" s="101">
        <v>260</v>
      </c>
      <c r="I72" s="95">
        <v>0</v>
      </c>
      <c r="J72" s="95">
        <v>0</v>
      </c>
      <c r="K72" s="95">
        <v>0</v>
      </c>
      <c r="L72" s="95">
        <v>0</v>
      </c>
      <c r="M72" s="95">
        <v>0</v>
      </c>
      <c r="N72" s="95">
        <v>0</v>
      </c>
      <c r="O72" s="95">
        <v>0</v>
      </c>
      <c r="P72" s="95">
        <v>0</v>
      </c>
      <c r="Q72" s="95"/>
      <c r="R72" s="95"/>
      <c r="S72" s="4">
        <f t="shared" si="9"/>
        <v>5430</v>
      </c>
      <c r="T72" s="5">
        <f>재고!E72</f>
        <v>1560</v>
      </c>
      <c r="U72" s="72">
        <f>판매추이!U72</f>
        <v>16.380000000000003</v>
      </c>
      <c r="V72" s="22">
        <f>판매추이!I72</f>
        <v>21.428571428571427</v>
      </c>
      <c r="W72" s="18">
        <v>2650</v>
      </c>
      <c r="X72" s="32">
        <f t="shared" si="10"/>
        <v>73</v>
      </c>
      <c r="Y72" s="32">
        <v>130</v>
      </c>
      <c r="Z72" s="174">
        <f t="shared" si="2"/>
        <v>12</v>
      </c>
      <c r="AA72" s="32" t="b">
        <f t="shared" si="12"/>
        <v>1</v>
      </c>
      <c r="AB72" s="62" t="e">
        <f>#REF!/V72</f>
        <v>#REF!</v>
      </c>
      <c r="AC72" s="62">
        <v>98</v>
      </c>
      <c r="AK72">
        <v>0</v>
      </c>
      <c r="AL72" s="118" t="e">
        <f>AK72-#REF!-#REF!</f>
        <v>#REF!</v>
      </c>
      <c r="AM72" s="118">
        <v>0</v>
      </c>
      <c r="AN72" s="118" t="e">
        <f>AM72-#REF!</f>
        <v>#REF!</v>
      </c>
    </row>
    <row r="73" spans="1:43">
      <c r="A73" s="6">
        <v>72</v>
      </c>
      <c r="B73" s="6">
        <v>32106318</v>
      </c>
      <c r="C73" s="5" t="s">
        <v>123</v>
      </c>
      <c r="D73" s="167">
        <v>2279</v>
      </c>
      <c r="E73" s="168">
        <v>180</v>
      </c>
      <c r="F73" s="95">
        <v>0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0</v>
      </c>
      <c r="M73" s="95">
        <v>0</v>
      </c>
      <c r="N73" s="101">
        <v>180</v>
      </c>
      <c r="O73" s="95">
        <v>0</v>
      </c>
      <c r="P73" s="95">
        <v>0</v>
      </c>
      <c r="Q73" s="95"/>
      <c r="R73" s="95"/>
      <c r="S73" s="4">
        <f t="shared" si="9"/>
        <v>2639</v>
      </c>
      <c r="T73" s="5">
        <f>재고!E73</f>
        <v>480</v>
      </c>
      <c r="U73" s="72">
        <f>판매추이!U73</f>
        <v>20.80821917808219</v>
      </c>
      <c r="V73" s="22">
        <f>판매추이!I73</f>
        <v>10.428571428571429</v>
      </c>
      <c r="W73" s="18">
        <v>2000</v>
      </c>
      <c r="X73" s="32">
        <f t="shared" si="10"/>
        <v>72</v>
      </c>
      <c r="Y73" s="32">
        <v>180</v>
      </c>
      <c r="Z73" s="174">
        <f t="shared" si="2"/>
        <v>2.6666666666666665</v>
      </c>
      <c r="AA73" s="32" t="b">
        <f t="shared" si="12"/>
        <v>0</v>
      </c>
      <c r="AB73" s="62" t="e">
        <f>#REF!/V73</f>
        <v>#REF!</v>
      </c>
      <c r="AC73" s="62">
        <v>80</v>
      </c>
      <c r="AK73">
        <v>0</v>
      </c>
      <c r="AL73" s="118" t="e">
        <f>AK73-#REF!-#REF!</f>
        <v>#REF!</v>
      </c>
      <c r="AM73" s="118"/>
      <c r="AN73" s="118" t="e">
        <f>AM73-#REF!</f>
        <v>#REF!</v>
      </c>
    </row>
    <row r="74" spans="1:43" ht="17.25" customHeight="1">
      <c r="A74" s="6">
        <v>51</v>
      </c>
      <c r="B74" s="32">
        <v>28869442</v>
      </c>
      <c r="C74" s="5" t="s">
        <v>93</v>
      </c>
      <c r="D74" s="167">
        <v>5554</v>
      </c>
      <c r="E74" s="94"/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  <c r="P74" s="94">
        <v>0</v>
      </c>
      <c r="Q74" s="94"/>
      <c r="R74" s="95"/>
      <c r="S74" s="4">
        <f t="shared" si="9"/>
        <v>5554</v>
      </c>
      <c r="T74" s="5">
        <f>재고!E74</f>
        <v>725</v>
      </c>
      <c r="U74" s="72">
        <f>판매추이!U74</f>
        <v>97.774193548387089</v>
      </c>
      <c r="V74" s="22">
        <f>판매추이!I74</f>
        <v>4.4285714285714288</v>
      </c>
      <c r="W74" s="18">
        <v>9500</v>
      </c>
      <c r="X74" s="32">
        <f t="shared" si="10"/>
        <v>51</v>
      </c>
      <c r="Y74" s="32">
        <v>5</v>
      </c>
      <c r="Z74" s="174">
        <f t="shared" si="2"/>
        <v>145</v>
      </c>
      <c r="AA74" s="32" t="b">
        <f t="shared" si="12"/>
        <v>1</v>
      </c>
      <c r="AB74" s="62">
        <f t="shared" si="13"/>
        <v>163.70967741935482</v>
      </c>
      <c r="AC74" s="62">
        <v>88</v>
      </c>
      <c r="AK74">
        <v>0</v>
      </c>
      <c r="AL74" s="118" t="e">
        <f>AK74-#REF!-#REF!</f>
        <v>#REF!</v>
      </c>
      <c r="AM74" s="118">
        <v>672</v>
      </c>
      <c r="AN74" s="118" t="e">
        <f>AM74-#REF!</f>
        <v>#REF!</v>
      </c>
    </row>
    <row r="75" spans="1:43">
      <c r="A75" s="6">
        <v>79</v>
      </c>
      <c r="B75" s="6">
        <v>32106368</v>
      </c>
      <c r="C75" s="5" t="s">
        <v>126</v>
      </c>
      <c r="D75" s="167">
        <v>8804</v>
      </c>
      <c r="E75" s="94">
        <v>0</v>
      </c>
      <c r="F75" s="94">
        <v>0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4">
        <v>0</v>
      </c>
      <c r="M75" s="94">
        <v>0</v>
      </c>
      <c r="N75" s="94">
        <v>0</v>
      </c>
      <c r="O75" s="94">
        <v>0</v>
      </c>
      <c r="P75" s="94">
        <v>0</v>
      </c>
      <c r="Q75" s="94"/>
      <c r="R75" s="95"/>
      <c r="S75" s="4">
        <f t="shared" si="9"/>
        <v>8804</v>
      </c>
      <c r="T75" s="5">
        <f>재고!E75</f>
        <v>184</v>
      </c>
      <c r="U75" s="72">
        <f>판매추이!U75</f>
        <v>225.51351351351352</v>
      </c>
      <c r="V75" s="22">
        <f>판매추이!I75</f>
        <v>10.571428571428571</v>
      </c>
      <c r="W75" s="13">
        <v>5000</v>
      </c>
      <c r="X75" s="32">
        <f t="shared" si="10"/>
        <v>79</v>
      </c>
      <c r="Y75" s="32">
        <v>28</v>
      </c>
      <c r="Z75" s="174">
        <f t="shared" si="2"/>
        <v>6.5714285714285712</v>
      </c>
      <c r="AA75" s="32" t="b">
        <f t="shared" si="12"/>
        <v>0</v>
      </c>
      <c r="AB75" s="62">
        <f t="shared" si="13"/>
        <v>17.405405405405407</v>
      </c>
      <c r="AC75" s="62" t="s">
        <v>466</v>
      </c>
      <c r="AK75">
        <v>0</v>
      </c>
      <c r="AL75" s="118" t="e">
        <f>AK75-#REF!-#REF!</f>
        <v>#REF!</v>
      </c>
      <c r="AM75" s="118"/>
      <c r="AN75" s="118" t="e">
        <f>AM75-#REF!</f>
        <v>#REF!</v>
      </c>
      <c r="AP75" s="158" t="s">
        <v>575</v>
      </c>
      <c r="AQ75" s="158" t="s">
        <v>576</v>
      </c>
    </row>
    <row r="76" spans="1:43">
      <c r="A76" s="6">
        <v>77</v>
      </c>
      <c r="B76" s="6">
        <v>32506473</v>
      </c>
      <c r="C76" s="5" t="s">
        <v>108</v>
      </c>
      <c r="D76" s="167">
        <v>5100</v>
      </c>
      <c r="E76" s="94"/>
      <c r="F76" s="94">
        <v>0</v>
      </c>
      <c r="G76" s="94">
        <v>0</v>
      </c>
      <c r="H76" s="96">
        <v>400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6">
        <v>100</v>
      </c>
      <c r="P76" s="94">
        <v>0</v>
      </c>
      <c r="Q76" s="94"/>
      <c r="R76" s="95"/>
      <c r="S76" s="4">
        <f t="shared" si="9"/>
        <v>5600</v>
      </c>
      <c r="T76" s="5">
        <f>재고!E76</f>
        <v>2200</v>
      </c>
      <c r="U76" s="72">
        <f>판매추이!U76</f>
        <v>8.6492146596858639</v>
      </c>
      <c r="V76" s="22">
        <f>판매추이!I76</f>
        <v>27.285714285714285</v>
      </c>
      <c r="W76" s="13">
        <v>4100</v>
      </c>
      <c r="X76" s="32">
        <f t="shared" si="10"/>
        <v>77</v>
      </c>
      <c r="Y76" s="32">
        <v>100</v>
      </c>
      <c r="Z76" s="174">
        <f t="shared" si="2"/>
        <v>22</v>
      </c>
      <c r="AA76" s="32" t="b">
        <f t="shared" si="12"/>
        <v>1</v>
      </c>
      <c r="AB76" s="62">
        <f t="shared" si="13"/>
        <v>80.6282722513089</v>
      </c>
      <c r="AC76" s="62" t="s">
        <v>467</v>
      </c>
      <c r="AK76">
        <v>0</v>
      </c>
      <c r="AL76" s="118" t="e">
        <f>AK76-#REF!-#REF!</f>
        <v>#REF!</v>
      </c>
      <c r="AM76" s="118"/>
      <c r="AN76" s="118" t="e">
        <f>AM76-#REF!</f>
        <v>#REF!</v>
      </c>
    </row>
    <row r="77" spans="1:43">
      <c r="A77" s="6">
        <v>78</v>
      </c>
      <c r="B77" s="6">
        <v>32506474</v>
      </c>
      <c r="C77" s="5" t="s">
        <v>120</v>
      </c>
      <c r="D77" s="167">
        <v>4100</v>
      </c>
      <c r="E77" s="94">
        <v>0</v>
      </c>
      <c r="F77" s="94">
        <v>0</v>
      </c>
      <c r="G77" s="94">
        <v>0</v>
      </c>
      <c r="H77" s="94">
        <v>0</v>
      </c>
      <c r="I77" s="94">
        <v>0</v>
      </c>
      <c r="J77" s="94">
        <v>0</v>
      </c>
      <c r="K77" s="94">
        <v>0</v>
      </c>
      <c r="L77" s="94">
        <v>0</v>
      </c>
      <c r="M77" s="94">
        <v>0</v>
      </c>
      <c r="N77" s="94">
        <v>0</v>
      </c>
      <c r="O77" s="94">
        <v>0</v>
      </c>
      <c r="P77" s="94">
        <v>0</v>
      </c>
      <c r="Q77" s="94"/>
      <c r="R77" s="95"/>
      <c r="S77" s="4">
        <f t="shared" si="9"/>
        <v>4100</v>
      </c>
      <c r="T77" s="5">
        <f>재고!E77</f>
        <v>2500</v>
      </c>
      <c r="U77" s="72">
        <f>판매추이!U77</f>
        <v>42.615384615384613</v>
      </c>
      <c r="V77" s="22">
        <f>판매추이!I77</f>
        <v>13</v>
      </c>
      <c r="W77" s="13">
        <v>4100</v>
      </c>
      <c r="X77" s="32">
        <f t="shared" si="10"/>
        <v>78</v>
      </c>
      <c r="Y77" s="32">
        <v>100</v>
      </c>
      <c r="Z77" s="174">
        <f t="shared" si="2"/>
        <v>25</v>
      </c>
      <c r="AA77" s="32" t="b">
        <f t="shared" si="12"/>
        <v>1</v>
      </c>
      <c r="AB77" s="62">
        <f t="shared" si="13"/>
        <v>192.30769230769232</v>
      </c>
      <c r="AC77" s="62" t="s">
        <v>468</v>
      </c>
      <c r="AK77">
        <v>0</v>
      </c>
      <c r="AL77" s="118" t="e">
        <f>AK77-#REF!-#REF!</f>
        <v>#REF!</v>
      </c>
      <c r="AM77" s="118"/>
      <c r="AN77" s="118" t="e">
        <f>AM77-#REF!</f>
        <v>#REF!</v>
      </c>
    </row>
    <row r="78" spans="1:43">
      <c r="A78" s="6">
        <v>15</v>
      </c>
      <c r="B78" s="32">
        <v>26248488</v>
      </c>
      <c r="C78" s="5" t="s">
        <v>57</v>
      </c>
      <c r="D78" s="167">
        <v>21216</v>
      </c>
      <c r="E78" s="167">
        <v>96</v>
      </c>
      <c r="F78" s="94">
        <v>0</v>
      </c>
      <c r="G78" s="96">
        <v>96</v>
      </c>
      <c r="H78" s="96">
        <v>288</v>
      </c>
      <c r="I78" s="94">
        <v>0</v>
      </c>
      <c r="J78" s="94">
        <v>0</v>
      </c>
      <c r="K78" s="94">
        <v>0</v>
      </c>
      <c r="L78" s="94">
        <v>0</v>
      </c>
      <c r="M78" s="94">
        <v>0</v>
      </c>
      <c r="N78" s="94">
        <v>0</v>
      </c>
      <c r="O78" s="94">
        <v>0</v>
      </c>
      <c r="P78" s="94">
        <v>0</v>
      </c>
      <c r="Q78" s="94"/>
      <c r="R78" s="94"/>
      <c r="S78" s="4">
        <f t="shared" si="9"/>
        <v>21696</v>
      </c>
      <c r="T78" s="5">
        <f>재고!E78</f>
        <v>120</v>
      </c>
      <c r="U78" s="72">
        <f>판매추이!U78</f>
        <v>14.74375</v>
      </c>
      <c r="V78" s="22">
        <f>판매추이!I78</f>
        <v>22.857142857142858</v>
      </c>
      <c r="W78" s="18">
        <v>21000</v>
      </c>
      <c r="X78" s="32">
        <f t="shared" si="10"/>
        <v>15</v>
      </c>
      <c r="Y78" s="32">
        <v>6</v>
      </c>
      <c r="Z78" s="174">
        <f t="shared" si="2"/>
        <v>20</v>
      </c>
      <c r="AA78" s="32" t="b">
        <f t="shared" si="12"/>
        <v>1</v>
      </c>
      <c r="AB78" s="62">
        <f t="shared" si="13"/>
        <v>5.25</v>
      </c>
      <c r="AC78" s="62">
        <v>6</v>
      </c>
      <c r="AD78" s="107" t="s">
        <v>300</v>
      </c>
      <c r="AK78">
        <v>160</v>
      </c>
      <c r="AL78" s="118" t="e">
        <f>AK78-#REF!-#REF!</f>
        <v>#REF!</v>
      </c>
      <c r="AM78" s="118">
        <v>0</v>
      </c>
      <c r="AN78" s="118" t="e">
        <f>AM78-#REF!</f>
        <v>#REF!</v>
      </c>
    </row>
    <row r="79" spans="1:43" ht="18" customHeight="1">
      <c r="A79" s="6">
        <v>16</v>
      </c>
      <c r="B79" s="32">
        <v>26248492</v>
      </c>
      <c r="C79" s="5" t="s">
        <v>44</v>
      </c>
      <c r="D79" s="167">
        <v>32835</v>
      </c>
      <c r="E79" s="167">
        <v>240</v>
      </c>
      <c r="F79" s="96">
        <v>320</v>
      </c>
      <c r="G79" s="94">
        <v>0</v>
      </c>
      <c r="H79" s="94">
        <v>0</v>
      </c>
      <c r="I79" s="94">
        <v>0</v>
      </c>
      <c r="J79" s="96">
        <v>320</v>
      </c>
      <c r="K79" s="94">
        <v>0</v>
      </c>
      <c r="L79" s="94">
        <v>0</v>
      </c>
      <c r="M79" s="94">
        <v>0</v>
      </c>
      <c r="N79" s="94">
        <v>0</v>
      </c>
      <c r="O79" s="94">
        <v>0</v>
      </c>
      <c r="P79" s="94">
        <v>0</v>
      </c>
      <c r="Q79" s="94"/>
      <c r="R79" s="94"/>
      <c r="S79" s="4">
        <f t="shared" si="9"/>
        <v>33715</v>
      </c>
      <c r="T79" s="5">
        <f>재고!E79</f>
        <v>325</v>
      </c>
      <c r="U79" s="72">
        <f>판매추이!U79</f>
        <v>19.630914826498422</v>
      </c>
      <c r="V79" s="22">
        <f>판매추이!I79</f>
        <v>45.285714285714285</v>
      </c>
      <c r="W79" s="18">
        <v>24000</v>
      </c>
      <c r="X79" s="32">
        <f t="shared" si="10"/>
        <v>16</v>
      </c>
      <c r="Y79" s="32">
        <v>5</v>
      </c>
      <c r="Z79" s="174">
        <f t="shared" si="2"/>
        <v>65</v>
      </c>
      <c r="AA79" s="32" t="b">
        <f t="shared" si="12"/>
        <v>1</v>
      </c>
      <c r="AB79" s="62">
        <f t="shared" si="13"/>
        <v>7.1766561514195581</v>
      </c>
      <c r="AC79" s="62">
        <v>11</v>
      </c>
      <c r="AD79" s="85" t="s">
        <v>298</v>
      </c>
      <c r="AE79" s="85" t="s">
        <v>312</v>
      </c>
      <c r="AK79">
        <v>0</v>
      </c>
      <c r="AL79" s="118" t="e">
        <f>AK79-#REF!-#REF!</f>
        <v>#REF!</v>
      </c>
      <c r="AM79" s="118">
        <v>896</v>
      </c>
      <c r="AN79" s="118" t="e">
        <f>AM79-#REF!</f>
        <v>#REF!</v>
      </c>
    </row>
    <row r="80" spans="1:43">
      <c r="A80" s="6">
        <v>97</v>
      </c>
      <c r="B80" s="6">
        <v>36003879</v>
      </c>
      <c r="C80" s="176" t="s">
        <v>103</v>
      </c>
      <c r="D80" s="167">
        <v>1216</v>
      </c>
      <c r="E80" s="102">
        <v>64</v>
      </c>
      <c r="F80" s="94">
        <v>0</v>
      </c>
      <c r="G80" s="94">
        <v>0</v>
      </c>
      <c r="H80" s="94">
        <v>0</v>
      </c>
      <c r="I80" s="94">
        <v>0</v>
      </c>
      <c r="J80" s="94">
        <v>0</v>
      </c>
      <c r="K80" s="94">
        <v>0</v>
      </c>
      <c r="L80" s="94">
        <v>0</v>
      </c>
      <c r="M80" s="94">
        <v>0</v>
      </c>
      <c r="N80" s="94">
        <v>0</v>
      </c>
      <c r="O80" s="94">
        <v>0</v>
      </c>
      <c r="P80" s="94">
        <v>0</v>
      </c>
      <c r="Q80" s="94"/>
      <c r="R80" s="95"/>
      <c r="S80" s="4">
        <f t="shared" si="9"/>
        <v>1280</v>
      </c>
      <c r="T80" s="5">
        <f>재고!E80</f>
        <v>560</v>
      </c>
      <c r="U80" s="72">
        <f>판매추이!U80</f>
        <v>39.846153846153847</v>
      </c>
      <c r="V80" s="22">
        <f>판매추이!I80</f>
        <v>3.7142857142857144</v>
      </c>
      <c r="W80" s="13">
        <v>22300</v>
      </c>
      <c r="X80" s="32">
        <f t="shared" si="10"/>
        <v>97</v>
      </c>
      <c r="Y80" s="32">
        <v>4</v>
      </c>
      <c r="Z80" s="174">
        <f t="shared" si="2"/>
        <v>140</v>
      </c>
      <c r="AA80" s="32" t="b">
        <f t="shared" si="12"/>
        <v>1</v>
      </c>
      <c r="AB80" s="62">
        <f t="shared" si="13"/>
        <v>150.76923076923077</v>
      </c>
      <c r="AC80" s="62" t="s">
        <v>469</v>
      </c>
      <c r="AK80">
        <v>0</v>
      </c>
      <c r="AL80" s="118" t="e">
        <f>AK80-#REF!-#REF!</f>
        <v>#REF!</v>
      </c>
      <c r="AM80" s="118"/>
      <c r="AN80" s="118" t="e">
        <f>AM80-#REF!</f>
        <v>#REF!</v>
      </c>
    </row>
    <row r="81" spans="1:42">
      <c r="A81" s="6">
        <v>96</v>
      </c>
      <c r="B81" s="6">
        <v>36003880</v>
      </c>
      <c r="C81" s="176" t="s">
        <v>85</v>
      </c>
      <c r="D81" s="167">
        <v>1680</v>
      </c>
      <c r="E81" s="94">
        <v>0</v>
      </c>
      <c r="F81" s="94">
        <v>0</v>
      </c>
      <c r="G81" s="94">
        <v>0</v>
      </c>
      <c r="H81" s="96">
        <v>80</v>
      </c>
      <c r="I81" s="94">
        <v>0</v>
      </c>
      <c r="J81" s="94">
        <v>0</v>
      </c>
      <c r="K81" s="96">
        <v>80</v>
      </c>
      <c r="L81" s="94">
        <v>0</v>
      </c>
      <c r="M81" s="94">
        <v>0</v>
      </c>
      <c r="N81" s="94">
        <v>0</v>
      </c>
      <c r="O81" s="94">
        <v>0</v>
      </c>
      <c r="P81" s="94">
        <v>0</v>
      </c>
      <c r="Q81" s="94"/>
      <c r="R81" s="95"/>
      <c r="S81" s="4">
        <f t="shared" si="9"/>
        <v>1840</v>
      </c>
      <c r="T81" s="5">
        <f>재고!E81</f>
        <v>460</v>
      </c>
      <c r="U81" s="72">
        <f>판매추이!U81</f>
        <v>14.194444444444443</v>
      </c>
      <c r="V81" s="22">
        <f>판매추이!I81</f>
        <v>5.1428571428571432</v>
      </c>
      <c r="W81" s="13">
        <v>20000</v>
      </c>
      <c r="X81" s="32">
        <f t="shared" si="10"/>
        <v>96</v>
      </c>
      <c r="Y81" s="32">
        <v>5</v>
      </c>
      <c r="Z81" s="174">
        <f t="shared" si="2"/>
        <v>92</v>
      </c>
      <c r="AA81" s="32" t="b">
        <f t="shared" si="12"/>
        <v>1</v>
      </c>
      <c r="AB81" s="62">
        <f t="shared" si="13"/>
        <v>89.444444444444443</v>
      </c>
      <c r="AC81" s="62" t="s">
        <v>470</v>
      </c>
      <c r="AK81">
        <v>0</v>
      </c>
      <c r="AL81" s="118" t="e">
        <f>AK81-#REF!-#REF!</f>
        <v>#REF!</v>
      </c>
      <c r="AM81" s="118"/>
      <c r="AN81" s="118" t="e">
        <f>AM81-#REF!</f>
        <v>#REF!</v>
      </c>
    </row>
    <row r="82" spans="1:42">
      <c r="A82" s="6">
        <v>21</v>
      </c>
      <c r="B82" s="32">
        <v>26248533</v>
      </c>
      <c r="C82" s="5" t="s">
        <v>94</v>
      </c>
      <c r="D82" s="167">
        <v>5535</v>
      </c>
      <c r="E82" s="94">
        <v>0</v>
      </c>
      <c r="F82" s="96">
        <v>64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6">
        <v>64</v>
      </c>
      <c r="N82" s="94">
        <v>0</v>
      </c>
      <c r="O82" s="94">
        <v>0</v>
      </c>
      <c r="P82" s="94">
        <v>0</v>
      </c>
      <c r="Q82" s="94"/>
      <c r="R82" s="94"/>
      <c r="S82" s="4">
        <f t="shared" si="9"/>
        <v>5663</v>
      </c>
      <c r="T82" s="5">
        <f>재고!E82</f>
        <v>0</v>
      </c>
      <c r="U82" s="72">
        <f>판매추이!U82</f>
        <v>15.931034482758619</v>
      </c>
      <c r="V82" s="22">
        <f>판매추이!I82</f>
        <v>8.2857142857142865</v>
      </c>
      <c r="W82" s="18">
        <v>30000</v>
      </c>
      <c r="X82" s="32">
        <f t="shared" si="10"/>
        <v>21</v>
      </c>
      <c r="Y82" s="32">
        <v>32</v>
      </c>
      <c r="Z82" s="174">
        <f t="shared" si="2"/>
        <v>0</v>
      </c>
      <c r="AA82" s="32" t="b">
        <f t="shared" si="12"/>
        <v>1</v>
      </c>
      <c r="AB82" s="62">
        <f t="shared" si="13"/>
        <v>0</v>
      </c>
      <c r="AC82" s="62">
        <v>12</v>
      </c>
      <c r="AD82" s="106"/>
      <c r="AK82">
        <v>0</v>
      </c>
      <c r="AL82" s="118" t="e">
        <f>AK82-#REF!-#REF!</f>
        <v>#REF!</v>
      </c>
      <c r="AM82" s="118">
        <v>640</v>
      </c>
      <c r="AN82" s="118" t="e">
        <f>AM82-#REF!</f>
        <v>#REF!</v>
      </c>
    </row>
    <row r="83" spans="1:42" ht="15.75" customHeight="1">
      <c r="A83" s="6">
        <v>22</v>
      </c>
      <c r="B83" s="32">
        <v>26248536</v>
      </c>
      <c r="C83" s="5" t="s">
        <v>81</v>
      </c>
      <c r="D83" s="167">
        <v>4938</v>
      </c>
      <c r="E83" s="167">
        <v>48</v>
      </c>
      <c r="F83" s="94">
        <v>0</v>
      </c>
      <c r="G83" s="94">
        <v>0</v>
      </c>
      <c r="H83" s="96">
        <v>48</v>
      </c>
      <c r="I83" s="94">
        <v>0</v>
      </c>
      <c r="J83" s="94">
        <v>0</v>
      </c>
      <c r="K83" s="94">
        <v>0</v>
      </c>
      <c r="L83" s="94">
        <v>0</v>
      </c>
      <c r="M83" s="96">
        <v>48</v>
      </c>
      <c r="N83" s="94">
        <v>0</v>
      </c>
      <c r="O83" s="94">
        <v>0</v>
      </c>
      <c r="P83" s="94">
        <v>0</v>
      </c>
      <c r="Q83" s="94"/>
      <c r="R83" s="94"/>
      <c r="S83" s="4">
        <f t="shared" si="9"/>
        <v>5082</v>
      </c>
      <c r="T83" s="5">
        <f>재고!E83</f>
        <v>48</v>
      </c>
      <c r="U83" s="72">
        <f>판매추이!U83</f>
        <v>12.352941176470589</v>
      </c>
      <c r="V83" s="22">
        <f>판매추이!I83</f>
        <v>7.2857142857142856</v>
      </c>
      <c r="W83" s="18">
        <v>35500</v>
      </c>
      <c r="X83" s="32">
        <f t="shared" si="10"/>
        <v>22</v>
      </c>
      <c r="Y83" s="32">
        <v>24</v>
      </c>
      <c r="Z83" s="174">
        <f t="shared" si="2"/>
        <v>2</v>
      </c>
      <c r="AA83" s="32" t="b">
        <f t="shared" si="12"/>
        <v>1</v>
      </c>
      <c r="AB83" s="62">
        <f t="shared" si="13"/>
        <v>6.5882352941176467</v>
      </c>
      <c r="AC83" s="62">
        <v>41</v>
      </c>
      <c r="AK83">
        <v>448</v>
      </c>
      <c r="AL83" s="118" t="e">
        <f>AK83-#REF!-#REF!</f>
        <v>#REF!</v>
      </c>
      <c r="AM83" s="118">
        <v>0</v>
      </c>
      <c r="AN83" s="118" t="e">
        <f>AM83-#REF!</f>
        <v>#REF!</v>
      </c>
    </row>
    <row r="84" spans="1:42">
      <c r="A84" s="6">
        <v>41</v>
      </c>
      <c r="B84" s="32">
        <v>27444298</v>
      </c>
      <c r="C84" s="5" t="s">
        <v>72</v>
      </c>
      <c r="D84" s="167">
        <v>12047</v>
      </c>
      <c r="E84" s="180">
        <v>112</v>
      </c>
      <c r="F84" s="94">
        <v>0</v>
      </c>
      <c r="G84" s="94">
        <v>0</v>
      </c>
      <c r="H84" s="94">
        <v>0</v>
      </c>
      <c r="I84" s="94">
        <v>0</v>
      </c>
      <c r="J84" s="96">
        <v>112</v>
      </c>
      <c r="K84" s="94">
        <v>0</v>
      </c>
      <c r="L84" s="96">
        <v>224</v>
      </c>
      <c r="M84" s="94">
        <v>0</v>
      </c>
      <c r="N84" s="94">
        <v>0</v>
      </c>
      <c r="O84" s="94">
        <v>0</v>
      </c>
      <c r="P84" s="94">
        <v>0</v>
      </c>
      <c r="Q84" s="94"/>
      <c r="R84" s="95"/>
      <c r="S84" s="4">
        <f t="shared" si="9"/>
        <v>12495</v>
      </c>
      <c r="T84" s="5">
        <f>재고!E84</f>
        <v>560</v>
      </c>
      <c r="U84" s="72">
        <f>판매추이!U84</f>
        <v>8.8801652892561993</v>
      </c>
      <c r="V84" s="22">
        <f>판매추이!I84</f>
        <v>34.571428571428569</v>
      </c>
      <c r="W84" s="13">
        <v>17400</v>
      </c>
      <c r="X84" s="32">
        <f t="shared" si="10"/>
        <v>41</v>
      </c>
      <c r="Y84" s="32">
        <v>7</v>
      </c>
      <c r="Z84" s="174">
        <f t="shared" si="2"/>
        <v>80</v>
      </c>
      <c r="AA84" s="32" t="b">
        <f t="shared" si="12"/>
        <v>1</v>
      </c>
      <c r="AB84" s="62">
        <f t="shared" si="13"/>
        <v>16.198347107438018</v>
      </c>
      <c r="AC84" s="62" t="s">
        <v>471</v>
      </c>
      <c r="AK84">
        <v>0</v>
      </c>
      <c r="AL84" s="118" t="e">
        <f>AK84-#REF!-#REF!</f>
        <v>#REF!</v>
      </c>
      <c r="AM84" s="118"/>
      <c r="AN84" s="118" t="e">
        <f>AM84-#REF!</f>
        <v>#REF!</v>
      </c>
    </row>
    <row r="85" spans="1:42">
      <c r="A85" s="6">
        <v>42</v>
      </c>
      <c r="B85" s="32">
        <v>27444299</v>
      </c>
      <c r="C85" s="79" t="s">
        <v>485</v>
      </c>
      <c r="D85" s="167">
        <v>7440</v>
      </c>
      <c r="E85" s="94"/>
      <c r="F85" s="96">
        <v>240</v>
      </c>
      <c r="G85" s="94">
        <v>0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  <c r="M85" s="94">
        <v>0</v>
      </c>
      <c r="N85" s="96">
        <v>160</v>
      </c>
      <c r="O85" s="94">
        <v>0</v>
      </c>
      <c r="P85" s="94">
        <v>0</v>
      </c>
      <c r="Q85" s="94"/>
      <c r="R85" s="95"/>
      <c r="S85" s="4">
        <f t="shared" si="9"/>
        <v>7840</v>
      </c>
      <c r="T85" s="5">
        <f>재고!E85</f>
        <v>80</v>
      </c>
      <c r="U85" s="72">
        <f>판매추이!U85</f>
        <v>20.815789473684209</v>
      </c>
      <c r="V85" s="22">
        <f>판매추이!I85</f>
        <v>21.714285714285715</v>
      </c>
      <c r="W85" s="13">
        <v>21500</v>
      </c>
      <c r="X85" s="32">
        <f t="shared" si="10"/>
        <v>42</v>
      </c>
      <c r="Y85" s="32">
        <v>5</v>
      </c>
      <c r="Z85" s="174">
        <f t="shared" si="2"/>
        <v>16</v>
      </c>
      <c r="AA85" s="32" t="b">
        <f t="shared" si="12"/>
        <v>1</v>
      </c>
      <c r="AB85" s="62">
        <f t="shared" si="13"/>
        <v>3.6842105263157894</v>
      </c>
      <c r="AC85" s="62" t="s">
        <v>472</v>
      </c>
      <c r="AK85">
        <v>0</v>
      </c>
      <c r="AL85" s="118" t="e">
        <f>AK85-#REF!-#REF!</f>
        <v>#REF!</v>
      </c>
      <c r="AM85" s="118"/>
      <c r="AN85" s="118" t="e">
        <f>AM85-#REF!</f>
        <v>#REF!</v>
      </c>
    </row>
    <row r="86" spans="1:42">
      <c r="A86" s="6">
        <v>11</v>
      </c>
      <c r="B86" s="32">
        <v>22724859</v>
      </c>
      <c r="C86" s="5" t="s">
        <v>86</v>
      </c>
      <c r="D86" s="167">
        <v>73772</v>
      </c>
      <c r="E86" s="167">
        <v>560</v>
      </c>
      <c r="F86" s="94">
        <v>0</v>
      </c>
      <c r="G86" s="96">
        <v>560</v>
      </c>
      <c r="H86" s="94">
        <v>0</v>
      </c>
      <c r="I86" s="96">
        <v>560</v>
      </c>
      <c r="J86" s="94">
        <v>0</v>
      </c>
      <c r="K86" s="94">
        <v>0</v>
      </c>
      <c r="L86" s="94">
        <v>0</v>
      </c>
      <c r="M86" s="96">
        <v>448</v>
      </c>
      <c r="N86" s="94">
        <v>0</v>
      </c>
      <c r="O86" s="94">
        <v>0</v>
      </c>
      <c r="P86" s="94">
        <v>0</v>
      </c>
      <c r="Q86" s="94"/>
      <c r="R86" s="95"/>
      <c r="S86" s="4">
        <f t="shared" si="9"/>
        <v>75900</v>
      </c>
      <c r="T86" s="5">
        <f>재고!E86</f>
        <v>882</v>
      </c>
      <c r="U86" s="72">
        <f>판매추이!U86</f>
        <v>10.756693830034925</v>
      </c>
      <c r="V86" s="22">
        <f>판매추이!I86</f>
        <v>122.71428571428571</v>
      </c>
      <c r="W86" s="18">
        <v>17400</v>
      </c>
      <c r="X86" s="32">
        <f t="shared" si="10"/>
        <v>11</v>
      </c>
      <c r="Y86" s="32">
        <v>7</v>
      </c>
      <c r="Z86" s="174">
        <f t="shared" si="2"/>
        <v>126</v>
      </c>
      <c r="AA86" s="32" t="b">
        <f t="shared" si="12"/>
        <v>1</v>
      </c>
      <c r="AB86" s="62">
        <f t="shared" si="13"/>
        <v>7.1874272409778817</v>
      </c>
      <c r="AC86" s="62" t="s">
        <v>473</v>
      </c>
      <c r="AK86">
        <v>0</v>
      </c>
      <c r="AL86" s="118" t="e">
        <f>AK86-#REF!-#REF!</f>
        <v>#REF!</v>
      </c>
      <c r="AM86" s="118"/>
      <c r="AN86" s="118" t="e">
        <f>AM86-#REF!</f>
        <v>#REF!</v>
      </c>
    </row>
    <row r="87" spans="1:42">
      <c r="A87" s="6">
        <v>12</v>
      </c>
      <c r="B87" s="32">
        <v>22724858</v>
      </c>
      <c r="C87" s="5" t="s">
        <v>69</v>
      </c>
      <c r="D87" s="167">
        <v>41250</v>
      </c>
      <c r="E87" s="167">
        <v>512</v>
      </c>
      <c r="F87" s="94">
        <v>0</v>
      </c>
      <c r="G87" s="94">
        <v>0</v>
      </c>
      <c r="H87" s="94">
        <v>0</v>
      </c>
      <c r="I87" s="96">
        <v>400</v>
      </c>
      <c r="J87" s="9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  <c r="P87" s="94">
        <v>0</v>
      </c>
      <c r="Q87" s="94"/>
      <c r="R87" s="95"/>
      <c r="S87" s="4">
        <f t="shared" si="9"/>
        <v>42162</v>
      </c>
      <c r="T87" s="5">
        <f>재고!E87</f>
        <v>508</v>
      </c>
      <c r="U87" s="72">
        <f>판매추이!U87</f>
        <v>17.002631578947369</v>
      </c>
      <c r="V87" s="22">
        <f>판매추이!I87</f>
        <v>54.285714285714285</v>
      </c>
      <c r="W87" s="18">
        <v>21500</v>
      </c>
      <c r="X87" s="32">
        <f t="shared" si="10"/>
        <v>12</v>
      </c>
      <c r="Y87" s="87">
        <v>5</v>
      </c>
      <c r="Z87" s="174">
        <f t="shared" si="2"/>
        <v>101.6</v>
      </c>
      <c r="AA87" s="32" t="b">
        <f t="shared" si="12"/>
        <v>0</v>
      </c>
      <c r="AC87" s="62" t="s">
        <v>474</v>
      </c>
    </row>
    <row r="88" spans="1:42">
      <c r="A88" s="6">
        <v>57</v>
      </c>
      <c r="B88" s="32">
        <v>29645476</v>
      </c>
      <c r="C88" s="5" t="s">
        <v>116</v>
      </c>
      <c r="D88" s="167">
        <v>1638</v>
      </c>
      <c r="E88" s="94">
        <v>0</v>
      </c>
      <c r="F88" s="94">
        <v>0</v>
      </c>
      <c r="G88" s="96">
        <v>84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  <c r="P88" s="94">
        <v>0</v>
      </c>
      <c r="Q88" s="94"/>
      <c r="R88" s="95"/>
      <c r="S88" s="4">
        <f t="shared" si="9"/>
        <v>1722</v>
      </c>
      <c r="T88" s="5">
        <f>재고!E88</f>
        <v>462</v>
      </c>
      <c r="U88" s="72">
        <f>판매추이!U88</f>
        <v>9.7096774193548381</v>
      </c>
      <c r="V88" s="22">
        <f>판매추이!I88</f>
        <v>4.4285714285714288</v>
      </c>
      <c r="W88" s="18">
        <v>14300</v>
      </c>
      <c r="X88" s="32">
        <f t="shared" si="10"/>
        <v>57</v>
      </c>
      <c r="Y88" s="87">
        <v>7</v>
      </c>
      <c r="Z88" s="174">
        <f t="shared" si="2"/>
        <v>66</v>
      </c>
      <c r="AA88" s="32" t="b">
        <f t="shared" si="12"/>
        <v>1</v>
      </c>
      <c r="AC88" s="62" t="s">
        <v>475</v>
      </c>
    </row>
    <row r="89" spans="1:42">
      <c r="A89" s="6">
        <v>56</v>
      </c>
      <c r="B89" s="32">
        <v>29645474</v>
      </c>
      <c r="C89" s="5" t="s">
        <v>111</v>
      </c>
      <c r="D89" s="167">
        <v>2690</v>
      </c>
      <c r="E89" s="181">
        <v>84</v>
      </c>
      <c r="F89" s="94">
        <v>0</v>
      </c>
      <c r="G89" s="96">
        <v>56</v>
      </c>
      <c r="H89" s="96">
        <v>84</v>
      </c>
      <c r="I89" s="94">
        <v>0</v>
      </c>
      <c r="J89" s="94">
        <v>0</v>
      </c>
      <c r="K89" s="94">
        <v>0</v>
      </c>
      <c r="L89" s="96">
        <v>84</v>
      </c>
      <c r="M89" s="94">
        <v>0</v>
      </c>
      <c r="N89" s="94">
        <v>0</v>
      </c>
      <c r="O89" s="94">
        <v>0</v>
      </c>
      <c r="P89" s="115">
        <v>84</v>
      </c>
      <c r="Q89" s="94"/>
      <c r="R89" s="95"/>
      <c r="S89" s="4">
        <f t="shared" si="9"/>
        <v>3082</v>
      </c>
      <c r="T89" s="5">
        <f>재고!E89</f>
        <v>-16</v>
      </c>
      <c r="U89" s="72">
        <f>판매추이!U89</f>
        <v>4.5294117647058822</v>
      </c>
      <c r="V89" s="22">
        <f>판매추이!I89</f>
        <v>12.142857142857142</v>
      </c>
      <c r="W89" s="18">
        <v>14300</v>
      </c>
      <c r="X89" s="32">
        <f t="shared" si="10"/>
        <v>56</v>
      </c>
      <c r="Y89" s="87">
        <v>7</v>
      </c>
      <c r="Z89" s="174">
        <f t="shared" si="2"/>
        <v>-2.2857142857142856</v>
      </c>
      <c r="AA89" s="32" t="b">
        <f t="shared" si="12"/>
        <v>0</v>
      </c>
      <c r="AC89" s="62" t="s">
        <v>476</v>
      </c>
      <c r="AP89" s="85" t="s">
        <v>579</v>
      </c>
    </row>
    <row r="90" spans="1:42">
      <c r="A90" s="6">
        <v>104</v>
      </c>
      <c r="B90" s="87">
        <v>39217323</v>
      </c>
      <c r="C90" s="79" t="s">
        <v>550</v>
      </c>
      <c r="D90" s="167">
        <v>1928</v>
      </c>
      <c r="E90" s="97">
        <v>256</v>
      </c>
      <c r="F90" s="101">
        <v>576</v>
      </c>
      <c r="G90" s="95">
        <v>0</v>
      </c>
      <c r="H90" s="95">
        <v>0</v>
      </c>
      <c r="I90" s="178">
        <v>384</v>
      </c>
      <c r="J90" s="95">
        <v>0</v>
      </c>
      <c r="K90" s="95">
        <v>0</v>
      </c>
      <c r="L90" s="95">
        <v>0</v>
      </c>
      <c r="M90" s="178">
        <v>256</v>
      </c>
      <c r="N90" s="178">
        <v>384</v>
      </c>
      <c r="O90" s="95">
        <v>0</v>
      </c>
      <c r="P90" s="95">
        <v>0</v>
      </c>
      <c r="Q90" s="95"/>
      <c r="R90" s="95"/>
      <c r="S90" s="4">
        <f t="shared" si="9"/>
        <v>3784</v>
      </c>
      <c r="T90" s="5">
        <f>재고!E90</f>
        <v>-796</v>
      </c>
      <c r="U90" s="72">
        <f>판매추이!U90</f>
        <v>10.515350877192983</v>
      </c>
      <c r="V90" s="22">
        <f>판매추이!I90</f>
        <v>65.142857142857139</v>
      </c>
      <c r="W90" s="18">
        <v>15000</v>
      </c>
      <c r="X90" s="32">
        <f t="shared" si="10"/>
        <v>104</v>
      </c>
      <c r="Y90" s="87">
        <v>4</v>
      </c>
      <c r="Z90" s="174">
        <f t="shared" si="2"/>
        <v>-199</v>
      </c>
      <c r="AA90" s="32" t="b">
        <f t="shared" si="12"/>
        <v>1</v>
      </c>
      <c r="AC90" s="62" t="s">
        <v>477</v>
      </c>
    </row>
    <row r="91" spans="1:42">
      <c r="A91" s="6">
        <v>105</v>
      </c>
      <c r="B91" s="87">
        <v>39217324</v>
      </c>
      <c r="C91" s="79" t="s">
        <v>551</v>
      </c>
      <c r="D91" s="167">
        <v>1134</v>
      </c>
      <c r="E91" s="97">
        <v>336</v>
      </c>
      <c r="F91" s="95">
        <v>0</v>
      </c>
      <c r="G91" s="95">
        <v>0</v>
      </c>
      <c r="H91" s="178">
        <v>459</v>
      </c>
      <c r="I91" s="95">
        <v>0</v>
      </c>
      <c r="J91" s="95">
        <v>0</v>
      </c>
      <c r="K91" s="95">
        <v>0</v>
      </c>
      <c r="L91" s="95">
        <v>0</v>
      </c>
      <c r="M91" s="178">
        <v>192</v>
      </c>
      <c r="N91" s="95">
        <v>0</v>
      </c>
      <c r="O91" s="178">
        <v>240</v>
      </c>
      <c r="P91" s="95">
        <v>0</v>
      </c>
      <c r="Q91" s="95"/>
      <c r="R91" s="95"/>
      <c r="S91" s="4">
        <f t="shared" si="9"/>
        <v>2361</v>
      </c>
      <c r="T91" s="5">
        <f>재고!E91</f>
        <v>-864</v>
      </c>
      <c r="U91" s="72">
        <f>판매추이!U91</f>
        <v>7.8218623481781382</v>
      </c>
      <c r="V91" s="22">
        <f>판매추이!I91</f>
        <v>35.285714285714285</v>
      </c>
      <c r="W91" s="18">
        <v>19000</v>
      </c>
      <c r="X91" s="32">
        <f t="shared" si="10"/>
        <v>105</v>
      </c>
      <c r="Y91" s="87">
        <v>3</v>
      </c>
      <c r="Z91" s="174">
        <f t="shared" si="2"/>
        <v>-288</v>
      </c>
      <c r="AA91" s="32" t="b">
        <f t="shared" si="12"/>
        <v>1</v>
      </c>
      <c r="AC91" s="62" t="s">
        <v>478</v>
      </c>
    </row>
    <row r="92" spans="1:42">
      <c r="A92" s="6">
        <v>38</v>
      </c>
      <c r="B92" s="32">
        <v>27167835</v>
      </c>
      <c r="C92" s="5" t="s">
        <v>59</v>
      </c>
      <c r="D92" s="167">
        <v>3705</v>
      </c>
      <c r="E92" s="94">
        <v>0</v>
      </c>
      <c r="F92" s="94">
        <v>0</v>
      </c>
      <c r="G92" s="94">
        <v>0</v>
      </c>
      <c r="H92" s="94">
        <v>0</v>
      </c>
      <c r="I92" s="94">
        <v>0</v>
      </c>
      <c r="J92" s="94">
        <v>0</v>
      </c>
      <c r="K92" s="94">
        <v>0</v>
      </c>
      <c r="L92" s="94">
        <v>0</v>
      </c>
      <c r="M92" s="94">
        <v>0</v>
      </c>
      <c r="N92" s="94">
        <v>0</v>
      </c>
      <c r="O92" s="94">
        <v>0</v>
      </c>
      <c r="P92" s="94">
        <v>0</v>
      </c>
      <c r="Q92" s="94"/>
      <c r="R92" s="95"/>
      <c r="S92" s="4">
        <f t="shared" si="9"/>
        <v>3705</v>
      </c>
      <c r="T92" s="5">
        <f>재고!E92</f>
        <v>1575</v>
      </c>
      <c r="U92" s="72">
        <f>판매추이!U92</f>
        <v>154.69999999999999</v>
      </c>
      <c r="V92" s="22">
        <f>판매추이!I92</f>
        <v>1.4285714285714286</v>
      </c>
      <c r="W92" s="59">
        <v>10700</v>
      </c>
      <c r="X92" s="32">
        <f t="shared" si="10"/>
        <v>38</v>
      </c>
      <c r="Y92" s="87">
        <v>15</v>
      </c>
      <c r="Z92" s="174">
        <f t="shared" si="2"/>
        <v>105</v>
      </c>
      <c r="AA92" s="32" t="b">
        <f t="shared" si="12"/>
        <v>1</v>
      </c>
      <c r="AC92" s="62" t="s">
        <v>479</v>
      </c>
    </row>
    <row r="93" spans="1:42">
      <c r="A93" s="6">
        <v>40</v>
      </c>
      <c r="B93" s="32">
        <v>27167837</v>
      </c>
      <c r="C93" s="5" t="s">
        <v>39</v>
      </c>
      <c r="D93" s="167">
        <v>1284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4">
        <v>0</v>
      </c>
      <c r="N93" s="94">
        <v>0</v>
      </c>
      <c r="O93" s="94">
        <v>0</v>
      </c>
      <c r="P93" s="94">
        <v>0</v>
      </c>
      <c r="Q93" s="94"/>
      <c r="R93" s="95"/>
      <c r="S93" s="4">
        <f t="shared" si="9"/>
        <v>1284</v>
      </c>
      <c r="T93" s="5">
        <f>재고!E93</f>
        <v>1968</v>
      </c>
      <c r="U93" s="72">
        <f>판매추이!U93</f>
        <v>1519</v>
      </c>
      <c r="V93" s="22">
        <f>판매추이!I93</f>
        <v>0.14285714285714285</v>
      </c>
      <c r="W93" s="18">
        <v>14000</v>
      </c>
      <c r="X93" s="32">
        <f t="shared" si="10"/>
        <v>40</v>
      </c>
      <c r="Y93" s="87">
        <v>12</v>
      </c>
      <c r="Z93" s="174">
        <f t="shared" si="2"/>
        <v>164</v>
      </c>
      <c r="AA93" s="32" t="b">
        <f t="shared" si="12"/>
        <v>1</v>
      </c>
      <c r="AB93"/>
      <c r="AC93"/>
    </row>
    <row r="94" spans="1:42">
      <c r="A94" s="6">
        <v>37</v>
      </c>
      <c r="B94" s="32">
        <v>27167834</v>
      </c>
      <c r="C94" s="5" t="s">
        <v>58</v>
      </c>
      <c r="D94" s="167">
        <v>2130</v>
      </c>
      <c r="E94" s="94">
        <v>0</v>
      </c>
      <c r="F94" s="94">
        <v>0</v>
      </c>
      <c r="G94" s="94">
        <v>0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  <c r="M94" s="94">
        <v>0</v>
      </c>
      <c r="N94" s="94">
        <v>0</v>
      </c>
      <c r="O94" s="94">
        <v>0</v>
      </c>
      <c r="P94" s="94">
        <v>0</v>
      </c>
      <c r="Q94" s="94"/>
      <c r="R94" s="95"/>
      <c r="S94" s="4">
        <f t="shared" si="9"/>
        <v>2130</v>
      </c>
      <c r="T94" s="5">
        <f>재고!E94</f>
        <v>2040</v>
      </c>
      <c r="U94" s="72">
        <f>판매추이!U94</f>
        <v>220.5</v>
      </c>
      <c r="V94" s="22">
        <f>판매추이!I94</f>
        <v>0.8571428571428571</v>
      </c>
      <c r="W94" s="18">
        <v>10700</v>
      </c>
      <c r="X94" s="32">
        <f t="shared" si="10"/>
        <v>37</v>
      </c>
      <c r="Y94" s="87">
        <v>15</v>
      </c>
      <c r="Z94" s="174">
        <f t="shared" si="2"/>
        <v>136</v>
      </c>
      <c r="AA94" s="32" t="b">
        <f t="shared" si="12"/>
        <v>1</v>
      </c>
    </row>
    <row r="95" spans="1:42">
      <c r="A95" s="6">
        <v>39</v>
      </c>
      <c r="B95" s="32">
        <v>27167836</v>
      </c>
      <c r="C95" s="5" t="s">
        <v>33</v>
      </c>
      <c r="D95" s="167">
        <v>744</v>
      </c>
      <c r="E95" s="94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/>
      <c r="R95" s="95"/>
      <c r="S95" s="4">
        <f t="shared" si="9"/>
        <v>744</v>
      </c>
      <c r="T95" s="5">
        <f>재고!E95</f>
        <v>2244</v>
      </c>
      <c r="U95" s="72">
        <f>판매추이!U95</f>
        <v>658</v>
      </c>
      <c r="V95" s="22">
        <f>판매추이!I95</f>
        <v>0.14285714285714285</v>
      </c>
      <c r="W95" s="18">
        <v>14000</v>
      </c>
      <c r="X95" s="32">
        <f t="shared" si="10"/>
        <v>39</v>
      </c>
      <c r="Y95" s="87">
        <v>12</v>
      </c>
      <c r="Z95" s="174">
        <f t="shared" si="2"/>
        <v>187</v>
      </c>
      <c r="AA95" s="32" t="b">
        <f t="shared" si="12"/>
        <v>1</v>
      </c>
    </row>
    <row r="96" spans="1:42">
      <c r="A96" s="6">
        <v>82</v>
      </c>
      <c r="B96" s="6">
        <v>14076866</v>
      </c>
      <c r="C96" s="5" t="s">
        <v>41</v>
      </c>
      <c r="D96" s="167">
        <v>1296</v>
      </c>
      <c r="E96" s="167">
        <v>72</v>
      </c>
      <c r="F96" s="94">
        <v>0</v>
      </c>
      <c r="G96" s="94">
        <v>0</v>
      </c>
      <c r="H96" s="96">
        <v>72</v>
      </c>
      <c r="I96" s="94">
        <v>0</v>
      </c>
      <c r="J96" s="94">
        <v>0</v>
      </c>
      <c r="K96" s="94">
        <v>0</v>
      </c>
      <c r="L96" s="94">
        <v>0</v>
      </c>
      <c r="M96" s="96">
        <v>72</v>
      </c>
      <c r="N96" s="94">
        <v>0</v>
      </c>
      <c r="O96" s="94">
        <v>0</v>
      </c>
      <c r="P96" s="94">
        <v>0</v>
      </c>
      <c r="Q96" s="94"/>
      <c r="R96" s="95"/>
      <c r="S96" s="4">
        <f t="shared" si="9"/>
        <v>1512</v>
      </c>
      <c r="T96" s="5">
        <f>재고!E96</f>
        <v>1512</v>
      </c>
      <c r="U96" s="72">
        <f>판매추이!U96</f>
        <v>13.086956521739129</v>
      </c>
      <c r="V96" s="22">
        <f>판매추이!I96</f>
        <v>9.8571428571428577</v>
      </c>
      <c r="W96" s="18">
        <v>3990</v>
      </c>
      <c r="X96" s="32">
        <f t="shared" si="10"/>
        <v>82</v>
      </c>
      <c r="Y96" s="32">
        <v>72</v>
      </c>
      <c r="Z96" s="174">
        <f t="shared" si="2"/>
        <v>21</v>
      </c>
      <c r="AA96" s="32" t="b">
        <f t="shared" si="12"/>
        <v>1</v>
      </c>
      <c r="AB96" s="62">
        <f t="shared" ref="AB96:AB105" si="14">T96/V96</f>
        <v>153.39130434782609</v>
      </c>
      <c r="AC96" s="62" t="s">
        <v>48</v>
      </c>
      <c r="AD96" s="107" t="s">
        <v>305</v>
      </c>
      <c r="AE96" s="85" t="s">
        <v>313</v>
      </c>
      <c r="AK96">
        <v>0</v>
      </c>
      <c r="AL96" s="118" t="e">
        <f>AK96-#REF!-#REF!</f>
        <v>#REF!</v>
      </c>
      <c r="AM96" s="118"/>
      <c r="AN96" s="118" t="e">
        <f>AM96-#REF!</f>
        <v>#REF!</v>
      </c>
    </row>
    <row r="97" spans="1:40">
      <c r="A97" s="6">
        <v>81</v>
      </c>
      <c r="B97" s="6">
        <v>14076865</v>
      </c>
      <c r="C97" s="5" t="s">
        <v>42</v>
      </c>
      <c r="D97" s="167">
        <v>2736</v>
      </c>
      <c r="E97" s="167">
        <v>144</v>
      </c>
      <c r="F97" s="94">
        <v>0</v>
      </c>
      <c r="G97" s="94">
        <v>0</v>
      </c>
      <c r="H97" s="94">
        <v>0</v>
      </c>
      <c r="I97" s="94">
        <v>0</v>
      </c>
      <c r="J97" s="94">
        <v>0</v>
      </c>
      <c r="K97" s="94">
        <v>0</v>
      </c>
      <c r="L97" s="94">
        <v>0</v>
      </c>
      <c r="M97" s="94">
        <v>0</v>
      </c>
      <c r="N97" s="94">
        <v>0</v>
      </c>
      <c r="O97" s="94">
        <v>0</v>
      </c>
      <c r="P97" s="94">
        <v>0</v>
      </c>
      <c r="Q97" s="94"/>
      <c r="R97" s="95"/>
      <c r="S97" s="4">
        <f t="shared" si="9"/>
        <v>2880</v>
      </c>
      <c r="T97" s="5">
        <f>재고!E97</f>
        <v>1296</v>
      </c>
      <c r="U97" s="72">
        <f>판매추이!U97</f>
        <v>28</v>
      </c>
      <c r="V97" s="22">
        <f>판매추이!I97</f>
        <v>8.5714285714285712</v>
      </c>
      <c r="W97" s="18">
        <v>3990</v>
      </c>
      <c r="X97" s="32">
        <f t="shared" si="10"/>
        <v>81</v>
      </c>
      <c r="Y97" s="32">
        <v>72</v>
      </c>
      <c r="Z97" s="174">
        <f t="shared" si="2"/>
        <v>18</v>
      </c>
      <c r="AA97" s="32" t="b">
        <f t="shared" si="12"/>
        <v>1</v>
      </c>
      <c r="AB97" s="62">
        <f t="shared" si="14"/>
        <v>151.20000000000002</v>
      </c>
      <c r="AC97" s="62" t="s">
        <v>49</v>
      </c>
      <c r="AK97">
        <v>0</v>
      </c>
      <c r="AL97" s="118" t="e">
        <f>AK97-#REF!-#REF!</f>
        <v>#REF!</v>
      </c>
      <c r="AM97" s="118"/>
      <c r="AN97" s="118" t="e">
        <f>AM97-#REF!</f>
        <v>#REF!</v>
      </c>
    </row>
    <row r="98" spans="1:40">
      <c r="A98" s="6">
        <v>83</v>
      </c>
      <c r="B98" s="6">
        <v>14076867</v>
      </c>
      <c r="C98" s="5" t="s">
        <v>38</v>
      </c>
      <c r="D98" s="167">
        <v>2520</v>
      </c>
      <c r="E98" s="94">
        <v>0</v>
      </c>
      <c r="F98" s="94">
        <v>0</v>
      </c>
      <c r="G98" s="96">
        <v>72</v>
      </c>
      <c r="H98" s="96">
        <v>288</v>
      </c>
      <c r="I98" s="94">
        <v>0</v>
      </c>
      <c r="J98" s="9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  <c r="P98" s="94">
        <v>0</v>
      </c>
      <c r="Q98" s="94"/>
      <c r="R98" s="95"/>
      <c r="S98" s="4">
        <f t="shared" ref="S98:S129" si="15">SUM(D98:R98)</f>
        <v>2880</v>
      </c>
      <c r="T98" s="5">
        <f>재고!E98</f>
        <v>576</v>
      </c>
      <c r="U98" s="72">
        <f>판매추이!U98</f>
        <v>12.944444444444445</v>
      </c>
      <c r="V98" s="22">
        <f>판매추이!I98</f>
        <v>18</v>
      </c>
      <c r="W98" s="13">
        <v>3990</v>
      </c>
      <c r="X98" s="32">
        <f t="shared" ref="X98:X129" si="16">A98</f>
        <v>83</v>
      </c>
      <c r="Y98" s="32">
        <v>72</v>
      </c>
      <c r="Z98" s="174">
        <f t="shared" si="2"/>
        <v>8</v>
      </c>
      <c r="AA98" s="32" t="b">
        <f t="shared" si="12"/>
        <v>1</v>
      </c>
      <c r="AB98" s="62">
        <f t="shared" si="14"/>
        <v>32</v>
      </c>
      <c r="AC98" s="62" t="s">
        <v>465</v>
      </c>
      <c r="AK98">
        <v>0</v>
      </c>
      <c r="AL98" s="118" t="e">
        <f>AK98-#REF!-#REF!</f>
        <v>#REF!</v>
      </c>
      <c r="AM98" s="118"/>
      <c r="AN98" s="118" t="e">
        <f>AM98-#REF!</f>
        <v>#REF!</v>
      </c>
    </row>
    <row r="99" spans="1:40" ht="18" customHeight="1">
      <c r="A99" s="6">
        <v>14</v>
      </c>
      <c r="B99" s="32">
        <v>14000131</v>
      </c>
      <c r="C99" s="5" t="s">
        <v>118</v>
      </c>
      <c r="D99" s="167">
        <v>16915</v>
      </c>
      <c r="E99" s="94">
        <v>0</v>
      </c>
      <c r="F99" s="94">
        <v>0</v>
      </c>
      <c r="G99" s="96">
        <v>250</v>
      </c>
      <c r="H99" s="96">
        <v>0</v>
      </c>
      <c r="I99" s="94">
        <v>0</v>
      </c>
      <c r="J99" s="96">
        <v>250</v>
      </c>
      <c r="K99" s="94">
        <v>0</v>
      </c>
      <c r="L99" s="94">
        <v>0</v>
      </c>
      <c r="M99" s="96">
        <v>250</v>
      </c>
      <c r="N99" s="96">
        <v>250</v>
      </c>
      <c r="O99" s="94">
        <v>0</v>
      </c>
      <c r="P99" s="94">
        <v>0</v>
      </c>
      <c r="Q99" s="94"/>
      <c r="R99" s="94"/>
      <c r="S99" s="4">
        <f t="shared" si="15"/>
        <v>17915</v>
      </c>
      <c r="T99" s="5">
        <f>재고!E99</f>
        <v>655</v>
      </c>
      <c r="U99" s="72">
        <f>판매추이!U99</f>
        <v>4.1413612565445028</v>
      </c>
      <c r="V99" s="22">
        <f>판매추이!I99</f>
        <v>54.571428571428569</v>
      </c>
      <c r="W99" s="59">
        <v>6300</v>
      </c>
      <c r="X99" s="32">
        <f t="shared" si="16"/>
        <v>14</v>
      </c>
      <c r="Y99" s="32">
        <v>5</v>
      </c>
      <c r="Z99" s="174">
        <f t="shared" si="2"/>
        <v>131</v>
      </c>
      <c r="AA99" s="32" t="b">
        <f t="shared" si="12"/>
        <v>1</v>
      </c>
      <c r="AB99" s="62">
        <f t="shared" si="14"/>
        <v>12.002617801047121</v>
      </c>
      <c r="AC99" s="62">
        <v>48</v>
      </c>
      <c r="AK99">
        <v>0</v>
      </c>
      <c r="AL99" s="118" t="e">
        <f>AK99-#REF!-#REF!</f>
        <v>#REF!</v>
      </c>
      <c r="AM99" s="118">
        <v>0</v>
      </c>
      <c r="AN99" s="118" t="e">
        <f>AM99-#REF!</f>
        <v>#REF!</v>
      </c>
    </row>
    <row r="100" spans="1:40" ht="15.75" customHeight="1">
      <c r="A100" s="6">
        <v>29</v>
      </c>
      <c r="B100" s="32">
        <v>26237801</v>
      </c>
      <c r="C100" s="5" t="s">
        <v>92</v>
      </c>
      <c r="D100" s="167">
        <v>2040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  <c r="P100" s="94">
        <v>0</v>
      </c>
      <c r="Q100" s="94"/>
      <c r="R100" s="95"/>
      <c r="S100" s="4">
        <f t="shared" si="15"/>
        <v>2040</v>
      </c>
      <c r="T100" s="5">
        <f>재고!E100</f>
        <v>300</v>
      </c>
      <c r="U100" s="72">
        <f>판매추이!U100</f>
        <v>185.5</v>
      </c>
      <c r="V100" s="22">
        <f>판매추이!I100</f>
        <v>0.2857142857142857</v>
      </c>
      <c r="W100" s="26">
        <v>11000</v>
      </c>
      <c r="X100" s="32">
        <f t="shared" si="16"/>
        <v>29</v>
      </c>
      <c r="Y100" s="32">
        <v>15</v>
      </c>
      <c r="Z100" s="174">
        <f t="shared" si="2"/>
        <v>20</v>
      </c>
      <c r="AA100" s="32" t="b">
        <f t="shared" si="12"/>
        <v>1</v>
      </c>
      <c r="AB100" s="62">
        <f t="shared" si="14"/>
        <v>1050</v>
      </c>
      <c r="AC100" s="62">
        <v>66</v>
      </c>
      <c r="AK100">
        <v>0</v>
      </c>
      <c r="AL100" s="118" t="e">
        <f>AK100-#REF!-#REF!</f>
        <v>#REF!</v>
      </c>
      <c r="AM100" s="118">
        <v>0</v>
      </c>
      <c r="AN100" s="118" t="e">
        <f>AM100-#REF!</f>
        <v>#REF!</v>
      </c>
    </row>
    <row r="101" spans="1:40">
      <c r="A101" s="6">
        <v>30</v>
      </c>
      <c r="B101" s="32">
        <v>26237800</v>
      </c>
      <c r="C101" s="5" t="s">
        <v>89</v>
      </c>
      <c r="D101" s="167">
        <v>2500</v>
      </c>
      <c r="E101" s="94">
        <v>0</v>
      </c>
      <c r="F101" s="94">
        <v>0</v>
      </c>
      <c r="G101" s="94">
        <v>0</v>
      </c>
      <c r="H101" s="94">
        <v>0</v>
      </c>
      <c r="I101" s="94">
        <v>0</v>
      </c>
      <c r="J101" s="94">
        <v>0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/>
      <c r="R101" s="95"/>
      <c r="S101" s="4">
        <f t="shared" si="15"/>
        <v>2500</v>
      </c>
      <c r="T101" s="5">
        <f>재고!E101</f>
        <v>280</v>
      </c>
      <c r="U101" s="72">
        <f>판매추이!U101</f>
        <v>45.5</v>
      </c>
      <c r="V101" s="22">
        <f>판매추이!I101</f>
        <v>1.1428571428571428</v>
      </c>
      <c r="W101" s="26">
        <v>13000</v>
      </c>
      <c r="X101" s="32">
        <f t="shared" si="16"/>
        <v>30</v>
      </c>
      <c r="Y101" s="32">
        <v>10</v>
      </c>
      <c r="Z101" s="174">
        <f t="shared" si="2"/>
        <v>28</v>
      </c>
      <c r="AA101" s="32" t="b">
        <f t="shared" si="12"/>
        <v>1</v>
      </c>
      <c r="AB101" s="62">
        <f t="shared" si="14"/>
        <v>245</v>
      </c>
      <c r="AC101" s="62">
        <v>68</v>
      </c>
      <c r="AK101">
        <v>0</v>
      </c>
      <c r="AL101" s="118" t="e">
        <f>AK101-#REF!-#REF!</f>
        <v>#REF!</v>
      </c>
      <c r="AM101" s="118">
        <v>0</v>
      </c>
      <c r="AN101" s="118" t="e">
        <f>AM101-#REF!</f>
        <v>#REF!</v>
      </c>
    </row>
    <row r="102" spans="1:40">
      <c r="A102" s="6">
        <v>3</v>
      </c>
      <c r="B102" s="32">
        <v>21890857</v>
      </c>
      <c r="C102" s="5" t="s">
        <v>90</v>
      </c>
      <c r="D102" s="167">
        <v>8610</v>
      </c>
      <c r="E102" s="94">
        <v>0</v>
      </c>
      <c r="F102" s="94">
        <v>0</v>
      </c>
      <c r="G102" s="96">
        <v>180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/>
      <c r="R102" s="95"/>
      <c r="S102" s="4">
        <f t="shared" si="15"/>
        <v>8790</v>
      </c>
      <c r="T102" s="5">
        <f>재고!E102</f>
        <v>180</v>
      </c>
      <c r="U102" s="72">
        <f>판매추이!U102</f>
        <v>40.409090909090907</v>
      </c>
      <c r="V102" s="22">
        <f>판매추이!I102</f>
        <v>3.1428571428571428</v>
      </c>
      <c r="W102" s="18">
        <v>11000</v>
      </c>
      <c r="X102" s="32">
        <f t="shared" si="16"/>
        <v>3</v>
      </c>
      <c r="Y102" s="32">
        <v>15</v>
      </c>
      <c r="Z102" s="174">
        <f t="shared" si="2"/>
        <v>12</v>
      </c>
      <c r="AA102" s="32" t="b">
        <f t="shared" si="12"/>
        <v>1</v>
      </c>
      <c r="AB102" s="62">
        <f t="shared" si="14"/>
        <v>57.272727272727273</v>
      </c>
      <c r="AC102" s="62">
        <v>72</v>
      </c>
      <c r="AD102" s="27"/>
      <c r="AK102">
        <v>0</v>
      </c>
      <c r="AL102" s="118" t="e">
        <f>AK102-#REF!-#REF!</f>
        <v>#REF!</v>
      </c>
      <c r="AM102" s="118">
        <v>0</v>
      </c>
      <c r="AN102" s="118" t="e">
        <f>AM102-#REF!</f>
        <v>#REF!</v>
      </c>
    </row>
    <row r="103" spans="1:40" ht="20.25" customHeight="1">
      <c r="A103" s="6">
        <v>4</v>
      </c>
      <c r="B103" s="32">
        <v>21890856</v>
      </c>
      <c r="C103" s="5" t="s">
        <v>87</v>
      </c>
      <c r="D103" s="167">
        <v>8791</v>
      </c>
      <c r="E103" s="94"/>
      <c r="F103" s="94">
        <v>0</v>
      </c>
      <c r="G103" s="94">
        <v>0</v>
      </c>
      <c r="H103" s="94">
        <v>0</v>
      </c>
      <c r="I103" s="94">
        <v>0</v>
      </c>
      <c r="J103" s="94">
        <v>0</v>
      </c>
      <c r="K103" s="94">
        <v>0</v>
      </c>
      <c r="L103" s="94">
        <v>0</v>
      </c>
      <c r="M103" s="94">
        <v>0</v>
      </c>
      <c r="N103" s="94">
        <v>0</v>
      </c>
      <c r="O103" s="94">
        <v>0</v>
      </c>
      <c r="P103" s="94">
        <v>0</v>
      </c>
      <c r="Q103" s="94"/>
      <c r="R103" s="95"/>
      <c r="S103" s="4">
        <f t="shared" si="15"/>
        <v>8791</v>
      </c>
      <c r="T103" s="5">
        <f>재고!E103</f>
        <v>320</v>
      </c>
      <c r="U103" s="72">
        <f>판매추이!U103</f>
        <v>28.358974358974361</v>
      </c>
      <c r="V103" s="22">
        <f>판매추이!I103</f>
        <v>5.5714285714285712</v>
      </c>
      <c r="W103" s="18">
        <v>13000</v>
      </c>
      <c r="X103" s="32">
        <f t="shared" si="16"/>
        <v>4</v>
      </c>
      <c r="Y103" s="32">
        <v>10</v>
      </c>
      <c r="Z103" s="174">
        <f t="shared" si="2"/>
        <v>32</v>
      </c>
      <c r="AA103" s="32" t="b">
        <f t="shared" si="12"/>
        <v>1</v>
      </c>
      <c r="AB103" s="62">
        <f t="shared" si="14"/>
        <v>57.435897435897438</v>
      </c>
      <c r="AC103" s="62">
        <v>97</v>
      </c>
      <c r="AK103">
        <v>0</v>
      </c>
      <c r="AL103" s="118" t="e">
        <f>AK103-#REF!-#REF!</f>
        <v>#REF!</v>
      </c>
      <c r="AM103" s="118">
        <v>0</v>
      </c>
      <c r="AN103" s="118" t="e">
        <f>AM103-#REF!</f>
        <v>#REF!</v>
      </c>
    </row>
    <row r="104" spans="1:40">
      <c r="A104" s="6">
        <v>5</v>
      </c>
      <c r="B104" s="32">
        <v>21890860</v>
      </c>
      <c r="C104" s="5" t="s">
        <v>88</v>
      </c>
      <c r="D104" s="167">
        <v>9000</v>
      </c>
      <c r="E104" s="167">
        <v>135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  <c r="P104" s="94">
        <v>0</v>
      </c>
      <c r="Q104" s="94"/>
      <c r="R104" s="95"/>
      <c r="S104" s="4">
        <f t="shared" si="15"/>
        <v>9135</v>
      </c>
      <c r="T104" s="5">
        <f>재고!E104</f>
        <v>345</v>
      </c>
      <c r="U104" s="72">
        <f>판매추이!U104</f>
        <v>188.29999999999998</v>
      </c>
      <c r="V104" s="22">
        <f>판매추이!I104</f>
        <v>1.4285714285714286</v>
      </c>
      <c r="W104" s="18">
        <v>11000</v>
      </c>
      <c r="X104" s="32">
        <f t="shared" si="16"/>
        <v>5</v>
      </c>
      <c r="Y104" s="32">
        <v>15</v>
      </c>
      <c r="Z104" s="174">
        <f t="shared" si="2"/>
        <v>23</v>
      </c>
      <c r="AA104" s="32" t="b">
        <f t="shared" si="12"/>
        <v>1</v>
      </c>
      <c r="AB104" s="62">
        <f t="shared" si="14"/>
        <v>241.5</v>
      </c>
      <c r="AC104" s="62">
        <v>96</v>
      </c>
      <c r="AK104">
        <v>0</v>
      </c>
      <c r="AL104" s="118" t="e">
        <f>AK104-#REF!-#REF!</f>
        <v>#REF!</v>
      </c>
      <c r="AM104" s="118">
        <v>0</v>
      </c>
      <c r="AN104" s="118" t="e">
        <f>AM104-#REF!</f>
        <v>#REF!</v>
      </c>
    </row>
    <row r="105" spans="1:40">
      <c r="A105" s="6">
        <v>6</v>
      </c>
      <c r="B105" s="32">
        <v>21890859</v>
      </c>
      <c r="C105" s="5" t="s">
        <v>80</v>
      </c>
      <c r="D105" s="167">
        <v>10899</v>
      </c>
      <c r="E105" s="94">
        <v>0</v>
      </c>
      <c r="F105" s="94">
        <v>0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  <c r="P105" s="94">
        <v>0</v>
      </c>
      <c r="Q105" s="94"/>
      <c r="R105" s="95"/>
      <c r="S105" s="4">
        <f t="shared" si="15"/>
        <v>10899</v>
      </c>
      <c r="T105" s="5">
        <f>재고!E105</f>
        <v>640</v>
      </c>
      <c r="U105" s="72">
        <f>판매추이!U105</f>
        <v>58.42307692307692</v>
      </c>
      <c r="V105" s="22">
        <f>판매추이!I105</f>
        <v>3.7142857142857144</v>
      </c>
      <c r="W105" s="18">
        <v>13000</v>
      </c>
      <c r="X105" s="32">
        <f t="shared" si="16"/>
        <v>6</v>
      </c>
      <c r="Y105" s="32">
        <v>10</v>
      </c>
      <c r="Z105" s="174">
        <f t="shared" si="2"/>
        <v>64</v>
      </c>
      <c r="AA105" s="32" t="b">
        <f t="shared" si="12"/>
        <v>1</v>
      </c>
      <c r="AB105" s="62">
        <f t="shared" si="14"/>
        <v>172.30769230769229</v>
      </c>
      <c r="AC105" s="62">
        <v>87</v>
      </c>
      <c r="AK105">
        <v>0</v>
      </c>
      <c r="AL105" s="118" t="e">
        <f>AK105-#REF!-#REF!</f>
        <v>#REF!</v>
      </c>
      <c r="AM105" s="118">
        <v>480</v>
      </c>
      <c r="AN105" s="118" t="e">
        <f>AM105-#REF!</f>
        <v>#REF!</v>
      </c>
    </row>
    <row r="106" spans="1:40" ht="18" customHeight="1">
      <c r="A106" s="6">
        <v>99</v>
      </c>
      <c r="B106" s="87">
        <v>36634211</v>
      </c>
      <c r="C106" s="79" t="s">
        <v>249</v>
      </c>
      <c r="D106" s="167">
        <v>10200</v>
      </c>
      <c r="E106" s="167">
        <v>600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6">
        <v>540</v>
      </c>
      <c r="O106" s="94">
        <v>0</v>
      </c>
      <c r="P106" s="94">
        <v>0</v>
      </c>
      <c r="Q106" s="94"/>
      <c r="R106" s="95"/>
      <c r="S106" s="4">
        <f t="shared" si="15"/>
        <v>11340</v>
      </c>
      <c r="T106" s="5">
        <f>재고!E106</f>
        <v>660</v>
      </c>
      <c r="U106" s="72">
        <f>판매추이!U106</f>
        <v>19.885915492957746</v>
      </c>
      <c r="V106" s="22">
        <f>판매추이!I106</f>
        <v>101.42857142857143</v>
      </c>
      <c r="W106" s="18">
        <v>3200</v>
      </c>
      <c r="X106" s="32">
        <f t="shared" si="16"/>
        <v>99</v>
      </c>
      <c r="Y106" s="32">
        <v>60</v>
      </c>
      <c r="Z106" s="174">
        <f t="shared" si="2"/>
        <v>11</v>
      </c>
      <c r="AA106" s="32" t="b">
        <f t="shared" si="12"/>
        <v>1</v>
      </c>
    </row>
    <row r="107" spans="1:40">
      <c r="A107" s="81" t="s">
        <v>323</v>
      </c>
      <c r="B107" s="82">
        <v>38304208</v>
      </c>
      <c r="C107" s="80" t="s">
        <v>327</v>
      </c>
      <c r="D107" s="167">
        <v>1250</v>
      </c>
      <c r="E107" s="5"/>
      <c r="F107" s="95">
        <v>0</v>
      </c>
      <c r="G107" s="95">
        <v>0</v>
      </c>
      <c r="H107" s="95">
        <v>0</v>
      </c>
      <c r="I107" s="95">
        <v>0</v>
      </c>
      <c r="J107" s="95">
        <v>0</v>
      </c>
      <c r="K107" s="95">
        <v>0</v>
      </c>
      <c r="L107" s="95">
        <v>0</v>
      </c>
      <c r="M107" s="95">
        <v>0</v>
      </c>
      <c r="N107" s="95">
        <v>0</v>
      </c>
      <c r="O107" s="95">
        <v>0</v>
      </c>
      <c r="P107" s="95">
        <v>0</v>
      </c>
      <c r="Q107" s="95"/>
      <c r="R107" s="94"/>
      <c r="S107" s="4">
        <f t="shared" si="15"/>
        <v>1250</v>
      </c>
      <c r="T107" s="5">
        <f>재고!E107</f>
        <v>550</v>
      </c>
      <c r="U107" s="72">
        <f>판매추이!U107</f>
        <v>46.403225806451609</v>
      </c>
      <c r="V107" s="22">
        <f>판매추이!I107</f>
        <v>8.8571428571428577</v>
      </c>
      <c r="W107" s="18">
        <v>2450</v>
      </c>
      <c r="X107" s="32" t="str">
        <f t="shared" si="16"/>
        <v>L25</v>
      </c>
      <c r="Y107" s="32">
        <v>25</v>
      </c>
      <c r="Z107" s="174">
        <f t="shared" si="2"/>
        <v>22</v>
      </c>
      <c r="AA107" s="32" t="b">
        <f t="shared" si="12"/>
        <v>1</v>
      </c>
      <c r="AB107" s="62">
        <f>T107/V107</f>
        <v>62.096774193548384</v>
      </c>
      <c r="AC107" s="62">
        <v>13</v>
      </c>
      <c r="AF107" s="48"/>
      <c r="AG107" s="85" t="s">
        <v>344</v>
      </c>
      <c r="AK107">
        <v>0</v>
      </c>
      <c r="AL107" s="118" t="e">
        <f>AK107-#REF!-#REF!</f>
        <v>#REF!</v>
      </c>
      <c r="AM107" s="118">
        <v>0</v>
      </c>
    </row>
    <row r="108" spans="1:40">
      <c r="A108" s="81" t="s">
        <v>322</v>
      </c>
      <c r="B108" s="81">
        <v>38304206</v>
      </c>
      <c r="C108" s="80" t="s">
        <v>326</v>
      </c>
      <c r="D108" s="167">
        <v>5500</v>
      </c>
      <c r="E108" s="5"/>
      <c r="F108" s="95">
        <v>0</v>
      </c>
      <c r="G108" s="95">
        <v>0</v>
      </c>
      <c r="H108" s="95">
        <v>0</v>
      </c>
      <c r="I108" s="95">
        <v>0</v>
      </c>
      <c r="J108" s="95">
        <v>0</v>
      </c>
      <c r="K108" s="95">
        <v>0</v>
      </c>
      <c r="L108" s="95">
        <v>0</v>
      </c>
      <c r="M108" s="101">
        <v>300</v>
      </c>
      <c r="N108" s="101">
        <v>250</v>
      </c>
      <c r="O108" s="95">
        <v>0</v>
      </c>
      <c r="P108" s="95">
        <v>0</v>
      </c>
      <c r="Q108" s="95"/>
      <c r="R108" s="94"/>
      <c r="S108" s="4">
        <f t="shared" si="15"/>
        <v>6050</v>
      </c>
      <c r="T108" s="5">
        <f>재고!E108</f>
        <v>2450</v>
      </c>
      <c r="U108" s="72">
        <f>판매추이!U108</f>
        <v>16.744318181818183</v>
      </c>
      <c r="V108" s="22">
        <f>판매추이!I108</f>
        <v>50.285714285714285</v>
      </c>
      <c r="W108" s="18">
        <v>2450</v>
      </c>
      <c r="X108" s="32" t="str">
        <f t="shared" si="16"/>
        <v>L24</v>
      </c>
      <c r="Y108" s="32">
        <v>25</v>
      </c>
      <c r="Z108" s="174">
        <f t="shared" si="2"/>
        <v>98</v>
      </c>
      <c r="AA108" s="32" t="b">
        <f t="shared" si="12"/>
        <v>1</v>
      </c>
      <c r="AB108" s="62">
        <f>T108/V108</f>
        <v>48.721590909090914</v>
      </c>
      <c r="AC108" s="62">
        <v>14</v>
      </c>
      <c r="AF108" s="38"/>
      <c r="AG108" s="85" t="s">
        <v>345</v>
      </c>
      <c r="AK108">
        <v>0</v>
      </c>
      <c r="AL108" s="118" t="e">
        <f>AK108-#REF!-#REF!</f>
        <v>#REF!</v>
      </c>
      <c r="AM108" s="118">
        <v>0</v>
      </c>
    </row>
    <row r="109" spans="1:40">
      <c r="A109" s="81" t="s">
        <v>324</v>
      </c>
      <c r="B109" s="82">
        <v>38304205</v>
      </c>
      <c r="C109" s="80" t="s">
        <v>328</v>
      </c>
      <c r="D109" s="167">
        <v>3000</v>
      </c>
      <c r="E109" s="5"/>
      <c r="F109" s="101">
        <v>400</v>
      </c>
      <c r="G109" s="101">
        <v>400</v>
      </c>
      <c r="H109" s="95">
        <v>0</v>
      </c>
      <c r="I109" s="95">
        <v>0</v>
      </c>
      <c r="J109" s="95">
        <v>0</v>
      </c>
      <c r="K109" s="101">
        <v>400</v>
      </c>
      <c r="L109" s="95">
        <v>0</v>
      </c>
      <c r="M109" s="101">
        <v>550</v>
      </c>
      <c r="N109" s="95">
        <v>0</v>
      </c>
      <c r="O109" s="95">
        <v>0</v>
      </c>
      <c r="P109" s="95">
        <v>0</v>
      </c>
      <c r="Q109" s="95"/>
      <c r="R109" s="94"/>
      <c r="S109" s="4">
        <f t="shared" si="15"/>
        <v>4750</v>
      </c>
      <c r="T109" s="5">
        <f>재고!E109</f>
        <v>1250</v>
      </c>
      <c r="U109" s="72">
        <f>판매추이!U109</f>
        <v>5.748110831234257</v>
      </c>
      <c r="V109" s="22">
        <f>판매추이!I109</f>
        <v>56.714285714285715</v>
      </c>
      <c r="W109" s="18">
        <v>2400</v>
      </c>
      <c r="X109" s="32" t="str">
        <f t="shared" si="16"/>
        <v>L26</v>
      </c>
      <c r="Y109" s="32">
        <v>50</v>
      </c>
      <c r="Z109" s="174">
        <f t="shared" si="2"/>
        <v>25</v>
      </c>
      <c r="AA109" s="32" t="b">
        <f t="shared" si="12"/>
        <v>1</v>
      </c>
      <c r="AB109" s="62">
        <f>T109/V109</f>
        <v>22.04030226700252</v>
      </c>
      <c r="AC109" s="62">
        <v>81</v>
      </c>
      <c r="AF109" s="116"/>
      <c r="AG109" s="85" t="s">
        <v>346</v>
      </c>
      <c r="AK109">
        <v>0</v>
      </c>
      <c r="AL109" s="118" t="e">
        <f>AK109-#REF!-#REF!</f>
        <v>#REF!</v>
      </c>
      <c r="AM109" s="118">
        <v>216</v>
      </c>
      <c r="AN109" s="118" t="e">
        <f>AM109-#REF!</f>
        <v>#REF!</v>
      </c>
    </row>
    <row r="110" spans="1:40">
      <c r="A110" s="81" t="s">
        <v>325</v>
      </c>
      <c r="B110" s="81">
        <v>38304207</v>
      </c>
      <c r="C110" s="80" t="s">
        <v>329</v>
      </c>
      <c r="D110" s="167">
        <v>1400</v>
      </c>
      <c r="E110" s="168">
        <v>240</v>
      </c>
      <c r="F110" s="95">
        <v>0</v>
      </c>
      <c r="G110" s="95">
        <v>0</v>
      </c>
      <c r="H110" s="95">
        <v>0</v>
      </c>
      <c r="I110" s="95">
        <v>0</v>
      </c>
      <c r="J110" s="95">
        <v>0</v>
      </c>
      <c r="K110" s="95">
        <v>0</v>
      </c>
      <c r="L110" s="101">
        <v>40</v>
      </c>
      <c r="M110" s="95">
        <v>0</v>
      </c>
      <c r="N110" s="101">
        <v>280</v>
      </c>
      <c r="O110" s="95">
        <v>0</v>
      </c>
      <c r="P110" s="95">
        <v>0</v>
      </c>
      <c r="Q110" s="95"/>
      <c r="R110" s="94"/>
      <c r="S110" s="4">
        <f t="shared" si="15"/>
        <v>1960</v>
      </c>
      <c r="T110" s="5">
        <f>재고!E110</f>
        <v>1040</v>
      </c>
      <c r="U110" s="72">
        <f>판매추이!U110</f>
        <v>13.660194174757283</v>
      </c>
      <c r="V110" s="22">
        <f>판매추이!I110</f>
        <v>29.428571428571427</v>
      </c>
      <c r="W110" s="18">
        <v>2800</v>
      </c>
      <c r="X110" s="32" t="str">
        <f t="shared" si="16"/>
        <v>L27</v>
      </c>
      <c r="Y110" s="32">
        <v>40</v>
      </c>
      <c r="Z110" s="174">
        <f t="shared" si="2"/>
        <v>26</v>
      </c>
      <c r="AA110" s="32" t="b">
        <f t="shared" si="12"/>
        <v>1</v>
      </c>
      <c r="AB110" s="62">
        <f>T110/V110</f>
        <v>35.339805825242721</v>
      </c>
      <c r="AC110" s="62">
        <v>82</v>
      </c>
      <c r="AF110" s="117"/>
      <c r="AG110" s="85" t="s">
        <v>347</v>
      </c>
      <c r="AK110">
        <v>0</v>
      </c>
      <c r="AL110" s="118" t="e">
        <f>AK110-#REF!-#REF!</f>
        <v>#REF!</v>
      </c>
      <c r="AM110" s="118">
        <v>0</v>
      </c>
      <c r="AN110" s="118" t="e">
        <f>AM110-#REF!</f>
        <v>#REF!</v>
      </c>
    </row>
    <row r="111" spans="1:40">
      <c r="A111" s="81" t="s">
        <v>490</v>
      </c>
      <c r="B111" s="81">
        <v>38088274</v>
      </c>
      <c r="C111" s="80" t="s">
        <v>491</v>
      </c>
      <c r="D111" s="167">
        <v>2150</v>
      </c>
      <c r="E111" s="5"/>
      <c r="F111" s="95">
        <v>0</v>
      </c>
      <c r="G111" s="95">
        <v>0</v>
      </c>
      <c r="H111" s="101">
        <v>200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101">
        <v>200</v>
      </c>
      <c r="O111" s="101">
        <v>200</v>
      </c>
      <c r="P111" s="95">
        <v>0</v>
      </c>
      <c r="Q111" s="95"/>
      <c r="R111" s="94"/>
      <c r="S111" s="4">
        <f t="shared" si="15"/>
        <v>2750</v>
      </c>
      <c r="T111" s="5">
        <f>재고!E111</f>
        <v>2250</v>
      </c>
      <c r="U111" s="72">
        <f>판매추이!U111</f>
        <v>13.838461538461537</v>
      </c>
      <c r="V111" s="22">
        <f>판매추이!I111</f>
        <v>37.142857142857146</v>
      </c>
      <c r="W111" s="18">
        <v>2950</v>
      </c>
      <c r="X111" s="32" t="str">
        <f t="shared" si="16"/>
        <v>L28</v>
      </c>
      <c r="Y111" s="32">
        <v>50</v>
      </c>
      <c r="Z111" s="174">
        <f t="shared" si="2"/>
        <v>45</v>
      </c>
      <c r="AA111" s="32" t="b">
        <f t="shared" si="12"/>
        <v>1</v>
      </c>
      <c r="AB111" s="62">
        <f>T111/V111</f>
        <v>60.576923076923073</v>
      </c>
      <c r="AC111" s="62">
        <v>83</v>
      </c>
      <c r="AK111">
        <v>144</v>
      </c>
      <c r="AL111" s="118" t="e">
        <f>AK111-#REF!-#REF!</f>
        <v>#REF!</v>
      </c>
      <c r="AM111" s="118">
        <v>144</v>
      </c>
      <c r="AN111" s="118" t="e">
        <f>AM111-#REF!</f>
        <v>#REF!</v>
      </c>
    </row>
    <row r="112" spans="1:40">
      <c r="A112" s="163" t="s">
        <v>495</v>
      </c>
      <c r="B112" s="93">
        <v>39315908</v>
      </c>
      <c r="C112" s="138" t="s">
        <v>497</v>
      </c>
      <c r="D112" s="167">
        <v>200</v>
      </c>
      <c r="E112" s="5"/>
      <c r="F112" s="95">
        <v>0</v>
      </c>
      <c r="G112" s="95">
        <v>0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/>
      <c r="R112" s="95"/>
      <c r="S112" s="4">
        <f t="shared" si="15"/>
        <v>200</v>
      </c>
      <c r="T112" s="5">
        <f>재고!E112</f>
        <v>4800</v>
      </c>
      <c r="U112" s="72">
        <f>판매추이!U112</f>
        <v>32.200000000000003</v>
      </c>
      <c r="V112" s="22">
        <f>판매추이!I112</f>
        <v>2.1428571428571428</v>
      </c>
      <c r="W112" s="18">
        <v>3000</v>
      </c>
      <c r="X112" s="32" t="str">
        <f t="shared" si="16"/>
        <v>L34</v>
      </c>
      <c r="Y112" s="87">
        <v>100</v>
      </c>
      <c r="Z112" s="174">
        <f t="shared" si="2"/>
        <v>48</v>
      </c>
      <c r="AA112" s="32" t="b">
        <f t="shared" si="12"/>
        <v>1</v>
      </c>
    </row>
    <row r="113" spans="1:40">
      <c r="A113" s="81" t="s">
        <v>524</v>
      </c>
      <c r="B113" s="81">
        <v>37890787</v>
      </c>
      <c r="C113" s="80" t="s">
        <v>511</v>
      </c>
      <c r="D113" s="167">
        <v>2592</v>
      </c>
      <c r="E113" s="5"/>
      <c r="F113" s="95">
        <v>0</v>
      </c>
      <c r="G113" s="101">
        <v>1080</v>
      </c>
      <c r="H113" s="95">
        <v>0</v>
      </c>
      <c r="I113" s="95">
        <v>0</v>
      </c>
      <c r="J113" s="101">
        <v>1080</v>
      </c>
      <c r="K113" s="178">
        <v>1080</v>
      </c>
      <c r="L113" s="95">
        <v>0</v>
      </c>
      <c r="M113" s="178">
        <v>1080</v>
      </c>
      <c r="N113" s="95">
        <v>0</v>
      </c>
      <c r="O113" s="95">
        <v>0</v>
      </c>
      <c r="P113" s="95">
        <v>0</v>
      </c>
      <c r="Q113" s="95"/>
      <c r="R113" s="95"/>
      <c r="S113" s="4">
        <f t="shared" si="15"/>
        <v>6912</v>
      </c>
      <c r="T113" s="5">
        <f>재고!E113</f>
        <v>-1728</v>
      </c>
      <c r="U113" s="72">
        <f>판매추이!U113</f>
        <v>3.9548022598870053E-2</v>
      </c>
      <c r="V113" s="22">
        <f>판매추이!I113</f>
        <v>126.42857142857143</v>
      </c>
      <c r="W113" s="18">
        <v>2850</v>
      </c>
      <c r="X113" s="32" t="str">
        <f t="shared" si="16"/>
        <v>L21</v>
      </c>
      <c r="Y113" s="87">
        <v>54</v>
      </c>
      <c r="Z113" s="174">
        <f t="shared" si="2"/>
        <v>-32</v>
      </c>
      <c r="AA113" s="32" t="b">
        <f t="shared" si="12"/>
        <v>1</v>
      </c>
    </row>
    <row r="114" spans="1:40">
      <c r="A114" s="81" t="s">
        <v>526</v>
      </c>
      <c r="B114" s="81">
        <v>37890788</v>
      </c>
      <c r="C114" s="80" t="s">
        <v>514</v>
      </c>
      <c r="D114" s="167">
        <v>1944</v>
      </c>
      <c r="E114" s="5"/>
      <c r="F114" s="95">
        <v>0</v>
      </c>
      <c r="G114" s="101">
        <v>1080</v>
      </c>
      <c r="H114" s="95">
        <v>0</v>
      </c>
      <c r="I114" s="95">
        <v>0</v>
      </c>
      <c r="J114" s="178">
        <v>1080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/>
      <c r="R114" s="95"/>
      <c r="S114" s="4">
        <f t="shared" si="15"/>
        <v>4104</v>
      </c>
      <c r="T114" s="5">
        <f>재고!E114</f>
        <v>-216</v>
      </c>
      <c r="U114" s="72">
        <f>판매추이!U114</f>
        <v>6.9822335025380715</v>
      </c>
      <c r="V114" s="22">
        <f>판매추이!I114</f>
        <v>56.285714285714285</v>
      </c>
      <c r="W114" s="18">
        <v>2850</v>
      </c>
      <c r="X114" s="32" t="str">
        <f t="shared" si="16"/>
        <v>L22</v>
      </c>
      <c r="Y114" s="87">
        <v>54</v>
      </c>
      <c r="Z114" s="174">
        <f t="shared" si="2"/>
        <v>-4</v>
      </c>
      <c r="AA114" s="32" t="b">
        <f t="shared" si="12"/>
        <v>1</v>
      </c>
    </row>
    <row r="115" spans="1:40">
      <c r="A115" s="81" t="s">
        <v>528</v>
      </c>
      <c r="B115" s="81">
        <v>37890784</v>
      </c>
      <c r="C115" s="80" t="s">
        <v>527</v>
      </c>
      <c r="D115" s="167">
        <v>3240</v>
      </c>
      <c r="E115" s="5"/>
      <c r="F115" s="95">
        <v>0</v>
      </c>
      <c r="G115" s="95">
        <v>0</v>
      </c>
      <c r="H115" s="101">
        <v>1080</v>
      </c>
      <c r="I115" s="95">
        <v>0</v>
      </c>
      <c r="J115" s="95">
        <v>0</v>
      </c>
      <c r="K115" s="95">
        <v>0</v>
      </c>
      <c r="L115" s="95">
        <v>0</v>
      </c>
      <c r="M115" s="101">
        <v>1080</v>
      </c>
      <c r="N115" s="95">
        <v>0</v>
      </c>
      <c r="O115" s="95">
        <v>0</v>
      </c>
      <c r="P115" s="95">
        <v>0</v>
      </c>
      <c r="Q115" s="95"/>
      <c r="R115" s="95"/>
      <c r="S115" s="4">
        <f t="shared" si="15"/>
        <v>5400</v>
      </c>
      <c r="T115" s="5">
        <f>재고!E115</f>
        <v>3672</v>
      </c>
      <c r="U115" s="72">
        <f>판매추이!U115</f>
        <v>8.8209150326797374</v>
      </c>
      <c r="V115" s="22">
        <f>판매추이!I115</f>
        <v>109.28571428571429</v>
      </c>
      <c r="W115" s="18">
        <v>2850</v>
      </c>
      <c r="X115" s="32" t="str">
        <f t="shared" si="16"/>
        <v>L19</v>
      </c>
      <c r="Y115" s="87">
        <v>54</v>
      </c>
      <c r="Z115" s="174">
        <f t="shared" si="2"/>
        <v>68</v>
      </c>
      <c r="AA115" s="32" t="b">
        <f t="shared" si="12"/>
        <v>1</v>
      </c>
      <c r="AB115"/>
      <c r="AC115"/>
    </row>
    <row r="116" spans="1:40">
      <c r="A116" s="81" t="s">
        <v>529</v>
      </c>
      <c r="B116" s="81">
        <v>37890785</v>
      </c>
      <c r="C116" s="80" t="s">
        <v>530</v>
      </c>
      <c r="D116" s="167">
        <v>4320</v>
      </c>
      <c r="E116" s="5"/>
      <c r="F116" s="95">
        <v>0</v>
      </c>
      <c r="G116" s="101">
        <v>1080</v>
      </c>
      <c r="H116" s="95">
        <v>0</v>
      </c>
      <c r="I116" s="95">
        <v>0</v>
      </c>
      <c r="J116" s="95">
        <v>0</v>
      </c>
      <c r="K116" s="101">
        <v>1080</v>
      </c>
      <c r="L116" s="95">
        <v>0</v>
      </c>
      <c r="M116" s="95">
        <v>0</v>
      </c>
      <c r="N116" s="101">
        <v>1080</v>
      </c>
      <c r="O116" s="95">
        <v>0</v>
      </c>
      <c r="P116" s="101">
        <v>1080</v>
      </c>
      <c r="Q116" s="95"/>
      <c r="R116" s="95"/>
      <c r="S116" s="4">
        <f t="shared" si="15"/>
        <v>8640</v>
      </c>
      <c r="T116" s="5">
        <f>재고!E116</f>
        <v>432</v>
      </c>
      <c r="U116" s="72">
        <f>판매추이!U116</f>
        <v>4.1252779836916229</v>
      </c>
      <c r="V116" s="22">
        <f>판매추이!I116</f>
        <v>192.71428571428572</v>
      </c>
      <c r="W116" s="18">
        <v>2850</v>
      </c>
      <c r="X116" s="32" t="str">
        <f t="shared" si="16"/>
        <v>L20</v>
      </c>
      <c r="Y116" s="87">
        <v>54</v>
      </c>
      <c r="Z116" s="174">
        <f t="shared" si="2"/>
        <v>8</v>
      </c>
      <c r="AA116" s="32" t="b">
        <f t="shared" si="12"/>
        <v>1</v>
      </c>
      <c r="AB116"/>
      <c r="AC116"/>
    </row>
    <row r="117" spans="1:40">
      <c r="A117" s="81" t="s">
        <v>518</v>
      </c>
      <c r="B117" s="81">
        <v>37890783</v>
      </c>
      <c r="C117" s="80" t="s">
        <v>506</v>
      </c>
      <c r="D117" s="167">
        <v>1920</v>
      </c>
      <c r="E117" s="168">
        <v>1920</v>
      </c>
      <c r="F117" s="101">
        <v>640</v>
      </c>
      <c r="G117" s="101">
        <v>640</v>
      </c>
      <c r="H117" s="101">
        <v>640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101">
        <v>640</v>
      </c>
      <c r="P117" s="95">
        <v>0</v>
      </c>
      <c r="Q117" s="95"/>
      <c r="R117" s="95"/>
      <c r="S117" s="4">
        <f t="shared" si="15"/>
        <v>6400</v>
      </c>
      <c r="T117" s="5">
        <f>재고!E117</f>
        <v>2816</v>
      </c>
      <c r="U117" s="72">
        <f>판매추이!U117</f>
        <v>13.842443729903538</v>
      </c>
      <c r="V117" s="22">
        <f>판매추이!I117</f>
        <v>133.28571428571428</v>
      </c>
      <c r="W117" s="18">
        <v>3840</v>
      </c>
      <c r="X117" s="32" t="str">
        <f t="shared" si="16"/>
        <v>L17</v>
      </c>
      <c r="Y117" s="87">
        <v>32</v>
      </c>
      <c r="Z117" s="174">
        <f t="shared" si="2"/>
        <v>88</v>
      </c>
      <c r="AA117" s="32" t="b">
        <f t="shared" si="12"/>
        <v>1</v>
      </c>
      <c r="AB117"/>
      <c r="AC117"/>
    </row>
    <row r="118" spans="1:40">
      <c r="A118" s="81" t="s">
        <v>522</v>
      </c>
      <c r="B118" s="82">
        <v>37890786</v>
      </c>
      <c r="C118" s="80" t="s">
        <v>510</v>
      </c>
      <c r="D118" s="167">
        <v>1280</v>
      </c>
      <c r="E118" s="5"/>
      <c r="F118" s="101">
        <v>640</v>
      </c>
      <c r="G118" s="101">
        <v>640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/>
      <c r="R118" s="95"/>
      <c r="S118" s="4">
        <f t="shared" si="15"/>
        <v>2560</v>
      </c>
      <c r="T118" s="5">
        <f>재고!E118</f>
        <v>4352</v>
      </c>
      <c r="U118" s="72">
        <f>판매추이!U118</f>
        <v>22.593283582089551</v>
      </c>
      <c r="V118" s="22">
        <f>판매추이!I118</f>
        <v>38.285714285714285</v>
      </c>
      <c r="W118" s="18">
        <v>3840</v>
      </c>
      <c r="X118" s="32" t="str">
        <f t="shared" si="16"/>
        <v>L18</v>
      </c>
      <c r="Y118" s="87">
        <v>32</v>
      </c>
      <c r="Z118" s="174">
        <f t="shared" si="2"/>
        <v>136</v>
      </c>
      <c r="AA118" s="32" t="b">
        <f t="shared" si="12"/>
        <v>1</v>
      </c>
      <c r="AB118"/>
      <c r="AC118"/>
    </row>
    <row r="119" spans="1:40">
      <c r="A119" s="81" t="s">
        <v>516</v>
      </c>
      <c r="B119" s="81">
        <v>37890781</v>
      </c>
      <c r="C119" s="80" t="s">
        <v>504</v>
      </c>
      <c r="D119" s="167">
        <v>5120</v>
      </c>
      <c r="E119" s="168">
        <v>1920</v>
      </c>
      <c r="F119" s="101">
        <v>1280</v>
      </c>
      <c r="G119" s="101">
        <v>1280</v>
      </c>
      <c r="H119" s="95">
        <v>0</v>
      </c>
      <c r="I119" s="95">
        <v>0</v>
      </c>
      <c r="J119" s="101">
        <v>1920</v>
      </c>
      <c r="K119" s="101">
        <v>1920</v>
      </c>
      <c r="L119" s="101">
        <v>1920</v>
      </c>
      <c r="M119" s="95">
        <v>0</v>
      </c>
      <c r="N119" s="101">
        <v>1920</v>
      </c>
      <c r="O119" s="95">
        <v>0</v>
      </c>
      <c r="P119" s="95">
        <v>0</v>
      </c>
      <c r="Q119" s="95"/>
      <c r="R119" s="95"/>
      <c r="S119" s="4">
        <f t="shared" si="15"/>
        <v>17280</v>
      </c>
      <c r="T119" s="5">
        <f>재고!E119</f>
        <v>10176</v>
      </c>
      <c r="U119" s="72">
        <f>판매추이!U119</f>
        <v>3.0314575323313524</v>
      </c>
      <c r="V119" s="22">
        <f>판매추이!I119</f>
        <v>408.71428571428572</v>
      </c>
      <c r="W119" s="18">
        <v>3840</v>
      </c>
      <c r="X119" s="32" t="str">
        <f t="shared" si="16"/>
        <v>L15</v>
      </c>
      <c r="Y119" s="87">
        <v>32</v>
      </c>
      <c r="Z119" s="174">
        <f t="shared" si="2"/>
        <v>318</v>
      </c>
      <c r="AA119" s="32" t="b">
        <f t="shared" si="12"/>
        <v>1</v>
      </c>
      <c r="AB119"/>
      <c r="AC119"/>
    </row>
    <row r="120" spans="1:40">
      <c r="A120" s="81" t="s">
        <v>520</v>
      </c>
      <c r="B120" s="81">
        <v>37890789</v>
      </c>
      <c r="C120" s="80" t="s">
        <v>508</v>
      </c>
      <c r="D120" s="167">
        <v>4480</v>
      </c>
      <c r="E120" s="5"/>
      <c r="F120" s="95">
        <v>0</v>
      </c>
      <c r="G120" s="101">
        <v>640</v>
      </c>
      <c r="H120" s="95">
        <v>0</v>
      </c>
      <c r="I120" s="95">
        <v>0</v>
      </c>
      <c r="J120" s="101">
        <v>1248</v>
      </c>
      <c r="K120" s="95">
        <v>0</v>
      </c>
      <c r="L120" s="95">
        <v>0</v>
      </c>
      <c r="M120" s="101">
        <v>640</v>
      </c>
      <c r="N120" s="95">
        <v>0</v>
      </c>
      <c r="O120" s="95">
        <v>0</v>
      </c>
      <c r="P120" s="95">
        <v>0</v>
      </c>
      <c r="Q120" s="95"/>
      <c r="R120" s="95"/>
      <c r="S120" s="4">
        <f t="shared" si="15"/>
        <v>7008</v>
      </c>
      <c r="T120" s="5">
        <f>재고!E120</f>
        <v>9888</v>
      </c>
      <c r="U120" s="72">
        <f>판매추이!U120</f>
        <v>8.1031894934333959</v>
      </c>
      <c r="V120" s="22">
        <f>판매추이!I120</f>
        <v>152.28571428571428</v>
      </c>
      <c r="W120" s="13">
        <v>3840</v>
      </c>
      <c r="X120" s="32" t="str">
        <f t="shared" si="16"/>
        <v>L16</v>
      </c>
      <c r="Y120" s="87">
        <v>32</v>
      </c>
      <c r="Z120" s="174">
        <f t="shared" si="2"/>
        <v>309</v>
      </c>
      <c r="AA120" s="32" t="b">
        <f t="shared" si="12"/>
        <v>1</v>
      </c>
      <c r="AB120"/>
      <c r="AC120"/>
    </row>
    <row r="121" spans="1:40" ht="17.25" customHeight="1">
      <c r="A121" s="81" t="s">
        <v>252</v>
      </c>
      <c r="B121" s="81">
        <v>36637167</v>
      </c>
      <c r="C121" s="80" t="s">
        <v>259</v>
      </c>
      <c r="D121" s="167">
        <v>5160</v>
      </c>
      <c r="E121" s="95"/>
      <c r="F121" s="95">
        <v>0</v>
      </c>
      <c r="G121" s="95">
        <v>0</v>
      </c>
      <c r="H121" s="101">
        <v>240</v>
      </c>
      <c r="I121" s="95">
        <v>0</v>
      </c>
      <c r="J121" s="95">
        <v>0</v>
      </c>
      <c r="K121" s="101">
        <v>360</v>
      </c>
      <c r="L121" s="95">
        <v>0</v>
      </c>
      <c r="M121" s="101">
        <v>240</v>
      </c>
      <c r="N121" s="95">
        <v>0</v>
      </c>
      <c r="O121" s="101">
        <v>360</v>
      </c>
      <c r="P121" s="95">
        <v>0</v>
      </c>
      <c r="Q121" s="95"/>
      <c r="R121" s="94"/>
      <c r="S121" s="4">
        <f t="shared" si="15"/>
        <v>6360</v>
      </c>
      <c r="T121" s="5">
        <f>재고!E121</f>
        <v>2520</v>
      </c>
      <c r="U121" s="72">
        <f>판매추이!U121</f>
        <v>6.1369863013698627</v>
      </c>
      <c r="V121" s="22">
        <f>판매추이!I121</f>
        <v>52.142857142857146</v>
      </c>
      <c r="W121" s="59">
        <v>2800</v>
      </c>
      <c r="X121" s="32" t="str">
        <f t="shared" si="16"/>
        <v>L4</v>
      </c>
      <c r="Y121" s="32">
        <v>120</v>
      </c>
      <c r="Z121" s="174">
        <f t="shared" si="2"/>
        <v>21</v>
      </c>
      <c r="AA121" s="32" t="b">
        <f t="shared" si="12"/>
        <v>1</v>
      </c>
      <c r="AB121" s="62">
        <f>T121/V121</f>
        <v>48.328767123287669</v>
      </c>
      <c r="AC121" s="62">
        <v>58</v>
      </c>
      <c r="AK121">
        <v>0</v>
      </c>
      <c r="AL121" s="118" t="e">
        <f>AK121-#REF!-#REF!</f>
        <v>#REF!</v>
      </c>
      <c r="AM121" s="118">
        <v>0</v>
      </c>
      <c r="AN121" s="118" t="e">
        <f>AM121-#REF!</f>
        <v>#REF!</v>
      </c>
    </row>
    <row r="122" spans="1:40" ht="15" customHeight="1">
      <c r="A122" s="81" t="s">
        <v>534</v>
      </c>
      <c r="B122" s="81">
        <v>39315907</v>
      </c>
      <c r="C122" s="80" t="s">
        <v>536</v>
      </c>
      <c r="D122" s="167">
        <v>0</v>
      </c>
      <c r="E122" s="79"/>
      <c r="F122" s="182">
        <v>0</v>
      </c>
      <c r="G122" s="182">
        <v>0</v>
      </c>
      <c r="H122" s="182">
        <v>0</v>
      </c>
      <c r="I122" s="182">
        <v>0</v>
      </c>
      <c r="J122" s="182">
        <v>0</v>
      </c>
      <c r="K122" s="182">
        <v>0</v>
      </c>
      <c r="L122" s="182">
        <v>0</v>
      </c>
      <c r="M122" s="182">
        <v>0</v>
      </c>
      <c r="N122" s="182">
        <v>0</v>
      </c>
      <c r="O122" s="182">
        <v>0</v>
      </c>
      <c r="P122" s="182">
        <v>0</v>
      </c>
      <c r="Q122" s="182"/>
      <c r="R122" s="94"/>
      <c r="S122" s="4">
        <f t="shared" si="15"/>
        <v>0</v>
      </c>
      <c r="T122" s="5">
        <f>재고!E122</f>
        <v>1000</v>
      </c>
      <c r="U122" s="72" t="e">
        <f>판매추이!U122</f>
        <v>#DIV/0!</v>
      </c>
      <c r="V122" s="22" t="e">
        <f>판매추이!I122</f>
        <v>#DIV/0!</v>
      </c>
      <c r="W122" s="18">
        <v>2000</v>
      </c>
      <c r="X122" s="32" t="str">
        <f t="shared" si="16"/>
        <v>L33</v>
      </c>
      <c r="Y122" s="32">
        <v>100</v>
      </c>
      <c r="Z122" s="174">
        <f t="shared" si="2"/>
        <v>10</v>
      </c>
      <c r="AA122" s="32" t="b">
        <f t="shared" si="12"/>
        <v>1</v>
      </c>
      <c r="AB122" s="62" t="e">
        <f>T122/V122</f>
        <v>#DIV/0!</v>
      </c>
      <c r="AC122" s="62">
        <v>9</v>
      </c>
      <c r="AK122">
        <v>720</v>
      </c>
      <c r="AL122" s="118" t="e">
        <f>AK122-#REF!-#REF!</f>
        <v>#REF!</v>
      </c>
      <c r="AM122" s="118">
        <v>0</v>
      </c>
      <c r="AN122" s="118" t="e">
        <f>AM122-#REF!</f>
        <v>#REF!</v>
      </c>
    </row>
    <row r="123" spans="1:40" ht="15.75" customHeight="1">
      <c r="A123" s="81" t="s">
        <v>539</v>
      </c>
      <c r="B123" s="19">
        <v>39723540</v>
      </c>
      <c r="C123" s="80" t="s">
        <v>577</v>
      </c>
      <c r="D123" s="167">
        <v>480</v>
      </c>
      <c r="E123" s="168">
        <v>180</v>
      </c>
      <c r="F123" s="95">
        <v>0</v>
      </c>
      <c r="G123" s="101">
        <v>60</v>
      </c>
      <c r="H123" s="101">
        <v>420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/>
      <c r="R123" s="94"/>
      <c r="S123" s="4">
        <f t="shared" si="15"/>
        <v>1140</v>
      </c>
      <c r="T123" s="5">
        <f>재고!E123</f>
        <v>2460</v>
      </c>
      <c r="U123" s="72">
        <f>판매추이!U123</f>
        <v>5.5</v>
      </c>
      <c r="V123" s="22">
        <f>판매추이!I123</f>
        <v>28</v>
      </c>
      <c r="W123" s="18">
        <v>4500</v>
      </c>
      <c r="X123" s="32" t="str">
        <f t="shared" si="16"/>
        <v>L37</v>
      </c>
      <c r="Y123" s="32">
        <v>60</v>
      </c>
      <c r="Z123" s="174">
        <f t="shared" si="2"/>
        <v>41</v>
      </c>
      <c r="AA123" s="32" t="b">
        <f t="shared" si="12"/>
        <v>1</v>
      </c>
      <c r="AB123" s="62">
        <f>T123/V123</f>
        <v>87.857142857142861</v>
      </c>
      <c r="AC123" s="62">
        <v>44</v>
      </c>
      <c r="AD123" s="107" t="s">
        <v>294</v>
      </c>
      <c r="AE123" s="85" t="s">
        <v>309</v>
      </c>
      <c r="AF123" s="110"/>
      <c r="AK123">
        <v>0</v>
      </c>
      <c r="AL123" s="118" t="e">
        <f>AK123-#REF!-#REF!</f>
        <v>#REF!</v>
      </c>
      <c r="AM123" s="118">
        <v>0</v>
      </c>
      <c r="AN123" s="118" t="e">
        <f>AM123-#REF!</f>
        <v>#REF!</v>
      </c>
    </row>
    <row r="124" spans="1:40">
      <c r="A124" s="81" t="s">
        <v>533</v>
      </c>
      <c r="B124" s="81">
        <v>38088272</v>
      </c>
      <c r="C124" s="80" t="s">
        <v>535</v>
      </c>
      <c r="D124" s="167">
        <v>2100</v>
      </c>
      <c r="E124" s="5"/>
      <c r="F124" s="95">
        <v>0</v>
      </c>
      <c r="G124" s="101">
        <v>600</v>
      </c>
      <c r="H124" s="95">
        <v>0</v>
      </c>
      <c r="I124" s="95">
        <v>0</v>
      </c>
      <c r="J124" s="178">
        <v>700</v>
      </c>
      <c r="K124" s="95">
        <v>0</v>
      </c>
      <c r="L124" s="178">
        <v>500</v>
      </c>
      <c r="M124" s="95">
        <v>0</v>
      </c>
      <c r="N124" s="178">
        <v>500</v>
      </c>
      <c r="O124" s="95">
        <v>0</v>
      </c>
      <c r="P124" s="95">
        <v>0</v>
      </c>
      <c r="Q124" s="95"/>
      <c r="R124" s="95"/>
      <c r="S124" s="4">
        <f t="shared" si="15"/>
        <v>4400</v>
      </c>
      <c r="T124" s="5">
        <f>재고!E124</f>
        <v>-1400</v>
      </c>
      <c r="U124" s="72">
        <f>판매추이!U124</f>
        <v>0.12121212121212122</v>
      </c>
      <c r="V124" s="22">
        <f>판매추이!I124</f>
        <v>99</v>
      </c>
      <c r="W124" s="18">
        <v>2500</v>
      </c>
      <c r="X124" s="32" t="str">
        <f t="shared" si="16"/>
        <v>L30</v>
      </c>
      <c r="Y124" s="87">
        <v>100</v>
      </c>
      <c r="Z124" s="174">
        <f t="shared" si="2"/>
        <v>-14</v>
      </c>
      <c r="AA124" s="32" t="b">
        <f t="shared" si="12"/>
        <v>1</v>
      </c>
    </row>
    <row r="125" spans="1:40" ht="17.25" customHeight="1">
      <c r="A125" s="81" t="s">
        <v>333</v>
      </c>
      <c r="B125" s="81">
        <v>37890778</v>
      </c>
      <c r="C125" s="80" t="s">
        <v>332</v>
      </c>
      <c r="D125" s="167">
        <v>1320</v>
      </c>
      <c r="E125" s="5"/>
      <c r="F125" s="95">
        <v>0</v>
      </c>
      <c r="G125" s="95">
        <v>0</v>
      </c>
      <c r="H125" s="101">
        <v>330</v>
      </c>
      <c r="I125" s="95">
        <v>0</v>
      </c>
      <c r="J125" s="95">
        <v>0</v>
      </c>
      <c r="K125" s="95">
        <v>0</v>
      </c>
      <c r="L125" s="101">
        <v>165</v>
      </c>
      <c r="M125" s="95">
        <v>0</v>
      </c>
      <c r="N125" s="101">
        <v>165</v>
      </c>
      <c r="O125" s="95">
        <v>0</v>
      </c>
      <c r="P125" s="95">
        <v>0</v>
      </c>
      <c r="Q125" s="95"/>
      <c r="R125" s="94"/>
      <c r="S125" s="4">
        <f t="shared" si="15"/>
        <v>1980</v>
      </c>
      <c r="T125" s="5">
        <f>재고!E125</f>
        <v>7920</v>
      </c>
      <c r="U125" s="72">
        <f>판매추이!U125</f>
        <v>4.3584905660377364</v>
      </c>
      <c r="V125" s="22">
        <f>판매추이!I125</f>
        <v>30.285714285714285</v>
      </c>
      <c r="W125" s="18">
        <v>2400</v>
      </c>
      <c r="X125" s="32" t="str">
        <f t="shared" si="16"/>
        <v>L14</v>
      </c>
      <c r="Y125" s="32">
        <v>165</v>
      </c>
      <c r="Z125" s="174">
        <f t="shared" si="2"/>
        <v>48</v>
      </c>
      <c r="AA125" s="32" t="b">
        <f t="shared" si="12"/>
        <v>1</v>
      </c>
      <c r="AB125" s="62">
        <f>T125/V125</f>
        <v>261.50943396226415</v>
      </c>
      <c r="AC125" s="62">
        <v>43</v>
      </c>
      <c r="AK125">
        <v>0</v>
      </c>
      <c r="AL125" s="118" t="e">
        <f>AK125-#REF!-#REF!</f>
        <v>#REF!</v>
      </c>
      <c r="AM125" s="118">
        <v>0</v>
      </c>
      <c r="AN125" s="118" t="e">
        <f>AM125-#REF!</f>
        <v>#REF!</v>
      </c>
    </row>
    <row r="126" spans="1:40" ht="18" customHeight="1">
      <c r="A126" s="81" t="s">
        <v>553</v>
      </c>
      <c r="B126" s="80">
        <v>39219916</v>
      </c>
      <c r="C126" s="80" t="s">
        <v>552</v>
      </c>
      <c r="D126" s="167">
        <v>600</v>
      </c>
      <c r="E126" s="5"/>
      <c r="F126" s="95">
        <v>0</v>
      </c>
      <c r="G126" s="95">
        <v>0</v>
      </c>
      <c r="H126" s="95">
        <v>0</v>
      </c>
      <c r="I126" s="95">
        <v>0</v>
      </c>
      <c r="J126" s="95">
        <v>0</v>
      </c>
      <c r="K126" s="101">
        <v>100</v>
      </c>
      <c r="L126" s="95">
        <v>0</v>
      </c>
      <c r="M126" s="95">
        <v>0</v>
      </c>
      <c r="N126" s="101">
        <v>100</v>
      </c>
      <c r="O126" s="101">
        <v>200</v>
      </c>
      <c r="P126" s="95">
        <v>0</v>
      </c>
      <c r="Q126" s="95"/>
      <c r="R126" s="94"/>
      <c r="S126" s="4">
        <f t="shared" si="15"/>
        <v>1000</v>
      </c>
      <c r="T126" s="5">
        <f>재고!E126</f>
        <v>4000</v>
      </c>
      <c r="U126" s="72">
        <f>판매추이!U126</f>
        <v>8.8554216867469879</v>
      </c>
      <c r="V126" s="22">
        <f>판매추이!I126</f>
        <v>23.714285714285715</v>
      </c>
      <c r="W126" s="59">
        <v>2000</v>
      </c>
      <c r="X126" s="32" t="str">
        <f t="shared" si="16"/>
        <v>L32</v>
      </c>
      <c r="Y126" s="32">
        <v>100</v>
      </c>
      <c r="Z126" s="174">
        <f t="shared" si="2"/>
        <v>40</v>
      </c>
      <c r="AA126" s="32" t="b">
        <f t="shared" si="12"/>
        <v>1</v>
      </c>
      <c r="AB126" s="62">
        <f>T126/V126</f>
        <v>168.67469879518072</v>
      </c>
      <c r="AC126" s="62">
        <v>60</v>
      </c>
      <c r="AK126">
        <v>0</v>
      </c>
      <c r="AL126" s="118" t="e">
        <f>AK126-#REF!-#REF!</f>
        <v>#REF!</v>
      </c>
      <c r="AM126" s="118">
        <v>120</v>
      </c>
      <c r="AN126" s="118" t="e">
        <f>AM126-#REF!</f>
        <v>#REF!</v>
      </c>
    </row>
    <row r="127" spans="1:40" ht="15" customHeight="1">
      <c r="A127" s="81" t="s">
        <v>251</v>
      </c>
      <c r="B127" s="81">
        <v>36637170</v>
      </c>
      <c r="C127" s="80" t="s">
        <v>250</v>
      </c>
      <c r="D127" s="167">
        <v>5760</v>
      </c>
      <c r="E127" s="167">
        <v>320</v>
      </c>
      <c r="F127" s="94">
        <v>0</v>
      </c>
      <c r="G127" s="94">
        <v>0</v>
      </c>
      <c r="H127" s="96">
        <v>320</v>
      </c>
      <c r="I127" s="96">
        <v>0</v>
      </c>
      <c r="J127" s="94">
        <v>0</v>
      </c>
      <c r="K127" s="94">
        <v>0</v>
      </c>
      <c r="L127" s="94">
        <v>0</v>
      </c>
      <c r="M127" s="96">
        <v>480</v>
      </c>
      <c r="N127" s="94">
        <v>0</v>
      </c>
      <c r="O127" s="94">
        <v>0</v>
      </c>
      <c r="P127" s="94">
        <v>0</v>
      </c>
      <c r="Q127" s="94"/>
      <c r="R127" s="94"/>
      <c r="S127" s="4">
        <f t="shared" si="15"/>
        <v>6880</v>
      </c>
      <c r="T127" s="5">
        <f>재고!E127</f>
        <v>3680</v>
      </c>
      <c r="U127" s="72">
        <f>판매추이!U127</f>
        <v>9.9734513274336294</v>
      </c>
      <c r="V127" s="22">
        <f>판매추이!I127</f>
        <v>32.285714285714285</v>
      </c>
      <c r="W127" s="59">
        <v>3100</v>
      </c>
      <c r="X127" s="32" t="str">
        <f t="shared" si="16"/>
        <v>L3</v>
      </c>
      <c r="Y127" s="32">
        <v>160</v>
      </c>
      <c r="Z127" s="174">
        <f t="shared" si="2"/>
        <v>23</v>
      </c>
      <c r="AA127" s="32" t="b">
        <f t="shared" si="12"/>
        <v>1</v>
      </c>
      <c r="AB127" s="62">
        <f t="shared" ref="AB127:AB132" si="17">T127/V127</f>
        <v>113.98230088495576</v>
      </c>
      <c r="AC127" s="62">
        <v>62</v>
      </c>
      <c r="AD127" s="85" t="s">
        <v>296</v>
      </c>
      <c r="AE127" s="85" t="s">
        <v>309</v>
      </c>
      <c r="AK127">
        <v>0</v>
      </c>
      <c r="AL127" s="118" t="e">
        <f>AK127-#REF!-#REF!</f>
        <v>#REF!</v>
      </c>
      <c r="AM127" s="118">
        <v>0</v>
      </c>
      <c r="AN127" s="118" t="e">
        <f>AM127-#REF!</f>
        <v>#REF!</v>
      </c>
    </row>
    <row r="128" spans="1:40">
      <c r="A128" s="98" t="s">
        <v>281</v>
      </c>
      <c r="B128" s="19">
        <v>37548203</v>
      </c>
      <c r="C128" s="80" t="s">
        <v>286</v>
      </c>
      <c r="D128" s="167">
        <v>9184</v>
      </c>
      <c r="E128" s="5"/>
      <c r="F128" s="95">
        <v>0</v>
      </c>
      <c r="G128" s="95">
        <v>0</v>
      </c>
      <c r="H128" s="178">
        <v>1536</v>
      </c>
      <c r="I128" s="95">
        <v>0</v>
      </c>
      <c r="J128" s="95">
        <v>0</v>
      </c>
      <c r="K128" s="101">
        <v>960</v>
      </c>
      <c r="L128" s="95">
        <v>0</v>
      </c>
      <c r="M128" s="95">
        <v>0</v>
      </c>
      <c r="N128" s="101">
        <v>384</v>
      </c>
      <c r="O128" s="101">
        <v>384</v>
      </c>
      <c r="P128" s="95">
        <v>0</v>
      </c>
      <c r="Q128" s="95"/>
      <c r="R128" s="94"/>
      <c r="S128" s="4">
        <f t="shared" si="15"/>
        <v>12448</v>
      </c>
      <c r="T128" s="5">
        <f>재고!E128</f>
        <v>2880</v>
      </c>
      <c r="U128" s="72">
        <f>판매추이!U128</f>
        <v>0.49777777777777771</v>
      </c>
      <c r="V128" s="22">
        <f>판매추이!I128</f>
        <v>128.57142857142858</v>
      </c>
      <c r="W128" s="18">
        <v>3000</v>
      </c>
      <c r="X128" s="32" t="str">
        <f t="shared" si="16"/>
        <v>L7</v>
      </c>
      <c r="Y128" s="175">
        <v>16</v>
      </c>
      <c r="Z128" s="174">
        <f t="shared" si="2"/>
        <v>180</v>
      </c>
      <c r="AA128" s="32" t="b">
        <f t="shared" si="12"/>
        <v>1</v>
      </c>
      <c r="AB128" s="62">
        <f t="shared" si="17"/>
        <v>22.4</v>
      </c>
      <c r="AC128" s="62">
        <v>2</v>
      </c>
      <c r="AD128" s="107" t="s">
        <v>320</v>
      </c>
      <c r="AK128">
        <v>800</v>
      </c>
      <c r="AL128" s="118" t="e">
        <f>AK128-#REF!-#REF!</f>
        <v>#REF!</v>
      </c>
      <c r="AM128" s="118">
        <v>320</v>
      </c>
      <c r="AN128" s="118" t="e">
        <f>AM128-#REF!</f>
        <v>#REF!</v>
      </c>
    </row>
    <row r="129" spans="1:40">
      <c r="A129" s="81" t="s">
        <v>257</v>
      </c>
      <c r="B129" s="81">
        <v>36300271</v>
      </c>
      <c r="C129" s="80" t="s">
        <v>264</v>
      </c>
      <c r="D129" s="167">
        <v>2070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v>0</v>
      </c>
      <c r="O129" s="95">
        <v>0</v>
      </c>
      <c r="P129" s="95">
        <v>0</v>
      </c>
      <c r="Q129" s="95"/>
      <c r="R129" s="94"/>
      <c r="S129" s="4">
        <f t="shared" si="15"/>
        <v>2070</v>
      </c>
      <c r="T129" s="5">
        <f>재고!E129</f>
        <v>510</v>
      </c>
      <c r="U129" s="72">
        <f>판매추이!U129</f>
        <v>47.337499999999999</v>
      </c>
      <c r="V129" s="22">
        <f>판매추이!I129</f>
        <v>11.428571428571429</v>
      </c>
      <c r="W129" s="18">
        <v>9000</v>
      </c>
      <c r="X129" s="32" t="str">
        <f t="shared" si="16"/>
        <v>L10</v>
      </c>
      <c r="Y129" s="32">
        <v>30</v>
      </c>
      <c r="Z129" s="174">
        <f t="shared" si="2"/>
        <v>17</v>
      </c>
      <c r="AA129" s="32" t="b">
        <f t="shared" si="12"/>
        <v>1</v>
      </c>
      <c r="AB129" s="62">
        <f t="shared" si="17"/>
        <v>44.625</v>
      </c>
      <c r="AC129" s="62">
        <v>360</v>
      </c>
      <c r="AD129" s="107" t="s">
        <v>318</v>
      </c>
      <c r="AF129" s="110"/>
      <c r="AK129">
        <v>0</v>
      </c>
      <c r="AL129" s="118" t="e">
        <f>AK129-#REF!-#REF!</f>
        <v>#REF!</v>
      </c>
      <c r="AM129" s="118">
        <v>0</v>
      </c>
      <c r="AN129" s="118" t="e">
        <f>AM129-#REF!</f>
        <v>#REF!</v>
      </c>
    </row>
    <row r="130" spans="1:40">
      <c r="A130" s="81" t="s">
        <v>255</v>
      </c>
      <c r="B130" s="81">
        <v>36300269</v>
      </c>
      <c r="C130" s="80" t="s">
        <v>262</v>
      </c>
      <c r="D130" s="167">
        <v>6420</v>
      </c>
      <c r="E130" s="95"/>
      <c r="F130" s="101">
        <v>480</v>
      </c>
      <c r="G130" s="95">
        <v>0</v>
      </c>
      <c r="H130" s="95">
        <v>0</v>
      </c>
      <c r="I130" s="95">
        <v>0</v>
      </c>
      <c r="J130" s="95">
        <v>0</v>
      </c>
      <c r="K130" s="95">
        <v>0</v>
      </c>
      <c r="L130" s="95">
        <v>0</v>
      </c>
      <c r="M130" s="95">
        <v>0</v>
      </c>
      <c r="N130" s="95">
        <v>0</v>
      </c>
      <c r="O130" s="101">
        <v>300</v>
      </c>
      <c r="P130" s="95">
        <v>0</v>
      </c>
      <c r="Q130" s="95"/>
      <c r="R130" s="94"/>
      <c r="S130" s="4">
        <f t="shared" ref="S130:S161" si="18">SUM(D130:R130)</f>
        <v>7200</v>
      </c>
      <c r="T130" s="5">
        <f>재고!E130</f>
        <v>1200</v>
      </c>
      <c r="U130" s="72">
        <f>판매추이!U130</f>
        <v>24.13953488372093</v>
      </c>
      <c r="V130" s="22">
        <f>판매추이!I130</f>
        <v>43</v>
      </c>
      <c r="W130" s="18">
        <v>5000</v>
      </c>
      <c r="X130" s="32" t="str">
        <f t="shared" ref="X130:X141" si="19">A130</f>
        <v>L8</v>
      </c>
      <c r="Y130" s="32">
        <v>60</v>
      </c>
      <c r="Z130" s="174">
        <f t="shared" si="2"/>
        <v>20</v>
      </c>
      <c r="AA130" s="32" t="b">
        <f t="shared" ref="AA130:AA141" si="20">IF(ISNUMBER(Z130) * (Z130=INT(Z130)), TRUE, FALSE)</f>
        <v>1</v>
      </c>
      <c r="AB130" s="62">
        <f t="shared" si="17"/>
        <v>27.906976744186046</v>
      </c>
      <c r="AC130" s="62">
        <v>28</v>
      </c>
      <c r="AD130" s="85" t="s">
        <v>319</v>
      </c>
      <c r="AF130" s="111"/>
      <c r="AK130">
        <v>0</v>
      </c>
      <c r="AL130" s="118" t="e">
        <f>AK130-#REF!-#REF!</f>
        <v>#REF!</v>
      </c>
      <c r="AM130" s="118">
        <v>0</v>
      </c>
      <c r="AN130" s="118" t="e">
        <f>AM130-#REF!</f>
        <v>#REF!</v>
      </c>
    </row>
    <row r="131" spans="1:40">
      <c r="A131" s="81" t="s">
        <v>256</v>
      </c>
      <c r="B131" s="81">
        <v>36300270</v>
      </c>
      <c r="C131" s="80" t="s">
        <v>263</v>
      </c>
      <c r="D131" s="167">
        <v>3696</v>
      </c>
      <c r="E131" s="177">
        <v>240</v>
      </c>
      <c r="F131" s="95">
        <v>0</v>
      </c>
      <c r="G131" s="178">
        <v>192</v>
      </c>
      <c r="H131" s="178">
        <v>240</v>
      </c>
      <c r="I131" s="95">
        <v>0</v>
      </c>
      <c r="J131" s="95">
        <v>0</v>
      </c>
      <c r="K131" s="95">
        <v>0</v>
      </c>
      <c r="L131" s="95">
        <v>0</v>
      </c>
      <c r="M131" s="95">
        <v>0</v>
      </c>
      <c r="N131" s="95">
        <v>0</v>
      </c>
      <c r="O131" s="178">
        <v>240</v>
      </c>
      <c r="P131" s="95">
        <v>0</v>
      </c>
      <c r="Q131" s="95"/>
      <c r="R131" s="94"/>
      <c r="S131" s="4">
        <f t="shared" si="18"/>
        <v>4608</v>
      </c>
      <c r="T131" s="5">
        <f>재고!E131</f>
        <v>-48</v>
      </c>
      <c r="U131" s="72">
        <f>판매추이!U131</f>
        <v>9.6987951807228914</v>
      </c>
      <c r="V131" s="22">
        <f>판매추이!I131</f>
        <v>35.571428571428569</v>
      </c>
      <c r="W131" s="18">
        <v>6500</v>
      </c>
      <c r="X131" s="32" t="str">
        <f t="shared" si="19"/>
        <v>L9</v>
      </c>
      <c r="Y131" s="32">
        <v>48</v>
      </c>
      <c r="Z131" s="174">
        <f>T131/Y131</f>
        <v>-1</v>
      </c>
      <c r="AA131" s="32" t="b">
        <f t="shared" si="20"/>
        <v>1</v>
      </c>
      <c r="AB131" s="62">
        <f>T131/V131</f>
        <v>-1.3493975903614459</v>
      </c>
      <c r="AC131" s="62">
        <v>25</v>
      </c>
      <c r="AD131" s="107" t="s">
        <v>317</v>
      </c>
      <c r="AK131">
        <v>210</v>
      </c>
      <c r="AL131" s="118" t="e">
        <f>AK131-#REF!-#REF!</f>
        <v>#REF!</v>
      </c>
      <c r="AM131" s="118">
        <v>360</v>
      </c>
      <c r="AN131" s="118" t="e">
        <f>AM131-#REF!</f>
        <v>#REF!</v>
      </c>
    </row>
    <row r="132" spans="1:40">
      <c r="A132" s="81" t="s">
        <v>531</v>
      </c>
      <c r="B132" s="81">
        <v>39050592</v>
      </c>
      <c r="C132" s="80" t="s">
        <v>532</v>
      </c>
      <c r="D132" s="167">
        <v>500</v>
      </c>
      <c r="E132" s="5"/>
      <c r="F132" s="95">
        <v>0</v>
      </c>
      <c r="G132" s="95">
        <v>0</v>
      </c>
      <c r="H132" s="95">
        <v>0</v>
      </c>
      <c r="I132" s="95">
        <v>0</v>
      </c>
      <c r="J132" s="95">
        <v>0</v>
      </c>
      <c r="K132" s="95">
        <v>0</v>
      </c>
      <c r="L132" s="95">
        <v>0</v>
      </c>
      <c r="M132" s="95">
        <v>0</v>
      </c>
      <c r="N132" s="95">
        <v>0</v>
      </c>
      <c r="O132" s="95">
        <v>0</v>
      </c>
      <c r="P132" s="95">
        <v>0</v>
      </c>
      <c r="Q132" s="95"/>
      <c r="R132" s="94"/>
      <c r="S132" s="4">
        <f t="shared" si="18"/>
        <v>500</v>
      </c>
      <c r="T132" s="5">
        <f>재고!E132</f>
        <v>16500</v>
      </c>
      <c r="U132" s="72">
        <f>판매추이!U132</f>
        <v>34.159999999999997</v>
      </c>
      <c r="V132" s="22">
        <f>판매추이!I132</f>
        <v>7.1428571428571432</v>
      </c>
      <c r="W132" s="18">
        <v>1500</v>
      </c>
      <c r="X132" s="32" t="str">
        <f t="shared" si="19"/>
        <v>L31</v>
      </c>
      <c r="Y132" s="32">
        <v>100</v>
      </c>
      <c r="Z132" s="174">
        <f t="shared" si="2"/>
        <v>165</v>
      </c>
      <c r="AA132" s="32" t="b">
        <f t="shared" si="20"/>
        <v>1</v>
      </c>
      <c r="AB132" s="62">
        <f t="shared" si="17"/>
        <v>2310</v>
      </c>
      <c r="AC132" s="62">
        <v>39</v>
      </c>
      <c r="AK132">
        <v>0</v>
      </c>
      <c r="AL132" s="118" t="e">
        <f>AK132-#REF!-#REF!</f>
        <v>#REF!</v>
      </c>
      <c r="AM132" s="118">
        <v>0</v>
      </c>
      <c r="AN132" s="118" t="e">
        <f>AM132-#REF!</f>
        <v>#REF!</v>
      </c>
    </row>
    <row r="133" spans="1:40">
      <c r="A133" s="81" t="s">
        <v>258</v>
      </c>
      <c r="B133" s="82">
        <v>35210389</v>
      </c>
      <c r="C133" s="80" t="s">
        <v>265</v>
      </c>
      <c r="D133" s="167">
        <v>3240</v>
      </c>
      <c r="E133" s="95"/>
      <c r="F133" s="95">
        <v>0</v>
      </c>
      <c r="G133" s="101">
        <v>108</v>
      </c>
      <c r="H133" s="95">
        <v>0</v>
      </c>
      <c r="I133" s="101">
        <v>216</v>
      </c>
      <c r="J133" s="95">
        <v>0</v>
      </c>
      <c r="K133" s="101">
        <v>216</v>
      </c>
      <c r="L133" s="95">
        <v>0</v>
      </c>
      <c r="M133" s="101">
        <v>108</v>
      </c>
      <c r="N133" s="101">
        <v>216</v>
      </c>
      <c r="O133" s="95">
        <v>0</v>
      </c>
      <c r="P133" s="95">
        <v>0</v>
      </c>
      <c r="Q133" s="95"/>
      <c r="R133" s="94"/>
      <c r="S133" s="4">
        <f t="shared" si="18"/>
        <v>4104</v>
      </c>
      <c r="T133" s="5">
        <f>재고!E133</f>
        <v>1332</v>
      </c>
      <c r="U133" s="72">
        <f>판매추이!U133</f>
        <v>1.3416666666666668</v>
      </c>
      <c r="V133" s="22">
        <f>판매추이!I133</f>
        <v>34.285714285714285</v>
      </c>
      <c r="W133" s="18">
        <v>5300</v>
      </c>
      <c r="X133" s="32" t="str">
        <f t="shared" si="19"/>
        <v>L11</v>
      </c>
      <c r="Y133" s="32">
        <v>9</v>
      </c>
      <c r="Z133" s="174">
        <f t="shared" si="2"/>
        <v>148</v>
      </c>
      <c r="AA133" s="32" t="b">
        <f t="shared" si="20"/>
        <v>1</v>
      </c>
      <c r="AB133" s="62">
        <f>T133/V133</f>
        <v>38.85</v>
      </c>
      <c r="AC133" s="62">
        <v>17</v>
      </c>
      <c r="AK133">
        <v>0</v>
      </c>
      <c r="AL133" s="118" t="e">
        <f>AK133-#REF!-#REF!</f>
        <v>#REF!</v>
      </c>
      <c r="AM133" s="118">
        <v>0</v>
      </c>
      <c r="AN133" s="118" t="e">
        <f>AM133-#REF!</f>
        <v>#REF!</v>
      </c>
    </row>
    <row r="134" spans="1:40" ht="15.75" customHeight="1">
      <c r="A134" s="81" t="s">
        <v>254</v>
      </c>
      <c r="B134" s="82">
        <v>36637168</v>
      </c>
      <c r="C134" s="80" t="s">
        <v>261</v>
      </c>
      <c r="D134" s="167">
        <v>9500</v>
      </c>
      <c r="E134" s="95"/>
      <c r="F134" s="95">
        <v>0</v>
      </c>
      <c r="G134" s="101">
        <v>500</v>
      </c>
      <c r="H134" s="101">
        <v>300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  <c r="O134" s="95">
        <v>0</v>
      </c>
      <c r="P134" s="95">
        <v>0</v>
      </c>
      <c r="Q134" s="95"/>
      <c r="R134" s="94"/>
      <c r="S134" s="4">
        <f t="shared" si="18"/>
        <v>10300</v>
      </c>
      <c r="T134" s="5">
        <f>재고!E134</f>
        <v>2700</v>
      </c>
      <c r="U134" s="72">
        <f>판매추이!U134</f>
        <v>14.423387096774192</v>
      </c>
      <c r="V134" s="22">
        <f>판매추이!I134</f>
        <v>70.857142857142861</v>
      </c>
      <c r="W134" s="18">
        <v>2100</v>
      </c>
      <c r="X134" s="32" t="str">
        <f t="shared" si="19"/>
        <v>L6</v>
      </c>
      <c r="Y134" s="32">
        <v>100</v>
      </c>
      <c r="Z134" s="174">
        <f t="shared" si="2"/>
        <v>27</v>
      </c>
      <c r="AA134" s="32" t="b">
        <f t="shared" si="20"/>
        <v>1</v>
      </c>
      <c r="AB134" s="62">
        <f>T134/V134</f>
        <v>38.104838709677416</v>
      </c>
      <c r="AC134" s="62">
        <v>18</v>
      </c>
      <c r="AK134">
        <v>0</v>
      </c>
      <c r="AL134" s="118" t="e">
        <f>AK134-#REF!-#REF!</f>
        <v>#REF!</v>
      </c>
      <c r="AM134" s="118">
        <v>0</v>
      </c>
      <c r="AN134" s="118" t="e">
        <f>AM134-#REF!</f>
        <v>#REF!</v>
      </c>
    </row>
    <row r="135" spans="1:40" ht="15.75" customHeight="1">
      <c r="A135" s="81" t="s">
        <v>419</v>
      </c>
      <c r="B135" s="19">
        <v>37890775</v>
      </c>
      <c r="C135" s="80" t="s">
        <v>420</v>
      </c>
      <c r="D135" s="167">
        <v>2160</v>
      </c>
      <c r="E135" s="5"/>
      <c r="F135" s="101">
        <v>240</v>
      </c>
      <c r="G135" s="101">
        <v>320</v>
      </c>
      <c r="H135" s="95">
        <v>0</v>
      </c>
      <c r="I135" s="101">
        <v>240</v>
      </c>
      <c r="J135" s="95">
        <v>0</v>
      </c>
      <c r="K135" s="101">
        <v>320</v>
      </c>
      <c r="L135" s="95">
        <v>0</v>
      </c>
      <c r="M135" s="101">
        <v>320</v>
      </c>
      <c r="N135" s="101">
        <v>320</v>
      </c>
      <c r="O135" s="95">
        <v>0</v>
      </c>
      <c r="P135" s="95">
        <v>0</v>
      </c>
      <c r="Q135" s="95"/>
      <c r="R135" s="94"/>
      <c r="S135" s="4">
        <f t="shared" si="18"/>
        <v>3920</v>
      </c>
      <c r="T135" s="5">
        <f>재고!E135</f>
        <v>4400</v>
      </c>
      <c r="U135" s="72">
        <f>판매추이!U135</f>
        <v>1.0537634408602152</v>
      </c>
      <c r="V135" s="22">
        <f>판매추이!I135</f>
        <v>79.714285714285708</v>
      </c>
      <c r="W135" s="18">
        <v>4000</v>
      </c>
      <c r="X135" s="32" t="str">
        <f t="shared" si="19"/>
        <v>L23</v>
      </c>
      <c r="Y135" s="32">
        <v>10</v>
      </c>
      <c r="Z135" s="174">
        <f t="shared" si="2"/>
        <v>440</v>
      </c>
      <c r="AA135" s="32" t="b">
        <f t="shared" si="20"/>
        <v>1</v>
      </c>
      <c r="AB135" s="62">
        <f>T135/V135</f>
        <v>55.197132616487458</v>
      </c>
      <c r="AC135" s="62">
        <v>42</v>
      </c>
      <c r="AD135" s="85" t="s">
        <v>301</v>
      </c>
      <c r="AE135" s="85" t="s">
        <v>316</v>
      </c>
      <c r="AF135" s="110"/>
      <c r="AK135">
        <v>0</v>
      </c>
      <c r="AL135" s="118" t="e">
        <f>AK135-#REF!-#REF!</f>
        <v>#REF!</v>
      </c>
      <c r="AM135" s="118">
        <v>0</v>
      </c>
      <c r="AN135" s="118" t="e">
        <f>AM135-#REF!</f>
        <v>#REF!</v>
      </c>
    </row>
    <row r="136" spans="1:40">
      <c r="A136" s="81" t="s">
        <v>541</v>
      </c>
      <c r="B136" s="81">
        <v>38088271</v>
      </c>
      <c r="C136" s="80" t="s">
        <v>570</v>
      </c>
      <c r="D136" s="167">
        <v>768</v>
      </c>
      <c r="E136" s="168">
        <v>240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95">
        <v>0</v>
      </c>
      <c r="P136" s="95">
        <v>0</v>
      </c>
      <c r="Q136" s="95"/>
      <c r="R136" s="95"/>
      <c r="S136" s="4">
        <f t="shared" si="18"/>
        <v>1008</v>
      </c>
      <c r="T136" s="5">
        <f>재고!E136</f>
        <v>336</v>
      </c>
      <c r="U136" s="72">
        <f>판매추이!U136</f>
        <v>198.85185185185185</v>
      </c>
      <c r="V136" s="22">
        <f>판매추이!I136</f>
        <v>3.8571428571428572</v>
      </c>
      <c r="W136" s="18">
        <v>15000</v>
      </c>
      <c r="X136" s="32" t="str">
        <f t="shared" si="19"/>
        <v>L29</v>
      </c>
      <c r="Y136" s="87">
        <v>2</v>
      </c>
      <c r="Z136" s="174">
        <f t="shared" ref="Z136:Z141" si="21">T136/Y136</f>
        <v>168</v>
      </c>
      <c r="AA136" s="32" t="b">
        <f t="shared" si="20"/>
        <v>1</v>
      </c>
    </row>
    <row r="137" spans="1:40">
      <c r="A137" s="81" t="s">
        <v>253</v>
      </c>
      <c r="B137" s="81">
        <v>36637169</v>
      </c>
      <c r="C137" s="80" t="s">
        <v>260</v>
      </c>
      <c r="D137" s="167">
        <v>4000</v>
      </c>
      <c r="E137" s="95"/>
      <c r="F137" s="95">
        <v>0</v>
      </c>
      <c r="G137" s="101">
        <v>600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v>0</v>
      </c>
      <c r="O137" s="95">
        <v>0</v>
      </c>
      <c r="P137" s="95">
        <v>0</v>
      </c>
      <c r="Q137" s="95"/>
      <c r="R137" s="95"/>
      <c r="S137" s="4">
        <f t="shared" si="18"/>
        <v>4600</v>
      </c>
      <c r="T137" s="5">
        <f>재고!E137</f>
        <v>5050</v>
      </c>
      <c r="U137" s="72">
        <f>판매추이!U137</f>
        <v>4.333333333333333</v>
      </c>
      <c r="V137" s="22">
        <f>판매추이!I137</f>
        <v>33</v>
      </c>
      <c r="W137" s="13">
        <v>3600</v>
      </c>
      <c r="X137" s="32" t="str">
        <f t="shared" si="19"/>
        <v>L5</v>
      </c>
      <c r="Y137" s="32">
        <v>50</v>
      </c>
      <c r="Z137" s="174">
        <f t="shared" si="21"/>
        <v>101</v>
      </c>
      <c r="AA137" s="32" t="b">
        <f t="shared" si="20"/>
        <v>1</v>
      </c>
      <c r="AB137" s="62">
        <f>T137/V137</f>
        <v>153.03030303030303</v>
      </c>
      <c r="AC137" s="62">
        <v>71</v>
      </c>
      <c r="AD137" s="107" t="s">
        <v>302</v>
      </c>
      <c r="AK137">
        <v>0</v>
      </c>
      <c r="AL137" s="118" t="e">
        <f>AK137-#REF!-#REF!</f>
        <v>#REF!</v>
      </c>
      <c r="AM137" s="118">
        <v>0</v>
      </c>
      <c r="AN137" s="118" t="e">
        <f>AM137-#REF!</f>
        <v>#REF!</v>
      </c>
    </row>
    <row r="138" spans="1:40">
      <c r="A138" s="128" t="s">
        <v>331</v>
      </c>
      <c r="B138" s="128">
        <v>37890777</v>
      </c>
      <c r="C138" s="129" t="s">
        <v>330</v>
      </c>
      <c r="D138" s="167">
        <v>400</v>
      </c>
      <c r="E138" s="24"/>
      <c r="F138" s="183">
        <v>0</v>
      </c>
      <c r="G138" s="183">
        <v>0</v>
      </c>
      <c r="H138" s="183">
        <v>0</v>
      </c>
      <c r="I138" s="183">
        <v>0</v>
      </c>
      <c r="J138" s="183">
        <v>0</v>
      </c>
      <c r="K138" s="183">
        <v>0</v>
      </c>
      <c r="L138" s="183">
        <v>0</v>
      </c>
      <c r="M138" s="183">
        <v>0</v>
      </c>
      <c r="N138" s="183">
        <v>0</v>
      </c>
      <c r="O138" s="183">
        <v>0</v>
      </c>
      <c r="P138" s="183">
        <v>0</v>
      </c>
      <c r="Q138" s="183"/>
      <c r="R138" s="183"/>
      <c r="S138" s="4">
        <f t="shared" si="18"/>
        <v>400</v>
      </c>
      <c r="T138" s="5">
        <f>재고!E138</f>
        <v>2600</v>
      </c>
      <c r="U138" s="72">
        <f>판매추이!U138</f>
        <v>41.125</v>
      </c>
      <c r="V138" s="22">
        <f>판매추이!I138</f>
        <v>4.5714285714285712</v>
      </c>
      <c r="W138" s="26">
        <v>4300</v>
      </c>
      <c r="X138" s="32" t="str">
        <f t="shared" si="19"/>
        <v>L13</v>
      </c>
      <c r="Y138" s="87">
        <v>50</v>
      </c>
      <c r="Z138" s="174">
        <f t="shared" si="21"/>
        <v>52</v>
      </c>
      <c r="AA138" s="32" t="b">
        <f t="shared" si="20"/>
        <v>1</v>
      </c>
      <c r="AB138"/>
      <c r="AC138"/>
    </row>
    <row r="139" spans="1:40">
      <c r="A139" s="19" t="s">
        <v>49</v>
      </c>
      <c r="B139" s="19">
        <v>36637172</v>
      </c>
      <c r="C139" s="14" t="s">
        <v>121</v>
      </c>
      <c r="D139" s="167">
        <v>7216</v>
      </c>
      <c r="E139" s="167">
        <v>512</v>
      </c>
      <c r="F139" s="94">
        <v>0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0</v>
      </c>
      <c r="M139" s="94">
        <v>0</v>
      </c>
      <c r="N139" s="96">
        <v>256</v>
      </c>
      <c r="O139" s="94">
        <v>0</v>
      </c>
      <c r="P139" s="94">
        <v>0</v>
      </c>
      <c r="Q139" s="94"/>
      <c r="R139" s="95"/>
      <c r="S139" s="4">
        <f t="shared" si="18"/>
        <v>7984</v>
      </c>
      <c r="T139" s="5">
        <f>재고!E139</f>
        <v>4432</v>
      </c>
      <c r="U139" s="72">
        <f>판매추이!U139</f>
        <v>19.548556430446194</v>
      </c>
      <c r="V139" s="22">
        <f>판매추이!I139</f>
        <v>54.428571428571431</v>
      </c>
      <c r="W139" s="26">
        <v>2950</v>
      </c>
      <c r="X139" s="32" t="str">
        <f t="shared" si="19"/>
        <v>L2</v>
      </c>
      <c r="Y139" s="32">
        <v>16</v>
      </c>
      <c r="Z139" s="174">
        <f t="shared" si="21"/>
        <v>277</v>
      </c>
      <c r="AA139" s="32" t="b">
        <f t="shared" si="20"/>
        <v>1</v>
      </c>
    </row>
    <row r="140" spans="1:40" ht="17.25" customHeight="1">
      <c r="A140" s="19" t="s">
        <v>48</v>
      </c>
      <c r="B140" s="19">
        <v>36637171</v>
      </c>
      <c r="C140" s="14" t="s">
        <v>130</v>
      </c>
      <c r="D140" s="167">
        <v>21056</v>
      </c>
      <c r="E140" s="167">
        <v>1264</v>
      </c>
      <c r="F140" s="94">
        <v>0</v>
      </c>
      <c r="G140" s="94">
        <v>0</v>
      </c>
      <c r="H140" s="94">
        <v>0</v>
      </c>
      <c r="I140" s="96">
        <v>1280</v>
      </c>
      <c r="J140" s="94">
        <v>0</v>
      </c>
      <c r="K140" s="96">
        <v>1280</v>
      </c>
      <c r="L140" s="94">
        <v>0</v>
      </c>
      <c r="M140" s="94">
        <v>0</v>
      </c>
      <c r="N140" s="94">
        <v>0</v>
      </c>
      <c r="O140" s="94">
        <v>0</v>
      </c>
      <c r="P140" s="94">
        <v>0</v>
      </c>
      <c r="Q140" s="94"/>
      <c r="R140" s="95"/>
      <c r="S140" s="4">
        <f t="shared" si="18"/>
        <v>24880</v>
      </c>
      <c r="T140" s="5">
        <f>재고!E140</f>
        <v>5712</v>
      </c>
      <c r="U140" s="72">
        <f>판매추이!U140</f>
        <v>11.558718861209965</v>
      </c>
      <c r="V140" s="22">
        <f>판매추이!I140</f>
        <v>200.71428571428572</v>
      </c>
      <c r="W140" s="13">
        <v>2950</v>
      </c>
      <c r="X140" s="32" t="str">
        <f t="shared" si="19"/>
        <v>L1</v>
      </c>
      <c r="Y140" s="32">
        <v>16</v>
      </c>
      <c r="Z140" s="174">
        <f t="shared" si="21"/>
        <v>357</v>
      </c>
      <c r="AA140" s="32" t="b">
        <f t="shared" si="20"/>
        <v>1</v>
      </c>
    </row>
    <row r="141" spans="1:40" ht="17.25" customHeight="1">
      <c r="A141" s="19" t="s">
        <v>582</v>
      </c>
      <c r="B141" s="19">
        <v>40105037</v>
      </c>
      <c r="C141" s="14" t="s">
        <v>581</v>
      </c>
      <c r="D141" s="167">
        <v>0</v>
      </c>
      <c r="E141" s="5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5"/>
      <c r="S141" s="4"/>
      <c r="T141" s="5">
        <f>재고!E141</f>
        <v>3072</v>
      </c>
      <c r="U141" s="72" t="e">
        <f>판매추이!U141</f>
        <v>#DIV/0!</v>
      </c>
      <c r="V141" s="22" t="e">
        <f>판매추이!I141</f>
        <v>#DIV/0!</v>
      </c>
      <c r="W141" s="13">
        <v>2950</v>
      </c>
      <c r="X141" s="32" t="str">
        <f t="shared" si="19"/>
        <v>L51</v>
      </c>
      <c r="Y141" s="32">
        <v>16</v>
      </c>
      <c r="Z141" s="174">
        <f t="shared" si="21"/>
        <v>192</v>
      </c>
      <c r="AA141" s="32" t="b">
        <f t="shared" si="20"/>
        <v>1</v>
      </c>
    </row>
    <row r="144" spans="1:40">
      <c r="R144" s="85" t="s">
        <v>567</v>
      </c>
    </row>
    <row r="145" spans="18:19">
      <c r="R145" s="85" t="s">
        <v>492</v>
      </c>
      <c r="S145" s="131">
        <v>71179713</v>
      </c>
    </row>
    <row r="146" spans="18:19">
      <c r="R146" s="85" t="s">
        <v>493</v>
      </c>
      <c r="S146" s="131"/>
    </row>
  </sheetData>
  <sortState xmlns:xlrd2="http://schemas.microsoft.com/office/spreadsheetml/2017/richdata2" ref="A2:C149">
    <sortCondition ref="C1:C149"/>
  </sortState>
  <phoneticPr fontId="11" type="noConversion"/>
  <conditionalFormatting sqref="U2:U141">
    <cfRule type="cellIs" dxfId="5" priority="2" operator="lessThan">
      <formula>14</formula>
    </cfRule>
    <cfRule type="cellIs" dxfId="4" priority="3" operator="lessThan">
      <formula>10</formula>
    </cfRule>
  </conditionalFormatting>
  <conditionalFormatting sqref="AA2:AA141 AB66:AO66">
    <cfRule type="containsText" dxfId="3" priority="1" operator="containsText" text="FALSE">
      <formula>NOT(ISERROR(SEARCH("FALSE",AA2)))</formula>
    </cfRule>
  </conditionalFormatting>
  <pageMargins left="0.69972223043441772" right="0.69972223043441772" top="0.75" bottom="0.75" header="0.30000001192092896" footer="0.30000001192092896"/>
  <pageSetup paperSize="9" scale="92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E2F0D9"/>
    <pageSetUpPr fitToPage="1"/>
  </sheetPr>
  <dimension ref="A1:GX141"/>
  <sheetViews>
    <sheetView tabSelected="1" zoomScale="85" zoomScaleNormal="85" zoomScaleSheetLayoutView="75" workbookViewId="0">
      <selection activeCell="H3" sqref="H3"/>
    </sheetView>
  </sheetViews>
  <sheetFormatPr defaultColWidth="9" defaultRowHeight="16.5"/>
  <cols>
    <col min="1" max="1" width="5.125" style="36" bestFit="1" customWidth="1"/>
    <col min="2" max="2" width="11.375" customWidth="1"/>
    <col min="3" max="3" width="73.375" customWidth="1"/>
    <col min="4" max="4" width="13.625" style="141" customWidth="1"/>
    <col min="5" max="6" width="13.625" customWidth="1"/>
    <col min="7" max="7" width="13.5" style="192" customWidth="1"/>
    <col min="8" max="8" width="18.125" style="141" customWidth="1"/>
    <col min="9" max="10" width="17.375" style="141" customWidth="1"/>
    <col min="11" max="11" width="16.5" style="141" customWidth="1"/>
    <col min="12" max="12" width="32.125" customWidth="1"/>
    <col min="13" max="13" width="15.125" customWidth="1"/>
    <col min="14" max="14" width="14.875" customWidth="1"/>
    <col min="15" max="15" width="26" customWidth="1"/>
    <col min="16" max="17" width="10" customWidth="1"/>
    <col min="18" max="18" width="4.5" style="36" customWidth="1"/>
    <col min="19" max="19" width="5.375" style="36" customWidth="1"/>
    <col min="20" max="20" width="4.5" style="36" customWidth="1"/>
    <col min="21" max="21" width="4.625" style="36" customWidth="1"/>
    <col min="22" max="22" width="9" customWidth="1"/>
    <col min="23" max="23" width="1.625" customWidth="1"/>
  </cols>
  <sheetData>
    <row r="1" spans="1:21" ht="29.1" customHeight="1">
      <c r="A1" s="11" t="s">
        <v>169</v>
      </c>
      <c r="B1" s="10" t="s">
        <v>206</v>
      </c>
      <c r="C1" s="10" t="s">
        <v>187</v>
      </c>
      <c r="D1" s="92" t="s">
        <v>11</v>
      </c>
      <c r="E1" s="2" t="s">
        <v>199</v>
      </c>
      <c r="F1" s="11" t="s">
        <v>13</v>
      </c>
      <c r="G1" s="189" t="s">
        <v>214</v>
      </c>
      <c r="H1" s="92" t="s">
        <v>7</v>
      </c>
      <c r="I1" s="92" t="s">
        <v>22</v>
      </c>
      <c r="J1" s="92" t="s">
        <v>20</v>
      </c>
      <c r="K1" s="92" t="s">
        <v>21</v>
      </c>
      <c r="L1" s="64" t="s">
        <v>211</v>
      </c>
      <c r="N1" s="33"/>
      <c r="R1" s="2" t="s">
        <v>169</v>
      </c>
      <c r="S1" s="2" t="s">
        <v>169</v>
      </c>
      <c r="T1" s="9" t="s">
        <v>169</v>
      </c>
      <c r="U1" s="11" t="s">
        <v>169</v>
      </c>
    </row>
    <row r="2" spans="1:21" ht="15.75" customHeight="1">
      <c r="A2" s="6">
        <v>74</v>
      </c>
      <c r="B2" s="6">
        <v>35210390</v>
      </c>
      <c r="C2" s="5" t="s">
        <v>129</v>
      </c>
      <c r="D2" s="23">
        <f>입고!L2-출고!S2</f>
        <v>1140</v>
      </c>
      <c r="E2" s="5">
        <f t="shared" ref="E2:E65" si="0">D2</f>
        <v>1140</v>
      </c>
      <c r="F2" s="58"/>
      <c r="G2" s="190">
        <v>4500</v>
      </c>
      <c r="H2" s="23">
        <f t="shared" ref="H2:H18" si="1">SUM(F2:G2)</f>
        <v>4500</v>
      </c>
      <c r="I2" s="187">
        <f>E2/판매추이!I2</f>
        <v>36.774193548387096</v>
      </c>
      <c r="J2" s="187">
        <f>H2/판매추이!I2</f>
        <v>145.16129032258064</v>
      </c>
      <c r="K2" s="187">
        <f t="shared" ref="K2:K65" si="2">SUM(I2:J2)</f>
        <v>181.93548387096774</v>
      </c>
      <c r="L2" s="5"/>
      <c r="Q2" s="12"/>
      <c r="R2" s="6">
        <v>10</v>
      </c>
      <c r="S2" s="6">
        <v>10</v>
      </c>
      <c r="T2" s="6">
        <v>10</v>
      </c>
      <c r="U2" s="6">
        <v>10</v>
      </c>
    </row>
    <row r="3" spans="1:21">
      <c r="A3" s="6">
        <v>85</v>
      </c>
      <c r="B3" s="6">
        <v>35747524</v>
      </c>
      <c r="C3" s="5" t="s">
        <v>95</v>
      </c>
      <c r="D3" s="23">
        <f>입고!L3-출고!S3</f>
        <v>1950</v>
      </c>
      <c r="E3" s="5">
        <f t="shared" si="0"/>
        <v>1950</v>
      </c>
      <c r="F3" s="185"/>
      <c r="G3" s="190"/>
      <c r="H3" s="23">
        <f t="shared" si="1"/>
        <v>0</v>
      </c>
      <c r="I3" s="187">
        <f>E3/판매추이!I3</f>
        <v>68.939393939393938</v>
      </c>
      <c r="J3" s="187">
        <f>H3/판매추이!I3</f>
        <v>0</v>
      </c>
      <c r="K3" s="187">
        <f t="shared" si="2"/>
        <v>68.939393939393938</v>
      </c>
      <c r="L3" s="5"/>
      <c r="Q3" s="12"/>
      <c r="R3" s="6">
        <v>50</v>
      </c>
      <c r="S3" s="6">
        <v>50</v>
      </c>
      <c r="T3" s="6">
        <v>50</v>
      </c>
      <c r="U3" s="6">
        <v>50</v>
      </c>
    </row>
    <row r="4" spans="1:21" ht="19.5" customHeight="1">
      <c r="A4" s="6">
        <v>86</v>
      </c>
      <c r="B4" s="6">
        <v>35747526</v>
      </c>
      <c r="C4" s="5" t="s">
        <v>67</v>
      </c>
      <c r="D4" s="23">
        <f>입고!L4-출고!S4</f>
        <v>1725</v>
      </c>
      <c r="E4" s="5">
        <f t="shared" si="0"/>
        <v>1725</v>
      </c>
      <c r="F4" s="185"/>
      <c r="G4" s="190"/>
      <c r="H4" s="23">
        <f t="shared" si="1"/>
        <v>0</v>
      </c>
      <c r="I4" s="187">
        <f>E4/판매추이!I4</f>
        <v>34.401709401709397</v>
      </c>
      <c r="J4" s="187">
        <f>H4/판매추이!I4</f>
        <v>0</v>
      </c>
      <c r="K4" s="187">
        <f t="shared" si="2"/>
        <v>34.401709401709397</v>
      </c>
      <c r="L4" s="5"/>
      <c r="Q4" s="12"/>
      <c r="R4" s="6">
        <v>7</v>
      </c>
      <c r="S4" s="6">
        <v>7</v>
      </c>
      <c r="T4" s="6">
        <v>7</v>
      </c>
      <c r="U4" s="6">
        <v>7</v>
      </c>
    </row>
    <row r="5" spans="1:21">
      <c r="A5" s="6">
        <v>7</v>
      </c>
      <c r="B5" s="6">
        <v>21002930</v>
      </c>
      <c r="C5" s="5" t="s">
        <v>29</v>
      </c>
      <c r="D5" s="23">
        <f>입고!L5-출고!S5</f>
        <v>816</v>
      </c>
      <c r="E5" s="5">
        <f t="shared" si="0"/>
        <v>816</v>
      </c>
      <c r="F5" s="58"/>
      <c r="G5" s="190"/>
      <c r="H5" s="23">
        <f t="shared" si="1"/>
        <v>0</v>
      </c>
      <c r="I5" s="187" t="e">
        <f>E5/판매추이!I5</f>
        <v>#DIV/0!</v>
      </c>
      <c r="J5" s="187" t="e">
        <f>H5/판매추이!I5</f>
        <v>#DIV/0!</v>
      </c>
      <c r="K5" s="187" t="e">
        <f t="shared" si="2"/>
        <v>#DIV/0!</v>
      </c>
      <c r="L5" s="5"/>
      <c r="R5" s="6">
        <v>59</v>
      </c>
      <c r="S5" s="6">
        <v>59</v>
      </c>
      <c r="T5" s="6">
        <v>59</v>
      </c>
      <c r="U5" s="6">
        <v>59</v>
      </c>
    </row>
    <row r="6" spans="1:21" ht="17.25" customHeight="1">
      <c r="A6" s="6">
        <v>8</v>
      </c>
      <c r="B6" s="6">
        <v>20967458</v>
      </c>
      <c r="C6" s="5" t="s">
        <v>122</v>
      </c>
      <c r="D6" s="23">
        <f>입고!L6-출고!S6</f>
        <v>0</v>
      </c>
      <c r="E6" s="5">
        <f t="shared" si="0"/>
        <v>0</v>
      </c>
      <c r="F6" s="58"/>
      <c r="G6" s="190"/>
      <c r="H6" s="23">
        <f t="shared" si="1"/>
        <v>0</v>
      </c>
      <c r="I6" s="187">
        <f>E6/판매추이!I6</f>
        <v>0</v>
      </c>
      <c r="J6" s="187">
        <f>H6/판매추이!I6</f>
        <v>0</v>
      </c>
      <c r="K6" s="187">
        <f t="shared" si="2"/>
        <v>0</v>
      </c>
      <c r="L6" s="5"/>
      <c r="R6" s="6">
        <v>61</v>
      </c>
      <c r="S6" s="6">
        <v>61</v>
      </c>
      <c r="T6" s="6">
        <v>61</v>
      </c>
      <c r="U6" s="6">
        <v>61</v>
      </c>
    </row>
    <row r="7" spans="1:21">
      <c r="A7" s="6">
        <v>89</v>
      </c>
      <c r="B7" s="6">
        <v>35210391</v>
      </c>
      <c r="C7" s="5" t="s">
        <v>70</v>
      </c>
      <c r="D7" s="23">
        <f>입고!L7-출고!S7</f>
        <v>3100</v>
      </c>
      <c r="E7" s="5">
        <f t="shared" si="0"/>
        <v>3100</v>
      </c>
      <c r="F7" s="58"/>
      <c r="G7" s="190"/>
      <c r="H7" s="23">
        <f t="shared" si="1"/>
        <v>0</v>
      </c>
      <c r="I7" s="187">
        <f>E7/판매추이!I7</f>
        <v>111.28205128205128</v>
      </c>
      <c r="J7" s="187">
        <f>H7/판매추이!I7</f>
        <v>0</v>
      </c>
      <c r="K7" s="187">
        <f t="shared" si="2"/>
        <v>111.28205128205128</v>
      </c>
      <c r="L7" s="5"/>
      <c r="Q7" s="12"/>
      <c r="R7" s="6">
        <v>45</v>
      </c>
      <c r="S7" s="6">
        <v>45</v>
      </c>
      <c r="T7" s="6">
        <v>45</v>
      </c>
      <c r="U7" s="6">
        <v>45</v>
      </c>
    </row>
    <row r="8" spans="1:21" ht="19.5" customHeight="1">
      <c r="A8" s="6">
        <v>90</v>
      </c>
      <c r="B8" s="6">
        <v>35210392</v>
      </c>
      <c r="C8" s="5" t="s">
        <v>62</v>
      </c>
      <c r="D8" s="23">
        <f>입고!L8-출고!S8</f>
        <v>3350</v>
      </c>
      <c r="E8" s="5">
        <f t="shared" si="0"/>
        <v>3350</v>
      </c>
      <c r="F8" s="58"/>
      <c r="G8" s="190"/>
      <c r="H8" s="23">
        <f t="shared" si="1"/>
        <v>0</v>
      </c>
      <c r="I8" s="187">
        <f>E8/판매추이!I8</f>
        <v>312.66666666666669</v>
      </c>
      <c r="J8" s="187">
        <f>H8/판매추이!I8</f>
        <v>0</v>
      </c>
      <c r="K8" s="187">
        <f t="shared" si="2"/>
        <v>312.66666666666669</v>
      </c>
      <c r="L8" s="5"/>
      <c r="R8" s="6">
        <v>63</v>
      </c>
      <c r="S8" s="6">
        <v>63</v>
      </c>
      <c r="T8" s="6">
        <v>63</v>
      </c>
      <c r="U8" s="6">
        <v>63</v>
      </c>
    </row>
    <row r="9" spans="1:21">
      <c r="A9" s="6">
        <v>46</v>
      </c>
      <c r="B9" s="6">
        <v>26516980</v>
      </c>
      <c r="C9" s="5" t="s">
        <v>28</v>
      </c>
      <c r="D9" s="23">
        <f>입고!L9-출고!S9</f>
        <v>548</v>
      </c>
      <c r="E9" s="5">
        <f t="shared" si="0"/>
        <v>548</v>
      </c>
      <c r="F9" s="58"/>
      <c r="G9" s="190"/>
      <c r="H9" s="23">
        <f t="shared" si="1"/>
        <v>0</v>
      </c>
      <c r="I9" s="187">
        <f>E9/판매추이!I9</f>
        <v>39.142857142857146</v>
      </c>
      <c r="J9" s="187">
        <f>H9/판매추이!I9</f>
        <v>0</v>
      </c>
      <c r="K9" s="187">
        <f t="shared" si="2"/>
        <v>39.142857142857146</v>
      </c>
      <c r="L9" s="5"/>
      <c r="Q9" s="12"/>
      <c r="R9" s="6">
        <v>51</v>
      </c>
      <c r="S9" s="6">
        <v>51</v>
      </c>
      <c r="T9" s="6">
        <v>51</v>
      </c>
      <c r="U9" s="6">
        <v>51</v>
      </c>
    </row>
    <row r="10" spans="1:21">
      <c r="A10" s="6">
        <v>47</v>
      </c>
      <c r="B10" s="6">
        <v>26516978</v>
      </c>
      <c r="C10" s="5" t="s">
        <v>27</v>
      </c>
      <c r="D10" s="23">
        <f>입고!L10-출고!S10</f>
        <v>6260</v>
      </c>
      <c r="E10" s="5">
        <f t="shared" si="0"/>
        <v>6260</v>
      </c>
      <c r="F10" s="58"/>
      <c r="G10" s="190"/>
      <c r="H10" s="23">
        <f t="shared" si="1"/>
        <v>0</v>
      </c>
      <c r="I10" s="187">
        <f>E10/판매추이!I10</f>
        <v>244.804469273743</v>
      </c>
      <c r="J10" s="187">
        <f>H10/판매추이!I10</f>
        <v>0</v>
      </c>
      <c r="K10" s="187">
        <f t="shared" si="2"/>
        <v>244.804469273743</v>
      </c>
      <c r="L10" s="5"/>
      <c r="Q10" s="12"/>
      <c r="R10" s="6">
        <v>1</v>
      </c>
      <c r="S10" s="6">
        <v>1</v>
      </c>
      <c r="T10" s="6">
        <v>1</v>
      </c>
      <c r="U10" s="6">
        <v>1</v>
      </c>
    </row>
    <row r="11" spans="1:21">
      <c r="A11" s="6">
        <v>84</v>
      </c>
      <c r="B11" s="6">
        <v>19914520</v>
      </c>
      <c r="C11" s="5" t="s">
        <v>26</v>
      </c>
      <c r="D11" s="23">
        <f>입고!L11-출고!S11</f>
        <v>7049</v>
      </c>
      <c r="E11" s="5">
        <f t="shared" si="0"/>
        <v>7049</v>
      </c>
      <c r="F11" s="58"/>
      <c r="G11" s="190"/>
      <c r="H11" s="23">
        <f t="shared" si="1"/>
        <v>0</v>
      </c>
      <c r="I11" s="187">
        <f>E11/판매추이!I11</f>
        <v>84.92771084337349</v>
      </c>
      <c r="J11" s="187">
        <f>H11/판매추이!I11</f>
        <v>0</v>
      </c>
      <c r="K11" s="187">
        <f t="shared" si="2"/>
        <v>84.92771084337349</v>
      </c>
      <c r="L11" s="5"/>
      <c r="R11" s="25">
        <v>64</v>
      </c>
      <c r="S11" s="6">
        <v>64</v>
      </c>
      <c r="T11" s="6">
        <v>64</v>
      </c>
      <c r="U11" s="6">
        <v>64</v>
      </c>
    </row>
    <row r="12" spans="1:21">
      <c r="A12" s="6">
        <v>100</v>
      </c>
      <c r="B12" s="6">
        <v>38449485</v>
      </c>
      <c r="C12" s="79" t="s">
        <v>287</v>
      </c>
      <c r="D12" s="23">
        <f>입고!L12-출고!S12</f>
        <v>-102</v>
      </c>
      <c r="E12" s="5">
        <f t="shared" si="0"/>
        <v>-102</v>
      </c>
      <c r="F12" s="58">
        <v>3024</v>
      </c>
      <c r="G12" s="190"/>
      <c r="H12" s="23">
        <f t="shared" si="1"/>
        <v>3024</v>
      </c>
      <c r="I12" s="187">
        <f>E12/판매추이!I12</f>
        <v>-2.8</v>
      </c>
      <c r="J12" s="187">
        <f>H12/판매추이!I12</f>
        <v>83.011764705882342</v>
      </c>
      <c r="K12" s="187">
        <f t="shared" si="2"/>
        <v>80.211764705882345</v>
      </c>
      <c r="L12" s="5"/>
      <c r="Q12" s="12"/>
      <c r="R12" s="6">
        <v>26</v>
      </c>
      <c r="S12" s="6">
        <v>26</v>
      </c>
      <c r="T12" s="6">
        <v>26</v>
      </c>
      <c r="U12" s="6">
        <v>26</v>
      </c>
    </row>
    <row r="13" spans="1:21">
      <c r="A13" s="6">
        <v>101</v>
      </c>
      <c r="B13" s="6">
        <v>38449487</v>
      </c>
      <c r="C13" s="79" t="s">
        <v>288</v>
      </c>
      <c r="D13" s="23">
        <f>입고!L13-출고!S13</f>
        <v>-228</v>
      </c>
      <c r="E13" s="5">
        <f t="shared" si="0"/>
        <v>-228</v>
      </c>
      <c r="F13" s="58">
        <v>1176</v>
      </c>
      <c r="G13" s="190"/>
      <c r="H13" s="23">
        <f t="shared" si="1"/>
        <v>1176</v>
      </c>
      <c r="I13" s="187">
        <f>E13/판매추이!I13</f>
        <v>-9.9130434782608692</v>
      </c>
      <c r="J13" s="187">
        <f>H13/판매추이!I13</f>
        <v>51.130434782608695</v>
      </c>
      <c r="K13" s="187">
        <f t="shared" si="2"/>
        <v>41.217391304347828</v>
      </c>
      <c r="L13" s="5"/>
      <c r="Q13" s="12"/>
      <c r="R13" s="6">
        <v>37</v>
      </c>
      <c r="S13" s="6">
        <v>37</v>
      </c>
      <c r="T13" s="6">
        <v>37</v>
      </c>
      <c r="U13" s="6">
        <v>37</v>
      </c>
    </row>
    <row r="14" spans="1:21">
      <c r="A14" s="6">
        <v>88</v>
      </c>
      <c r="B14" s="6">
        <v>35821450</v>
      </c>
      <c r="C14" s="5" t="s">
        <v>124</v>
      </c>
      <c r="D14" s="23">
        <f>입고!L14-출고!S14</f>
        <v>3294</v>
      </c>
      <c r="E14" s="5">
        <f t="shared" si="0"/>
        <v>3294</v>
      </c>
      <c r="F14" s="5">
        <v>4032</v>
      </c>
      <c r="G14" s="191"/>
      <c r="H14" s="23">
        <f t="shared" si="1"/>
        <v>4032</v>
      </c>
      <c r="I14" s="187">
        <f>E14/판매추이!I14</f>
        <v>71.608695652173907</v>
      </c>
      <c r="J14" s="187">
        <f>H14/판매추이!I14</f>
        <v>87.652173913043484</v>
      </c>
      <c r="K14" s="187">
        <f t="shared" si="2"/>
        <v>159.26086956521738</v>
      </c>
      <c r="L14" s="5"/>
      <c r="R14" s="81" t="s">
        <v>252</v>
      </c>
      <c r="S14" s="81" t="s">
        <v>252</v>
      </c>
      <c r="T14" s="81" t="s">
        <v>252</v>
      </c>
      <c r="U14" s="6">
        <v>100</v>
      </c>
    </row>
    <row r="15" spans="1:21">
      <c r="A15" s="6">
        <v>102</v>
      </c>
      <c r="B15" s="6">
        <v>38312932</v>
      </c>
      <c r="C15" s="79" t="s">
        <v>459</v>
      </c>
      <c r="D15" s="23">
        <f>입고!L15-출고!S15</f>
        <v>1024</v>
      </c>
      <c r="E15" s="5">
        <f t="shared" si="0"/>
        <v>1024</v>
      </c>
      <c r="F15" s="5"/>
      <c r="G15" s="191">
        <v>2932</v>
      </c>
      <c r="H15" s="23">
        <f t="shared" si="1"/>
        <v>2932</v>
      </c>
      <c r="I15" s="187">
        <f>E15/판매추이!I15</f>
        <v>70.274509803921575</v>
      </c>
      <c r="J15" s="187">
        <f>H15/판매추이!I15</f>
        <v>201.21568627450981</v>
      </c>
      <c r="K15" s="187">
        <f t="shared" si="2"/>
        <v>271.49019607843138</v>
      </c>
      <c r="L15" s="5"/>
      <c r="R15" s="81" t="s">
        <v>281</v>
      </c>
      <c r="S15" s="98" t="s">
        <v>281</v>
      </c>
      <c r="T15" s="98" t="s">
        <v>281</v>
      </c>
      <c r="U15" s="6">
        <v>101</v>
      </c>
    </row>
    <row r="16" spans="1:21">
      <c r="A16" s="6">
        <v>103</v>
      </c>
      <c r="B16" s="6">
        <v>38312933</v>
      </c>
      <c r="C16" s="79" t="s">
        <v>460</v>
      </c>
      <c r="D16" s="23">
        <f>입고!L16-출고!S16</f>
        <v>1038</v>
      </c>
      <c r="E16" s="5">
        <f t="shared" si="0"/>
        <v>1038</v>
      </c>
      <c r="F16" s="5"/>
      <c r="G16" s="191">
        <v>1488</v>
      </c>
      <c r="H16" s="23">
        <f t="shared" si="1"/>
        <v>1488</v>
      </c>
      <c r="I16" s="187">
        <f>E16/판매추이!I16</f>
        <v>127.47368421052633</v>
      </c>
      <c r="J16" s="187">
        <f>H16/판매추이!I16</f>
        <v>182.73684210526318</v>
      </c>
      <c r="K16" s="187">
        <f t="shared" si="2"/>
        <v>310.21052631578948</v>
      </c>
      <c r="L16" s="5"/>
      <c r="R16" s="25">
        <v>101</v>
      </c>
      <c r="S16" s="25">
        <v>101</v>
      </c>
      <c r="T16" s="6">
        <v>101</v>
      </c>
      <c r="U16" s="6">
        <v>99</v>
      </c>
    </row>
    <row r="17" spans="1:21">
      <c r="A17" s="6">
        <v>91</v>
      </c>
      <c r="B17" s="6">
        <v>35478357</v>
      </c>
      <c r="C17" s="5" t="s">
        <v>96</v>
      </c>
      <c r="D17" s="23">
        <f>입고!L17-출고!S17</f>
        <v>5520</v>
      </c>
      <c r="E17" s="5">
        <f t="shared" si="0"/>
        <v>5520</v>
      </c>
      <c r="F17" s="58"/>
      <c r="G17" s="190">
        <v>1200</v>
      </c>
      <c r="H17" s="23">
        <f t="shared" si="1"/>
        <v>1200</v>
      </c>
      <c r="I17" s="187">
        <f>E17/판매추이!I17</f>
        <v>114.65875370919881</v>
      </c>
      <c r="J17" s="187">
        <f>H17/판매추이!I17</f>
        <v>24.925816023738872</v>
      </c>
      <c r="K17" s="187">
        <f t="shared" si="2"/>
        <v>139.58456973293767</v>
      </c>
      <c r="L17" s="5"/>
      <c r="Q17" s="12"/>
      <c r="R17" s="6">
        <v>38</v>
      </c>
      <c r="S17" s="6">
        <v>38</v>
      </c>
      <c r="T17" s="6">
        <v>38</v>
      </c>
      <c r="U17" s="6">
        <v>38</v>
      </c>
    </row>
    <row r="18" spans="1:21">
      <c r="A18" s="6">
        <v>92</v>
      </c>
      <c r="B18" s="6">
        <v>35478358</v>
      </c>
      <c r="C18" s="5" t="s">
        <v>100</v>
      </c>
      <c r="D18" s="23">
        <f>입고!L18-출고!S18</f>
        <v>2880</v>
      </c>
      <c r="E18" s="5">
        <f t="shared" si="0"/>
        <v>2880</v>
      </c>
      <c r="F18" s="58"/>
      <c r="G18" s="190"/>
      <c r="H18" s="23">
        <f t="shared" si="1"/>
        <v>0</v>
      </c>
      <c r="I18" s="187">
        <f>E18/판매추이!I18</f>
        <v>101.81818181818183</v>
      </c>
      <c r="J18" s="187">
        <f>H18/판매추이!I18</f>
        <v>0</v>
      </c>
      <c r="K18" s="187">
        <f t="shared" si="2"/>
        <v>101.81818181818183</v>
      </c>
      <c r="L18" s="5"/>
      <c r="Q18" s="12"/>
      <c r="R18" s="6">
        <v>40</v>
      </c>
      <c r="S18" s="6">
        <v>40</v>
      </c>
      <c r="T18" s="6">
        <v>40</v>
      </c>
      <c r="U18" s="6">
        <v>40</v>
      </c>
    </row>
    <row r="19" spans="1:21">
      <c r="A19" s="6">
        <v>98</v>
      </c>
      <c r="B19" s="6">
        <v>36634210</v>
      </c>
      <c r="C19" s="5" t="s">
        <v>127</v>
      </c>
      <c r="D19" s="23">
        <f>입고!L19-출고!S19</f>
        <v>3072</v>
      </c>
      <c r="E19" s="5">
        <f t="shared" si="0"/>
        <v>3072</v>
      </c>
      <c r="F19" s="58"/>
      <c r="G19" s="190"/>
      <c r="H19" s="23">
        <f t="shared" ref="H19:H50" si="3">SUM(F19:G19)</f>
        <v>0</v>
      </c>
      <c r="I19" s="187">
        <f>E19/판매추이!I19</f>
        <v>75.985865724381625</v>
      </c>
      <c r="J19" s="187">
        <f>H19/판매추이!I19</f>
        <v>0</v>
      </c>
      <c r="K19" s="187">
        <f t="shared" si="2"/>
        <v>75.985865724381625</v>
      </c>
      <c r="L19" s="5"/>
      <c r="Q19" s="12"/>
      <c r="R19" s="6">
        <v>15</v>
      </c>
      <c r="S19" s="6">
        <v>15</v>
      </c>
      <c r="T19" s="6">
        <v>15</v>
      </c>
      <c r="U19" s="6">
        <v>15</v>
      </c>
    </row>
    <row r="20" spans="1:21">
      <c r="A20" s="6">
        <v>80</v>
      </c>
      <c r="B20" s="6">
        <v>38067360</v>
      </c>
      <c r="C20" s="79" t="s">
        <v>280</v>
      </c>
      <c r="D20" s="23">
        <f>입고!L20-출고!S20</f>
        <v>-48</v>
      </c>
      <c r="E20" s="5">
        <f t="shared" si="0"/>
        <v>-48</v>
      </c>
      <c r="F20" s="5"/>
      <c r="G20" s="191"/>
      <c r="H20" s="23">
        <f t="shared" si="3"/>
        <v>0</v>
      </c>
      <c r="I20" s="187">
        <f>E20/판매추이!I20</f>
        <v>-1.2307692307692308</v>
      </c>
      <c r="J20" s="187">
        <f>H20/판매추이!I20</f>
        <v>0</v>
      </c>
      <c r="K20" s="187">
        <f t="shared" si="2"/>
        <v>-1.2307692307692308</v>
      </c>
      <c r="L20" s="5"/>
    </row>
    <row r="21" spans="1:21">
      <c r="A21" s="6">
        <v>52</v>
      </c>
      <c r="B21" s="6">
        <v>28411673</v>
      </c>
      <c r="C21" s="5" t="s">
        <v>132</v>
      </c>
      <c r="D21" s="23">
        <f>입고!L21-출고!S21</f>
        <v>560</v>
      </c>
      <c r="E21" s="5">
        <f t="shared" si="0"/>
        <v>560</v>
      </c>
      <c r="F21" s="58"/>
      <c r="G21" s="190">
        <v>32</v>
      </c>
      <c r="H21" s="23">
        <f t="shared" si="3"/>
        <v>32</v>
      </c>
      <c r="I21" s="187">
        <f>E21/판매추이!I21</f>
        <v>150.76923076923077</v>
      </c>
      <c r="J21" s="187">
        <f>H21/판매추이!I21</f>
        <v>8.615384615384615</v>
      </c>
      <c r="K21" s="187">
        <f t="shared" si="2"/>
        <v>159.38461538461539</v>
      </c>
      <c r="L21" s="5"/>
      <c r="Q21" s="12"/>
      <c r="R21" s="6">
        <v>31</v>
      </c>
      <c r="S21" s="6">
        <v>31</v>
      </c>
      <c r="T21" s="6">
        <v>31</v>
      </c>
      <c r="U21" s="6">
        <v>31</v>
      </c>
    </row>
    <row r="22" spans="1:21">
      <c r="A22" s="6">
        <v>53</v>
      </c>
      <c r="B22" s="6">
        <v>28411674</v>
      </c>
      <c r="C22" s="5" t="s">
        <v>131</v>
      </c>
      <c r="D22" s="23">
        <f>입고!L22-출고!S22</f>
        <v>0</v>
      </c>
      <c r="E22" s="5">
        <f t="shared" si="0"/>
        <v>0</v>
      </c>
      <c r="F22" s="58">
        <v>1024</v>
      </c>
      <c r="G22" s="190"/>
      <c r="H22" s="23">
        <f t="shared" si="3"/>
        <v>1024</v>
      </c>
      <c r="I22" s="187">
        <f>E22/판매추이!I22</f>
        <v>0</v>
      </c>
      <c r="J22" s="187">
        <f>H22/판매추이!I22</f>
        <v>174.82926829268294</v>
      </c>
      <c r="K22" s="187">
        <f t="shared" si="2"/>
        <v>174.82926829268294</v>
      </c>
      <c r="L22" s="5"/>
      <c r="Q22" s="12"/>
      <c r="R22" s="6">
        <v>32</v>
      </c>
      <c r="S22" s="6">
        <v>32</v>
      </c>
      <c r="T22" s="6">
        <v>32</v>
      </c>
      <c r="U22" s="6">
        <v>32</v>
      </c>
    </row>
    <row r="23" spans="1:21">
      <c r="A23" s="6">
        <v>87</v>
      </c>
      <c r="B23" s="6">
        <v>35821449</v>
      </c>
      <c r="C23" s="5" t="s">
        <v>30</v>
      </c>
      <c r="D23" s="23">
        <f>입고!L23-출고!S23</f>
        <v>9480</v>
      </c>
      <c r="E23" s="5">
        <f t="shared" si="0"/>
        <v>9480</v>
      </c>
      <c r="F23" s="58"/>
      <c r="G23" s="190"/>
      <c r="H23" s="23">
        <f t="shared" si="3"/>
        <v>0</v>
      </c>
      <c r="I23" s="187">
        <f>E23/판매추이!I23</f>
        <v>608.80733944954125</v>
      </c>
      <c r="J23" s="187">
        <f>H23/판매추이!I23</f>
        <v>0</v>
      </c>
      <c r="K23" s="187">
        <f t="shared" si="2"/>
        <v>608.80733944954125</v>
      </c>
      <c r="L23" s="5"/>
      <c r="Q23" s="12"/>
      <c r="R23" s="6">
        <v>16</v>
      </c>
      <c r="S23" s="6">
        <v>16</v>
      </c>
      <c r="T23" s="6">
        <v>16</v>
      </c>
      <c r="U23" s="6">
        <v>16</v>
      </c>
    </row>
    <row r="24" spans="1:21">
      <c r="A24" s="6">
        <v>17</v>
      </c>
      <c r="B24" s="6">
        <v>26248487</v>
      </c>
      <c r="C24" s="5" t="s">
        <v>77</v>
      </c>
      <c r="D24" s="23">
        <f>입고!L24-출고!S24</f>
        <v>34</v>
      </c>
      <c r="E24" s="5">
        <f t="shared" si="0"/>
        <v>34</v>
      </c>
      <c r="F24" s="58"/>
      <c r="G24" s="190">
        <v>340</v>
      </c>
      <c r="H24" s="23">
        <f t="shared" si="3"/>
        <v>340</v>
      </c>
      <c r="I24" s="187">
        <f>E24/판매추이!I24</f>
        <v>1.6879432624113475</v>
      </c>
      <c r="J24" s="187">
        <f>H24/판매추이!I24</f>
        <v>16.879432624113477</v>
      </c>
      <c r="K24" s="187">
        <f t="shared" si="2"/>
        <v>18.567375886524825</v>
      </c>
      <c r="L24" s="5"/>
      <c r="Q24" s="12"/>
      <c r="R24" s="6">
        <v>33</v>
      </c>
      <c r="S24" s="6">
        <v>33</v>
      </c>
      <c r="T24" s="6">
        <v>33</v>
      </c>
      <c r="U24" s="6">
        <v>33</v>
      </c>
    </row>
    <row r="25" spans="1:21">
      <c r="A25" s="6">
        <v>18</v>
      </c>
      <c r="B25" s="6">
        <v>26248491</v>
      </c>
      <c r="C25" s="5" t="s">
        <v>109</v>
      </c>
      <c r="D25" s="23">
        <f>입고!L25-출고!S25</f>
        <v>480</v>
      </c>
      <c r="E25" s="5">
        <f t="shared" si="0"/>
        <v>480</v>
      </c>
      <c r="F25" s="58"/>
      <c r="G25" s="190">
        <v>720</v>
      </c>
      <c r="H25" s="23">
        <f t="shared" si="3"/>
        <v>720</v>
      </c>
      <c r="I25" s="187">
        <f>E25/판매추이!I25</f>
        <v>37.752808988764045</v>
      </c>
      <c r="J25" s="187">
        <f>H25/판매추이!I25</f>
        <v>56.629213483146074</v>
      </c>
      <c r="K25" s="187">
        <f t="shared" si="2"/>
        <v>94.382022471910119</v>
      </c>
      <c r="L25" s="5"/>
      <c r="Q25" s="12"/>
      <c r="R25" s="6">
        <v>34</v>
      </c>
      <c r="S25" s="6">
        <v>34</v>
      </c>
      <c r="T25" s="6">
        <v>34</v>
      </c>
      <c r="U25" s="6">
        <v>34</v>
      </c>
    </row>
    <row r="26" spans="1:21">
      <c r="A26" s="6">
        <v>31</v>
      </c>
      <c r="B26" s="6">
        <v>26237795</v>
      </c>
      <c r="C26" s="5" t="s">
        <v>71</v>
      </c>
      <c r="D26" s="23">
        <f>입고!L26-출고!S26</f>
        <v>960</v>
      </c>
      <c r="E26" s="5">
        <f t="shared" si="0"/>
        <v>960</v>
      </c>
      <c r="F26" s="58"/>
      <c r="G26" s="190">
        <v>11520</v>
      </c>
      <c r="H26" s="23">
        <f t="shared" si="3"/>
        <v>11520</v>
      </c>
      <c r="I26" s="187">
        <f>E26/판매추이!I26</f>
        <v>20.119760479041915</v>
      </c>
      <c r="J26" s="187">
        <f>H26/판매추이!I26</f>
        <v>241.43712574850298</v>
      </c>
      <c r="K26" s="187">
        <f t="shared" si="2"/>
        <v>261.55688622754491</v>
      </c>
      <c r="L26" s="5"/>
      <c r="Q26" s="12"/>
      <c r="R26" s="6">
        <v>19</v>
      </c>
      <c r="S26" s="6">
        <v>19</v>
      </c>
      <c r="T26" s="6">
        <v>19</v>
      </c>
      <c r="U26" s="6">
        <v>19</v>
      </c>
    </row>
    <row r="27" spans="1:21">
      <c r="A27" s="6">
        <v>32</v>
      </c>
      <c r="B27" s="6">
        <v>26237797</v>
      </c>
      <c r="C27" s="5" t="s">
        <v>117</v>
      </c>
      <c r="D27" s="23">
        <f>입고!L27-출고!S27</f>
        <v>1950</v>
      </c>
      <c r="E27" s="5">
        <f t="shared" si="0"/>
        <v>1950</v>
      </c>
      <c r="F27" s="58"/>
      <c r="G27" s="190">
        <v>6900</v>
      </c>
      <c r="H27" s="23">
        <f t="shared" si="3"/>
        <v>6900</v>
      </c>
      <c r="I27" s="187">
        <f>E27/판매추이!I27</f>
        <v>60.398230088495581</v>
      </c>
      <c r="J27" s="187">
        <f>H27/판매추이!I27</f>
        <v>213.71681415929206</v>
      </c>
      <c r="K27" s="187">
        <f t="shared" si="2"/>
        <v>274.11504424778764</v>
      </c>
      <c r="L27" s="5"/>
      <c r="Q27" s="12"/>
      <c r="R27" s="6">
        <v>20</v>
      </c>
      <c r="S27" s="6">
        <v>20</v>
      </c>
      <c r="T27" s="6">
        <v>20</v>
      </c>
      <c r="U27" s="6">
        <v>20</v>
      </c>
    </row>
    <row r="28" spans="1:21">
      <c r="A28" s="19">
        <v>54</v>
      </c>
      <c r="B28" s="6">
        <v>28869438</v>
      </c>
      <c r="C28" s="5" t="s">
        <v>114</v>
      </c>
      <c r="D28" s="23">
        <f>입고!L28-출고!S28</f>
        <v>0</v>
      </c>
      <c r="E28" s="5">
        <f t="shared" si="0"/>
        <v>0</v>
      </c>
      <c r="F28" s="58"/>
      <c r="G28" s="190">
        <v>4480</v>
      </c>
      <c r="H28" s="23">
        <f t="shared" si="3"/>
        <v>4480</v>
      </c>
      <c r="I28" s="187">
        <f>E28/판매추이!I28</f>
        <v>0</v>
      </c>
      <c r="J28" s="187">
        <f>H28/판매추이!I28</f>
        <v>158.38383838383839</v>
      </c>
      <c r="K28" s="187">
        <f t="shared" si="2"/>
        <v>158.38383838383839</v>
      </c>
      <c r="L28" s="5"/>
      <c r="Q28" s="12"/>
      <c r="R28" s="6">
        <v>21</v>
      </c>
      <c r="S28" s="6">
        <v>21</v>
      </c>
      <c r="T28" s="6">
        <v>21</v>
      </c>
      <c r="U28" s="6">
        <v>21</v>
      </c>
    </row>
    <row r="29" spans="1:21">
      <c r="A29" s="6">
        <v>55</v>
      </c>
      <c r="B29" s="6">
        <v>28869440</v>
      </c>
      <c r="C29" s="5" t="s">
        <v>128</v>
      </c>
      <c r="D29" s="23">
        <f>입고!L29-출고!S29</f>
        <v>-300</v>
      </c>
      <c r="E29" s="5">
        <f t="shared" si="0"/>
        <v>-300</v>
      </c>
      <c r="F29" s="58"/>
      <c r="G29" s="190">
        <v>3900</v>
      </c>
      <c r="H29" s="23">
        <f t="shared" si="3"/>
        <v>3900</v>
      </c>
      <c r="I29" s="187">
        <f>E29/판매추이!I29</f>
        <v>-10.396039603960396</v>
      </c>
      <c r="J29" s="187">
        <f>H29/판매추이!I29</f>
        <v>135.14851485148515</v>
      </c>
      <c r="K29" s="187">
        <f t="shared" si="2"/>
        <v>124.75247524752476</v>
      </c>
      <c r="L29" s="5"/>
      <c r="Q29" s="12"/>
      <c r="R29" s="6">
        <v>22</v>
      </c>
      <c r="S29" s="6">
        <v>22</v>
      </c>
      <c r="T29" s="6">
        <v>22</v>
      </c>
      <c r="U29" s="6">
        <v>22</v>
      </c>
    </row>
    <row r="30" spans="1:21">
      <c r="A30" s="6">
        <v>19</v>
      </c>
      <c r="B30" s="6">
        <v>26248486</v>
      </c>
      <c r="C30" s="5" t="s">
        <v>68</v>
      </c>
      <c r="D30" s="23">
        <f>입고!L30-출고!S30</f>
        <v>260</v>
      </c>
      <c r="E30" s="5">
        <f t="shared" si="0"/>
        <v>260</v>
      </c>
      <c r="F30" s="58"/>
      <c r="G30" s="190">
        <v>8320</v>
      </c>
      <c r="H30" s="23">
        <f t="shared" si="3"/>
        <v>8320</v>
      </c>
      <c r="I30" s="187">
        <f>E30/판매추이!I30</f>
        <v>2.916666666666667</v>
      </c>
      <c r="J30" s="187">
        <f>H30/판매추이!I30</f>
        <v>93.333333333333343</v>
      </c>
      <c r="K30" s="187">
        <f t="shared" si="2"/>
        <v>96.250000000000014</v>
      </c>
      <c r="L30" s="5"/>
      <c r="Q30" s="12"/>
      <c r="R30" s="6">
        <v>54</v>
      </c>
      <c r="S30" s="6">
        <v>54</v>
      </c>
      <c r="T30" s="6">
        <v>54</v>
      </c>
      <c r="U30" s="19">
        <v>54</v>
      </c>
    </row>
    <row r="31" spans="1:21">
      <c r="A31" s="6">
        <v>20</v>
      </c>
      <c r="B31" s="6">
        <v>26248490</v>
      </c>
      <c r="C31" s="5" t="s">
        <v>113</v>
      </c>
      <c r="D31" s="23">
        <f>입고!L31-출고!S31</f>
        <v>-135</v>
      </c>
      <c r="E31" s="5">
        <f t="shared" si="0"/>
        <v>-135</v>
      </c>
      <c r="F31" s="58"/>
      <c r="G31" s="190">
        <v>6135</v>
      </c>
      <c r="H31" s="23">
        <f t="shared" si="3"/>
        <v>6135</v>
      </c>
      <c r="I31" s="187">
        <f>E31/판매추이!I31</f>
        <v>-2.1046770601336302</v>
      </c>
      <c r="J31" s="187">
        <f>H31/판매추이!I31</f>
        <v>95.645879732739431</v>
      </c>
      <c r="K31" s="187">
        <f t="shared" si="2"/>
        <v>93.541202672605806</v>
      </c>
      <c r="L31" s="5"/>
      <c r="Q31" s="12"/>
      <c r="R31" s="6">
        <v>55</v>
      </c>
      <c r="S31" s="6">
        <v>55</v>
      </c>
      <c r="T31" s="6">
        <v>55</v>
      </c>
      <c r="U31" s="6">
        <v>55</v>
      </c>
    </row>
    <row r="32" spans="1:21">
      <c r="A32" s="6">
        <v>33</v>
      </c>
      <c r="B32" s="6">
        <v>26237798</v>
      </c>
      <c r="C32" s="5" t="s">
        <v>73</v>
      </c>
      <c r="D32" s="23">
        <f>입고!L32-출고!S32</f>
        <v>1600</v>
      </c>
      <c r="E32" s="5">
        <f t="shared" si="0"/>
        <v>1600</v>
      </c>
      <c r="F32" s="5"/>
      <c r="G32" s="191">
        <v>8960</v>
      </c>
      <c r="H32" s="23">
        <f t="shared" si="3"/>
        <v>8960</v>
      </c>
      <c r="I32" s="187">
        <f>E32/판매추이!I32</f>
        <v>38.620689655172413</v>
      </c>
      <c r="J32" s="187">
        <f>H32/판매추이!I32</f>
        <v>216.27586206896549</v>
      </c>
      <c r="K32" s="187">
        <f t="shared" si="2"/>
        <v>254.89655172413791</v>
      </c>
      <c r="L32" s="5"/>
      <c r="R32" s="6">
        <v>102</v>
      </c>
      <c r="S32" s="6">
        <v>102</v>
      </c>
      <c r="T32" s="6">
        <v>102</v>
      </c>
      <c r="U32" s="36">
        <v>102</v>
      </c>
    </row>
    <row r="33" spans="1:21">
      <c r="A33" s="6">
        <v>34</v>
      </c>
      <c r="B33" s="6">
        <v>26237799</v>
      </c>
      <c r="C33" s="5" t="s">
        <v>110</v>
      </c>
      <c r="D33" s="23">
        <f>입고!L33-출고!S33</f>
        <v>-300</v>
      </c>
      <c r="E33" s="5">
        <f t="shared" si="0"/>
        <v>-300</v>
      </c>
      <c r="F33" s="5"/>
      <c r="G33" s="191">
        <v>8400</v>
      </c>
      <c r="H33" s="23">
        <f t="shared" si="3"/>
        <v>8400</v>
      </c>
      <c r="I33" s="187">
        <f>E33/판매추이!I33</f>
        <v>-7.3170731707317076</v>
      </c>
      <c r="J33" s="187">
        <f>H33/판매추이!I33</f>
        <v>204.8780487804878</v>
      </c>
      <c r="K33" s="187">
        <f t="shared" si="2"/>
        <v>197.5609756097561</v>
      </c>
      <c r="L33" s="5"/>
      <c r="R33" s="6">
        <v>103</v>
      </c>
      <c r="S33" s="6">
        <v>103</v>
      </c>
      <c r="T33" s="6">
        <v>103</v>
      </c>
      <c r="U33" s="36">
        <v>103</v>
      </c>
    </row>
    <row r="34" spans="1:21">
      <c r="A34" s="6">
        <v>60</v>
      </c>
      <c r="B34" s="5">
        <v>30966972</v>
      </c>
      <c r="C34" s="5" t="s">
        <v>34</v>
      </c>
      <c r="D34" s="23">
        <f>입고!L34-출고!S34</f>
        <v>480</v>
      </c>
      <c r="E34" s="5">
        <f t="shared" si="0"/>
        <v>480</v>
      </c>
      <c r="F34" s="58"/>
      <c r="G34" s="190">
        <v>1260</v>
      </c>
      <c r="H34" s="23">
        <f t="shared" si="3"/>
        <v>1260</v>
      </c>
      <c r="I34" s="187">
        <f>E34/판매추이!I34</f>
        <v>49.411764705882355</v>
      </c>
      <c r="J34" s="187">
        <f>H34/판매추이!I34</f>
        <v>129.70588235294119</v>
      </c>
      <c r="K34" s="187">
        <f t="shared" si="2"/>
        <v>179.11764705882354</v>
      </c>
      <c r="L34" s="5"/>
      <c r="Q34" s="12"/>
      <c r="R34" s="37">
        <v>52</v>
      </c>
      <c r="S34" s="6">
        <v>52</v>
      </c>
      <c r="T34" s="6">
        <v>52</v>
      </c>
      <c r="U34" s="6">
        <v>52</v>
      </c>
    </row>
    <row r="35" spans="1:21">
      <c r="A35" s="6">
        <v>61</v>
      </c>
      <c r="B35" s="5">
        <v>30966969</v>
      </c>
      <c r="C35" s="5" t="s">
        <v>40</v>
      </c>
      <c r="D35" s="23">
        <f>입고!L35-출고!S35</f>
        <v>300</v>
      </c>
      <c r="E35" s="5">
        <f t="shared" si="0"/>
        <v>300</v>
      </c>
      <c r="F35" s="58"/>
      <c r="G35" s="190">
        <v>2160</v>
      </c>
      <c r="H35" s="23">
        <f t="shared" si="3"/>
        <v>2160</v>
      </c>
      <c r="I35" s="187">
        <f>E35/판매추이!I35</f>
        <v>40.38461538461538</v>
      </c>
      <c r="J35" s="187">
        <f>H35/판매추이!I35</f>
        <v>290.76923076923077</v>
      </c>
      <c r="K35" s="187">
        <f t="shared" si="2"/>
        <v>331.15384615384613</v>
      </c>
      <c r="L35" s="5"/>
      <c r="Q35" s="12"/>
      <c r="R35" s="6">
        <v>53</v>
      </c>
      <c r="S35" s="6">
        <v>53</v>
      </c>
      <c r="T35" s="6">
        <v>53</v>
      </c>
      <c r="U35" s="6">
        <v>53</v>
      </c>
    </row>
    <row r="36" spans="1:21">
      <c r="A36" s="6">
        <v>43</v>
      </c>
      <c r="B36" s="6">
        <v>27444295</v>
      </c>
      <c r="C36" s="5" t="s">
        <v>66</v>
      </c>
      <c r="D36" s="23">
        <f>입고!L36-출고!S36</f>
        <v>60</v>
      </c>
      <c r="E36" s="5">
        <f t="shared" si="0"/>
        <v>60</v>
      </c>
      <c r="F36" s="58"/>
      <c r="G36" s="190">
        <v>1440</v>
      </c>
      <c r="H36" s="23">
        <f t="shared" si="3"/>
        <v>1440</v>
      </c>
      <c r="I36" s="187">
        <f>E36/판매추이!I36</f>
        <v>3.5</v>
      </c>
      <c r="J36" s="187">
        <f>H36/판매추이!I36</f>
        <v>84</v>
      </c>
      <c r="K36" s="187">
        <f t="shared" si="2"/>
        <v>87.5</v>
      </c>
      <c r="L36" s="5"/>
      <c r="R36" s="6">
        <v>84</v>
      </c>
      <c r="S36" s="6">
        <v>84</v>
      </c>
      <c r="T36" s="6">
        <v>84</v>
      </c>
      <c r="U36" s="6">
        <v>84</v>
      </c>
    </row>
    <row r="37" spans="1:21" ht="15.75" customHeight="1">
      <c r="A37" s="6">
        <v>44</v>
      </c>
      <c r="B37" s="6">
        <v>27444294</v>
      </c>
      <c r="C37" s="5" t="s">
        <v>76</v>
      </c>
      <c r="D37" s="23">
        <f>입고!L37-출고!S37</f>
        <v>60</v>
      </c>
      <c r="E37" s="5">
        <f t="shared" si="0"/>
        <v>60</v>
      </c>
      <c r="F37" s="58"/>
      <c r="G37" s="190">
        <v>2100</v>
      </c>
      <c r="H37" s="23">
        <f t="shared" si="3"/>
        <v>2100</v>
      </c>
      <c r="I37" s="187">
        <f>E37/판매추이!I37</f>
        <v>3.043478260869565</v>
      </c>
      <c r="J37" s="187">
        <f>H37/판매추이!I37</f>
        <v>106.52173913043478</v>
      </c>
      <c r="K37" s="187">
        <f t="shared" si="2"/>
        <v>109.56521739130434</v>
      </c>
      <c r="L37" s="5"/>
      <c r="Q37" s="12"/>
      <c r="R37" s="6">
        <v>47</v>
      </c>
      <c r="S37" s="6">
        <v>47</v>
      </c>
      <c r="T37" s="6">
        <v>47</v>
      </c>
      <c r="U37" s="6">
        <v>47</v>
      </c>
    </row>
    <row r="38" spans="1:21">
      <c r="A38" s="6">
        <v>58</v>
      </c>
      <c r="B38" s="5">
        <v>30966971</v>
      </c>
      <c r="C38" s="5" t="s">
        <v>32</v>
      </c>
      <c r="D38" s="23">
        <f>입고!L38-출고!S38</f>
        <v>-60</v>
      </c>
      <c r="E38" s="5">
        <f t="shared" si="0"/>
        <v>-60</v>
      </c>
      <c r="F38" s="58"/>
      <c r="G38" s="190">
        <v>2160</v>
      </c>
      <c r="H38" s="23">
        <f t="shared" si="3"/>
        <v>2160</v>
      </c>
      <c r="I38" s="187">
        <f>E38/판매추이!I38</f>
        <v>-2.8000000000000003</v>
      </c>
      <c r="J38" s="187">
        <f>H38/판매추이!I38</f>
        <v>100.80000000000001</v>
      </c>
      <c r="K38" s="187">
        <f t="shared" si="2"/>
        <v>98.000000000000014</v>
      </c>
      <c r="L38" s="5"/>
      <c r="Q38" s="12"/>
      <c r="R38" s="6">
        <v>46</v>
      </c>
      <c r="S38" s="6">
        <v>46</v>
      </c>
      <c r="T38" s="6">
        <v>46</v>
      </c>
      <c r="U38" s="6">
        <v>46</v>
      </c>
    </row>
    <row r="39" spans="1:21">
      <c r="A39" s="6">
        <v>59</v>
      </c>
      <c r="B39" s="5">
        <v>30966968</v>
      </c>
      <c r="C39" s="5" t="s">
        <v>37</v>
      </c>
      <c r="D39" s="23">
        <f>입고!L39-출고!S39</f>
        <v>540</v>
      </c>
      <c r="E39" s="5">
        <f t="shared" si="0"/>
        <v>540</v>
      </c>
      <c r="F39" s="5"/>
      <c r="G39" s="190">
        <v>1800</v>
      </c>
      <c r="H39" s="23">
        <f t="shared" si="3"/>
        <v>1800</v>
      </c>
      <c r="I39" s="187">
        <f>E39/판매추이!I39</f>
        <v>30.983606557377051</v>
      </c>
      <c r="J39" s="187">
        <f>H39/판매추이!I39</f>
        <v>103.27868852459018</v>
      </c>
      <c r="K39" s="187">
        <f t="shared" si="2"/>
        <v>134.26229508196724</v>
      </c>
      <c r="L39" s="5"/>
      <c r="M39" s="27"/>
      <c r="Q39" s="12"/>
      <c r="R39" s="6">
        <v>23</v>
      </c>
      <c r="S39" s="6">
        <v>23</v>
      </c>
      <c r="T39" s="6">
        <v>23</v>
      </c>
      <c r="U39" s="6">
        <v>23</v>
      </c>
    </row>
    <row r="40" spans="1:21">
      <c r="A40" s="6">
        <v>9</v>
      </c>
      <c r="B40" s="6">
        <v>23422331</v>
      </c>
      <c r="C40" s="5" t="s">
        <v>53</v>
      </c>
      <c r="D40" s="23">
        <f>입고!L40-출고!S40</f>
        <v>1200</v>
      </c>
      <c r="E40" s="5">
        <f t="shared" si="0"/>
        <v>1200</v>
      </c>
      <c r="F40" s="58"/>
      <c r="G40" s="190">
        <v>6480</v>
      </c>
      <c r="H40" s="23">
        <f t="shared" si="3"/>
        <v>6480</v>
      </c>
      <c r="I40" s="187">
        <f>E40/판매추이!I40</f>
        <v>13.70309951060359</v>
      </c>
      <c r="J40" s="187">
        <f>H40/판매추이!I40</f>
        <v>73.996737357259377</v>
      </c>
      <c r="K40" s="187">
        <f t="shared" si="2"/>
        <v>87.69983686786297</v>
      </c>
      <c r="L40" s="5"/>
      <c r="Q40" s="12"/>
      <c r="R40" s="6">
        <v>24</v>
      </c>
      <c r="S40" s="6">
        <v>24</v>
      </c>
      <c r="T40" s="6">
        <v>24</v>
      </c>
      <c r="U40" s="6">
        <v>24</v>
      </c>
    </row>
    <row r="41" spans="1:21">
      <c r="A41" s="6">
        <v>10</v>
      </c>
      <c r="B41" s="6">
        <v>23422333</v>
      </c>
      <c r="C41" s="5" t="s">
        <v>51</v>
      </c>
      <c r="D41" s="23">
        <f>입고!L41-출고!S41</f>
        <v>0</v>
      </c>
      <c r="E41" s="5">
        <f t="shared" si="0"/>
        <v>0</v>
      </c>
      <c r="F41" s="58"/>
      <c r="G41" s="190">
        <v>5940</v>
      </c>
      <c r="H41" s="23">
        <f t="shared" si="3"/>
        <v>5940</v>
      </c>
      <c r="I41" s="187">
        <f>E41/판매추이!I41</f>
        <v>0</v>
      </c>
      <c r="J41" s="187">
        <f>H41/판매추이!I41</f>
        <v>82.011834319526628</v>
      </c>
      <c r="K41" s="187">
        <f t="shared" si="2"/>
        <v>82.011834319526628</v>
      </c>
      <c r="L41" s="5"/>
      <c r="Q41" s="12"/>
      <c r="R41" s="6">
        <v>35</v>
      </c>
      <c r="S41" s="6">
        <v>35</v>
      </c>
      <c r="T41" s="6">
        <v>35</v>
      </c>
      <c r="U41" s="6">
        <v>35</v>
      </c>
    </row>
    <row r="42" spans="1:21">
      <c r="A42" s="6">
        <v>13</v>
      </c>
      <c r="B42" s="5">
        <v>14000130</v>
      </c>
      <c r="C42" s="5" t="s">
        <v>112</v>
      </c>
      <c r="D42" s="23">
        <f>입고!L42-출고!S42</f>
        <v>3390</v>
      </c>
      <c r="E42" s="5">
        <f t="shared" si="0"/>
        <v>3390</v>
      </c>
      <c r="F42" s="58"/>
      <c r="G42" s="190"/>
      <c r="H42" s="23">
        <f t="shared" si="3"/>
        <v>0</v>
      </c>
      <c r="I42" s="187">
        <f>E42/판매추이!I42</f>
        <v>147.39130434782609</v>
      </c>
      <c r="J42" s="187">
        <f>H42/판매추이!I42</f>
        <v>0</v>
      </c>
      <c r="K42" s="187">
        <f t="shared" si="2"/>
        <v>147.39130434782609</v>
      </c>
      <c r="L42" s="5"/>
      <c r="Q42" s="12"/>
      <c r="R42" s="6">
        <v>36</v>
      </c>
      <c r="S42" s="6">
        <v>36</v>
      </c>
      <c r="T42" s="6">
        <v>36</v>
      </c>
      <c r="U42" s="6">
        <v>36</v>
      </c>
    </row>
    <row r="43" spans="1:21" ht="15.75" customHeight="1">
      <c r="A43" s="6">
        <v>23</v>
      </c>
      <c r="B43" s="6">
        <v>26248532</v>
      </c>
      <c r="C43" s="5" t="s">
        <v>74</v>
      </c>
      <c r="D43" s="23">
        <f>입고!L43-출고!S43</f>
        <v>3675</v>
      </c>
      <c r="E43" s="5">
        <f t="shared" si="0"/>
        <v>3675</v>
      </c>
      <c r="F43" s="58"/>
      <c r="G43" s="190"/>
      <c r="H43" s="23">
        <f t="shared" si="3"/>
        <v>0</v>
      </c>
      <c r="I43" s="187">
        <f>E43/판매추이!I43</f>
        <v>48.44632768361582</v>
      </c>
      <c r="J43" s="187">
        <f>H43/판매추이!I43</f>
        <v>0</v>
      </c>
      <c r="K43" s="187">
        <f t="shared" si="2"/>
        <v>48.44632768361582</v>
      </c>
      <c r="L43" s="5"/>
      <c r="Q43" s="12"/>
      <c r="R43" s="6">
        <v>49</v>
      </c>
      <c r="S43" s="6">
        <v>49</v>
      </c>
      <c r="T43" s="6">
        <v>49</v>
      </c>
      <c r="U43" s="6">
        <v>49</v>
      </c>
    </row>
    <row r="44" spans="1:21" ht="18" customHeight="1">
      <c r="A44" s="6">
        <v>76</v>
      </c>
      <c r="B44" s="6">
        <v>32745119</v>
      </c>
      <c r="C44" s="5" t="s">
        <v>99</v>
      </c>
      <c r="D44" s="23">
        <f>입고!L44-출고!S44</f>
        <v>783</v>
      </c>
      <c r="E44" s="5">
        <f t="shared" si="0"/>
        <v>783</v>
      </c>
      <c r="F44" s="58"/>
      <c r="G44" s="190">
        <v>1512</v>
      </c>
      <c r="H44" s="23">
        <f t="shared" si="3"/>
        <v>1512</v>
      </c>
      <c r="I44" s="187">
        <f>E44/판매추이!I44</f>
        <v>27.82233502538071</v>
      </c>
      <c r="J44" s="187">
        <f>H44/판매추이!I44</f>
        <v>53.725888324873097</v>
      </c>
      <c r="K44" s="187">
        <f t="shared" si="2"/>
        <v>81.548223350253807</v>
      </c>
      <c r="L44" s="5"/>
      <c r="Q44" s="12"/>
      <c r="R44" s="25">
        <v>8</v>
      </c>
      <c r="S44" s="6">
        <v>8</v>
      </c>
      <c r="T44" s="6">
        <v>8</v>
      </c>
      <c r="U44" s="6">
        <v>8</v>
      </c>
    </row>
    <row r="45" spans="1:21">
      <c r="A45" s="6">
        <v>75</v>
      </c>
      <c r="B45" s="6">
        <v>32745118</v>
      </c>
      <c r="C45" s="5" t="s">
        <v>82</v>
      </c>
      <c r="D45" s="23">
        <f>입고!L45-출고!S45</f>
        <v>3924</v>
      </c>
      <c r="E45" s="5">
        <f t="shared" si="0"/>
        <v>3924</v>
      </c>
      <c r="F45" s="58"/>
      <c r="G45" s="190">
        <v>4239</v>
      </c>
      <c r="H45" s="23">
        <f t="shared" si="3"/>
        <v>4239</v>
      </c>
      <c r="I45" s="187">
        <f>E45/판매추이!I45</f>
        <v>56.752066115702483</v>
      </c>
      <c r="J45" s="187">
        <f>H45/판매추이!I45</f>
        <v>61.307851239669425</v>
      </c>
      <c r="K45" s="187">
        <f t="shared" si="2"/>
        <v>118.05991735537191</v>
      </c>
      <c r="L45" s="5"/>
      <c r="R45" s="6">
        <v>56</v>
      </c>
      <c r="S45" s="6">
        <v>56</v>
      </c>
      <c r="T45" s="6">
        <v>56</v>
      </c>
      <c r="U45" s="6">
        <v>56</v>
      </c>
    </row>
    <row r="46" spans="1:21">
      <c r="A46" s="6">
        <v>48</v>
      </c>
      <c r="B46" s="6">
        <v>27900787</v>
      </c>
      <c r="C46" s="5" t="s">
        <v>125</v>
      </c>
      <c r="D46" s="23">
        <f>입고!L46-출고!S46</f>
        <v>620</v>
      </c>
      <c r="E46" s="5">
        <f t="shared" si="0"/>
        <v>620</v>
      </c>
      <c r="F46" s="5"/>
      <c r="G46" s="190">
        <v>1235</v>
      </c>
      <c r="H46" s="23">
        <f t="shared" si="3"/>
        <v>1235</v>
      </c>
      <c r="I46" s="187">
        <f>E46/판매추이!I46</f>
        <v>56.363636363636367</v>
      </c>
      <c r="J46" s="187">
        <f>H46/판매추이!I46</f>
        <v>112.27272727272727</v>
      </c>
      <c r="K46" s="187">
        <f t="shared" si="2"/>
        <v>168.63636363636363</v>
      </c>
      <c r="L46" s="5"/>
      <c r="R46" s="6">
        <v>57</v>
      </c>
      <c r="S46" s="6">
        <v>57</v>
      </c>
      <c r="T46" s="6">
        <v>57</v>
      </c>
      <c r="U46" s="6">
        <v>57</v>
      </c>
    </row>
    <row r="47" spans="1:21">
      <c r="A47" s="6">
        <v>49</v>
      </c>
      <c r="B47" s="6">
        <v>28869450</v>
      </c>
      <c r="C47" s="5" t="s">
        <v>43</v>
      </c>
      <c r="D47" s="23">
        <f>입고!L47-출고!S47</f>
        <v>612</v>
      </c>
      <c r="E47" s="5">
        <f t="shared" si="0"/>
        <v>612</v>
      </c>
      <c r="F47" s="5"/>
      <c r="G47" s="191">
        <v>1260</v>
      </c>
      <c r="H47" s="23">
        <f t="shared" si="3"/>
        <v>1260</v>
      </c>
      <c r="I47" s="187">
        <f>E47/판매추이!I47</f>
        <v>89.25</v>
      </c>
      <c r="J47" s="187">
        <f>H47/판매추이!I47</f>
        <v>183.75</v>
      </c>
      <c r="K47" s="187">
        <f t="shared" si="2"/>
        <v>273</v>
      </c>
      <c r="L47" s="5"/>
      <c r="R47" s="6">
        <v>95</v>
      </c>
      <c r="S47" s="6">
        <v>95</v>
      </c>
      <c r="T47" s="6">
        <v>95</v>
      </c>
      <c r="U47" s="6">
        <v>95</v>
      </c>
    </row>
    <row r="48" spans="1:21">
      <c r="A48" s="6">
        <v>50</v>
      </c>
      <c r="B48" s="6">
        <v>28869439</v>
      </c>
      <c r="C48" s="5" t="s">
        <v>91</v>
      </c>
      <c r="D48" s="23">
        <f>입고!L48-출고!S48</f>
        <v>288</v>
      </c>
      <c r="E48" s="5">
        <f t="shared" si="0"/>
        <v>288</v>
      </c>
      <c r="F48" s="5"/>
      <c r="G48" s="191">
        <v>1272</v>
      </c>
      <c r="H48" s="23">
        <f t="shared" si="3"/>
        <v>1272</v>
      </c>
      <c r="I48" s="187">
        <f>E48/판매추이!I48</f>
        <v>72</v>
      </c>
      <c r="J48" s="187">
        <f>H48/판매추이!I48</f>
        <v>318</v>
      </c>
      <c r="K48" s="187">
        <f t="shared" si="2"/>
        <v>390</v>
      </c>
      <c r="L48" s="5"/>
      <c r="R48" s="6">
        <v>75</v>
      </c>
      <c r="S48" s="6">
        <v>75</v>
      </c>
      <c r="T48" s="6">
        <v>75</v>
      </c>
      <c r="U48" s="6">
        <v>75</v>
      </c>
    </row>
    <row r="49" spans="1:21">
      <c r="A49" s="6">
        <v>1</v>
      </c>
      <c r="B49" s="6">
        <v>21330226</v>
      </c>
      <c r="C49" s="5" t="s">
        <v>119</v>
      </c>
      <c r="D49" s="23">
        <f>입고!L49-출고!S49</f>
        <v>-2460</v>
      </c>
      <c r="E49" s="5">
        <f t="shared" si="0"/>
        <v>-2460</v>
      </c>
      <c r="F49" s="5">
        <v>2880</v>
      </c>
      <c r="G49" s="191">
        <v>10275</v>
      </c>
      <c r="H49" s="23">
        <f t="shared" si="3"/>
        <v>13155</v>
      </c>
      <c r="I49" s="187">
        <f>E49/판매추이!I49</f>
        <v>-19.133333333333333</v>
      </c>
      <c r="J49" s="187">
        <f>H49/판매추이!I49</f>
        <v>102.31666666666666</v>
      </c>
      <c r="K49" s="187">
        <f t="shared" si="2"/>
        <v>83.183333333333337</v>
      </c>
      <c r="L49" s="5"/>
      <c r="R49" s="6">
        <v>78</v>
      </c>
      <c r="S49" s="6">
        <v>78</v>
      </c>
      <c r="T49" s="6">
        <v>78</v>
      </c>
      <c r="U49" s="6">
        <v>78</v>
      </c>
    </row>
    <row r="50" spans="1:21">
      <c r="A50" s="6">
        <v>2</v>
      </c>
      <c r="B50" s="6">
        <v>21330227</v>
      </c>
      <c r="C50" s="5" t="s">
        <v>105</v>
      </c>
      <c r="D50" s="23">
        <f>입고!L50-출고!S50</f>
        <v>1540</v>
      </c>
      <c r="E50" s="5">
        <f t="shared" si="0"/>
        <v>1540</v>
      </c>
      <c r="F50" s="5"/>
      <c r="G50" s="191">
        <v>5180</v>
      </c>
      <c r="H50" s="23">
        <f t="shared" si="3"/>
        <v>5180</v>
      </c>
      <c r="I50" s="187">
        <f>E50/판매추이!I50</f>
        <v>44</v>
      </c>
      <c r="J50" s="187">
        <f>H50/판매추이!I50</f>
        <v>148</v>
      </c>
      <c r="K50" s="187">
        <f t="shared" si="2"/>
        <v>192</v>
      </c>
      <c r="L50" s="5"/>
      <c r="R50" s="6">
        <v>79</v>
      </c>
      <c r="S50" s="6">
        <v>79</v>
      </c>
      <c r="T50" s="6">
        <v>79</v>
      </c>
      <c r="U50" s="6">
        <v>79</v>
      </c>
    </row>
    <row r="51" spans="1:21">
      <c r="A51" s="6">
        <v>27</v>
      </c>
      <c r="B51" s="6">
        <v>26237805</v>
      </c>
      <c r="C51" s="5" t="s">
        <v>63</v>
      </c>
      <c r="D51" s="23">
        <f>입고!L51-출고!S51</f>
        <v>360</v>
      </c>
      <c r="E51" s="5">
        <f t="shared" si="0"/>
        <v>360</v>
      </c>
      <c r="F51" s="5"/>
      <c r="G51" s="191">
        <v>1080</v>
      </c>
      <c r="H51" s="23">
        <f t="shared" ref="H51:H82" si="4">SUM(F51:G51)</f>
        <v>1080</v>
      </c>
      <c r="I51" s="187">
        <f>E51/판매추이!I51</f>
        <v>21.538461538461537</v>
      </c>
      <c r="J51" s="187">
        <f>H51/판매추이!I51</f>
        <v>64.615384615384613</v>
      </c>
      <c r="K51" s="187">
        <f t="shared" si="2"/>
        <v>86.153846153846146</v>
      </c>
      <c r="L51" s="5"/>
      <c r="R51" s="6">
        <v>76</v>
      </c>
      <c r="S51" s="6">
        <v>76</v>
      </c>
      <c r="T51" s="6">
        <v>76</v>
      </c>
      <c r="U51" s="6">
        <v>76</v>
      </c>
    </row>
    <row r="52" spans="1:21">
      <c r="A52" s="19">
        <v>28</v>
      </c>
      <c r="B52" s="6">
        <v>26237807</v>
      </c>
      <c r="C52" s="5" t="s">
        <v>115</v>
      </c>
      <c r="D52" s="23">
        <f>입고!L52-출고!S52</f>
        <v>350</v>
      </c>
      <c r="E52" s="5">
        <f t="shared" si="0"/>
        <v>350</v>
      </c>
      <c r="F52" s="5"/>
      <c r="G52" s="191">
        <v>1020</v>
      </c>
      <c r="H52" s="23">
        <f t="shared" si="4"/>
        <v>1020</v>
      </c>
      <c r="I52" s="187">
        <f>E52/판매추이!I52</f>
        <v>90.740740740740733</v>
      </c>
      <c r="J52" s="187">
        <f>H52/판매추이!I52</f>
        <v>264.44444444444446</v>
      </c>
      <c r="K52" s="187">
        <f t="shared" si="2"/>
        <v>355.18518518518522</v>
      </c>
      <c r="L52" s="5"/>
      <c r="R52" s="6">
        <v>77</v>
      </c>
      <c r="S52" s="6">
        <v>77</v>
      </c>
      <c r="T52" s="6">
        <v>77</v>
      </c>
      <c r="U52" s="6">
        <v>77</v>
      </c>
    </row>
    <row r="53" spans="1:21">
      <c r="A53" s="6">
        <v>25</v>
      </c>
      <c r="B53" s="6">
        <v>26237806</v>
      </c>
      <c r="C53" s="5" t="s">
        <v>107</v>
      </c>
      <c r="D53" s="23">
        <f>입고!L53-출고!S53</f>
        <v>360</v>
      </c>
      <c r="E53" s="5">
        <f t="shared" si="0"/>
        <v>360</v>
      </c>
      <c r="F53" s="58"/>
      <c r="G53" s="190">
        <v>3960</v>
      </c>
      <c r="H53" s="23">
        <f t="shared" si="4"/>
        <v>3960</v>
      </c>
      <c r="I53" s="187">
        <f>E53/판매추이!I53</f>
        <v>17.872340425531917</v>
      </c>
      <c r="J53" s="187">
        <f>H53/판매추이!I53</f>
        <v>196.59574468085106</v>
      </c>
      <c r="K53" s="187">
        <f t="shared" si="2"/>
        <v>214.46808510638297</v>
      </c>
      <c r="L53" s="5"/>
      <c r="R53" s="6">
        <v>65</v>
      </c>
      <c r="S53" s="6">
        <v>65</v>
      </c>
      <c r="T53" s="6">
        <v>65</v>
      </c>
      <c r="U53" s="6">
        <v>65</v>
      </c>
    </row>
    <row r="54" spans="1:21">
      <c r="A54" s="6">
        <v>26</v>
      </c>
      <c r="B54" s="6">
        <v>26237808</v>
      </c>
      <c r="C54" s="5" t="s">
        <v>104</v>
      </c>
      <c r="D54" s="23">
        <f>입고!L54-출고!S54</f>
        <v>250</v>
      </c>
      <c r="E54" s="5">
        <f t="shared" si="0"/>
        <v>250</v>
      </c>
      <c r="F54" s="58"/>
      <c r="G54" s="190">
        <v>390</v>
      </c>
      <c r="H54" s="23">
        <f t="shared" si="4"/>
        <v>390</v>
      </c>
      <c r="I54" s="187">
        <f>E54/판매추이!I54</f>
        <v>29.166666666666668</v>
      </c>
      <c r="J54" s="187">
        <f>H54/판매추이!I54</f>
        <v>45.5</v>
      </c>
      <c r="K54" s="187">
        <f t="shared" si="2"/>
        <v>74.666666666666671</v>
      </c>
      <c r="L54" s="5"/>
      <c r="R54" s="6">
        <v>67</v>
      </c>
      <c r="S54" s="6">
        <v>67</v>
      </c>
      <c r="T54" s="6">
        <v>67</v>
      </c>
      <c r="U54" s="6">
        <v>67</v>
      </c>
    </row>
    <row r="55" spans="1:21">
      <c r="A55" s="6">
        <v>67</v>
      </c>
      <c r="B55" s="6">
        <v>33832683</v>
      </c>
      <c r="C55" s="5" t="s">
        <v>101</v>
      </c>
      <c r="D55" s="23">
        <f>입고!L55-출고!S55</f>
        <v>480</v>
      </c>
      <c r="E55" s="5">
        <f t="shared" si="0"/>
        <v>480</v>
      </c>
      <c r="F55" s="5"/>
      <c r="G55" s="191">
        <v>1380</v>
      </c>
      <c r="H55" s="23">
        <f t="shared" si="4"/>
        <v>1380</v>
      </c>
      <c r="I55" s="187">
        <f>E55/판매추이!I55</f>
        <v>176.84210526315789</v>
      </c>
      <c r="J55" s="187">
        <f>H55/판매추이!I55</f>
        <v>508.4210526315789</v>
      </c>
      <c r="K55" s="187">
        <f t="shared" si="2"/>
        <v>685.26315789473676</v>
      </c>
      <c r="L55" s="5"/>
      <c r="R55" s="6">
        <v>74</v>
      </c>
      <c r="S55" s="6">
        <v>74</v>
      </c>
      <c r="T55" s="6">
        <v>74</v>
      </c>
      <c r="U55" s="6">
        <v>74</v>
      </c>
    </row>
    <row r="56" spans="1:21">
      <c r="A56" s="6">
        <v>68</v>
      </c>
      <c r="B56" s="6">
        <v>33832684</v>
      </c>
      <c r="C56" s="75" t="s">
        <v>75</v>
      </c>
      <c r="D56" s="23">
        <f>입고!L56-출고!S56</f>
        <v>0</v>
      </c>
      <c r="E56" s="5">
        <f t="shared" si="0"/>
        <v>0</v>
      </c>
      <c r="F56" s="5">
        <v>224</v>
      </c>
      <c r="G56" s="191">
        <v>1008</v>
      </c>
      <c r="H56" s="23">
        <f t="shared" si="4"/>
        <v>1232</v>
      </c>
      <c r="I56" s="187">
        <f>E56/판매추이!I56</f>
        <v>0</v>
      </c>
      <c r="J56" s="187">
        <f>H56/판매추이!I56</f>
        <v>718.66666666666674</v>
      </c>
      <c r="K56" s="187">
        <f t="shared" si="2"/>
        <v>718.66666666666674</v>
      </c>
      <c r="L56" s="5"/>
      <c r="R56" s="6">
        <v>85</v>
      </c>
      <c r="S56" s="6">
        <v>85</v>
      </c>
      <c r="T56" s="6">
        <v>85</v>
      </c>
      <c r="U56" s="6">
        <v>85</v>
      </c>
    </row>
    <row r="57" spans="1:21">
      <c r="A57" s="6">
        <v>66</v>
      </c>
      <c r="B57" s="6">
        <v>33832681</v>
      </c>
      <c r="C57" s="75" t="s">
        <v>79</v>
      </c>
      <c r="D57" s="23">
        <f>입고!L57-출고!S57</f>
        <v>336</v>
      </c>
      <c r="E57" s="5">
        <f t="shared" si="0"/>
        <v>336</v>
      </c>
      <c r="F57" s="5"/>
      <c r="G57" s="191">
        <v>1064</v>
      </c>
      <c r="H57" s="23">
        <f t="shared" si="4"/>
        <v>1064</v>
      </c>
      <c r="I57" s="187">
        <f>E57/판매추이!I57</f>
        <v>94.08</v>
      </c>
      <c r="J57" s="187">
        <f>H57/판매추이!I57</f>
        <v>297.91999999999996</v>
      </c>
      <c r="K57" s="187">
        <f t="shared" si="2"/>
        <v>391.99999999999994</v>
      </c>
      <c r="L57" s="5"/>
      <c r="R57" s="6">
        <v>86</v>
      </c>
      <c r="S57" s="6">
        <v>86</v>
      </c>
      <c r="T57" s="6">
        <v>86</v>
      </c>
      <c r="U57" s="6">
        <v>86</v>
      </c>
    </row>
    <row r="58" spans="1:21">
      <c r="A58" s="6">
        <v>65</v>
      </c>
      <c r="B58" s="6">
        <v>33832680</v>
      </c>
      <c r="C58" s="75" t="s">
        <v>98</v>
      </c>
      <c r="D58" s="23">
        <f>입고!L58-출고!S58</f>
        <v>480</v>
      </c>
      <c r="E58" s="5">
        <f t="shared" si="0"/>
        <v>480</v>
      </c>
      <c r="F58" s="5"/>
      <c r="G58" s="191">
        <v>3040</v>
      </c>
      <c r="H58" s="23">
        <f t="shared" si="4"/>
        <v>3040</v>
      </c>
      <c r="I58" s="187">
        <f>E58/판매추이!I58</f>
        <v>336</v>
      </c>
      <c r="J58" s="187">
        <f>H58/판매추이!I58</f>
        <v>2128</v>
      </c>
      <c r="K58" s="187">
        <f t="shared" si="2"/>
        <v>2464</v>
      </c>
      <c r="L58" s="5"/>
      <c r="R58" s="6">
        <v>89</v>
      </c>
      <c r="S58" s="6">
        <v>89</v>
      </c>
      <c r="T58" s="6">
        <v>89</v>
      </c>
      <c r="U58" s="6">
        <v>89</v>
      </c>
    </row>
    <row r="59" spans="1:21">
      <c r="A59" s="6">
        <v>35</v>
      </c>
      <c r="B59" s="6">
        <v>26237802</v>
      </c>
      <c r="C59" s="5" t="s">
        <v>31</v>
      </c>
      <c r="D59" s="23">
        <f>입고!L59-출고!S59</f>
        <v>1980</v>
      </c>
      <c r="E59" s="5">
        <f t="shared" si="0"/>
        <v>1980</v>
      </c>
      <c r="F59" s="58"/>
      <c r="G59" s="190"/>
      <c r="H59" s="23">
        <f t="shared" si="4"/>
        <v>0</v>
      </c>
      <c r="I59" s="187">
        <f>E59/판매추이!I59</f>
        <v>495</v>
      </c>
      <c r="J59" s="187">
        <f>H59/판매추이!I59</f>
        <v>0</v>
      </c>
      <c r="K59" s="187">
        <f t="shared" si="2"/>
        <v>495</v>
      </c>
      <c r="L59" s="5"/>
      <c r="M59" s="27"/>
      <c r="Q59" s="12"/>
      <c r="R59" s="6">
        <v>3</v>
      </c>
      <c r="S59" s="6">
        <v>3</v>
      </c>
      <c r="T59" s="6">
        <v>3</v>
      </c>
      <c r="U59" s="19">
        <v>3</v>
      </c>
    </row>
    <row r="60" spans="1:21">
      <c r="A60" s="6">
        <v>36</v>
      </c>
      <c r="B60" s="6">
        <v>26237803</v>
      </c>
      <c r="C60" s="5" t="s">
        <v>36</v>
      </c>
      <c r="D60" s="23">
        <f>입고!L60-출고!S60</f>
        <v>0</v>
      </c>
      <c r="E60" s="5">
        <f t="shared" si="0"/>
        <v>0</v>
      </c>
      <c r="F60" s="5"/>
      <c r="G60" s="190"/>
      <c r="H60" s="23">
        <f t="shared" si="4"/>
        <v>0</v>
      </c>
      <c r="I60" s="187">
        <f>E60/판매추이!I60</f>
        <v>0</v>
      </c>
      <c r="J60" s="187">
        <f>H60/판매추이!I60</f>
        <v>0</v>
      </c>
      <c r="K60" s="187">
        <f t="shared" si="2"/>
        <v>0</v>
      </c>
      <c r="L60" s="5"/>
      <c r="Q60" s="12"/>
      <c r="R60" s="6">
        <v>4</v>
      </c>
      <c r="S60" s="6">
        <v>4</v>
      </c>
      <c r="T60" s="6">
        <v>4</v>
      </c>
      <c r="U60" s="6">
        <v>4</v>
      </c>
    </row>
    <row r="61" spans="1:21">
      <c r="A61" s="6">
        <v>94</v>
      </c>
      <c r="B61" s="6">
        <v>37510666</v>
      </c>
      <c r="C61" s="75" t="s">
        <v>78</v>
      </c>
      <c r="D61" s="23">
        <f>입고!L61-출고!S61</f>
        <v>1440</v>
      </c>
      <c r="E61" s="5">
        <f t="shared" si="0"/>
        <v>1440</v>
      </c>
      <c r="F61" s="5"/>
      <c r="G61" s="191"/>
      <c r="H61" s="23">
        <f t="shared" si="4"/>
        <v>0</v>
      </c>
      <c r="I61" s="187">
        <f>E61/판매추이!I61</f>
        <v>170.84745762711864</v>
      </c>
      <c r="J61" s="187">
        <f>H61/판매추이!I61</f>
        <v>0</v>
      </c>
      <c r="K61" s="187">
        <f t="shared" si="2"/>
        <v>170.84745762711864</v>
      </c>
      <c r="L61" s="5"/>
      <c r="R61" s="6">
        <v>90</v>
      </c>
      <c r="S61" s="6">
        <v>90</v>
      </c>
      <c r="T61" s="6">
        <v>90</v>
      </c>
      <c r="U61" s="6">
        <v>90</v>
      </c>
    </row>
    <row r="62" spans="1:21">
      <c r="A62" s="6">
        <v>70</v>
      </c>
      <c r="B62" s="6">
        <v>31019828</v>
      </c>
      <c r="C62" s="5" t="s">
        <v>55</v>
      </c>
      <c r="D62" s="23">
        <f>입고!L62-출고!S62</f>
        <v>2016</v>
      </c>
      <c r="E62" s="5">
        <f t="shared" si="0"/>
        <v>2016</v>
      </c>
      <c r="F62" s="58"/>
      <c r="G62" s="190">
        <v>2592</v>
      </c>
      <c r="H62" s="23">
        <f t="shared" si="4"/>
        <v>2592</v>
      </c>
      <c r="I62" s="187">
        <f>E62/판매추이!I62</f>
        <v>48.328767123287669</v>
      </c>
      <c r="J62" s="187">
        <f>H62/판매추이!I62</f>
        <v>62.136986301369859</v>
      </c>
      <c r="K62" s="187">
        <f t="shared" si="2"/>
        <v>110.46575342465752</v>
      </c>
      <c r="L62" s="5"/>
      <c r="M62" s="27"/>
      <c r="Q62" s="12"/>
      <c r="R62" s="6">
        <v>30</v>
      </c>
      <c r="S62" s="6">
        <v>30</v>
      </c>
      <c r="T62" s="6">
        <v>30</v>
      </c>
      <c r="U62" s="19">
        <v>30</v>
      </c>
    </row>
    <row r="63" spans="1:21">
      <c r="A63" s="6">
        <v>95</v>
      </c>
      <c r="B63" s="6">
        <v>37510669</v>
      </c>
      <c r="C63" s="75" t="s">
        <v>97</v>
      </c>
      <c r="D63" s="23">
        <f>입고!L63-출고!S63</f>
        <v>2772</v>
      </c>
      <c r="E63" s="5">
        <f t="shared" si="0"/>
        <v>2772</v>
      </c>
      <c r="F63" s="5"/>
      <c r="G63" s="191"/>
      <c r="H63" s="23">
        <f t="shared" si="4"/>
        <v>0</v>
      </c>
      <c r="I63" s="187">
        <f>E63/판매추이!I63</f>
        <v>165.84615384615384</v>
      </c>
      <c r="J63" s="187">
        <f>H63/판매추이!I63</f>
        <v>0</v>
      </c>
      <c r="K63" s="187">
        <f t="shared" si="2"/>
        <v>165.84615384615384</v>
      </c>
      <c r="L63" s="5"/>
      <c r="R63" s="6">
        <v>91</v>
      </c>
      <c r="S63" s="6">
        <v>91</v>
      </c>
      <c r="T63" s="6">
        <v>91</v>
      </c>
      <c r="U63" s="6">
        <v>91</v>
      </c>
    </row>
    <row r="64" spans="1:21">
      <c r="A64" s="6">
        <v>71</v>
      </c>
      <c r="B64" s="6">
        <v>31019825</v>
      </c>
      <c r="C64" s="75" t="s">
        <v>45</v>
      </c>
      <c r="D64" s="23">
        <f>입고!L64-출고!S64</f>
        <v>2160</v>
      </c>
      <c r="E64" s="5">
        <f t="shared" si="0"/>
        <v>2160</v>
      </c>
      <c r="F64" s="5"/>
      <c r="G64" s="192">
        <v>17640</v>
      </c>
      <c r="H64" s="23">
        <f t="shared" si="4"/>
        <v>17640</v>
      </c>
      <c r="I64" s="187">
        <f>E64/판매추이!I64</f>
        <v>11.595092024539877</v>
      </c>
      <c r="J64" s="187">
        <f>H64/판매추이!I64</f>
        <v>94.693251533742341</v>
      </c>
      <c r="K64" s="187">
        <f t="shared" si="2"/>
        <v>106.28834355828222</v>
      </c>
      <c r="L64" s="5"/>
      <c r="R64" s="6">
        <v>73</v>
      </c>
      <c r="S64" s="6">
        <v>73</v>
      </c>
      <c r="T64" s="6">
        <v>73</v>
      </c>
      <c r="U64" s="6">
        <v>73</v>
      </c>
    </row>
    <row r="65" spans="1:21">
      <c r="A65" s="6">
        <v>93</v>
      </c>
      <c r="B65" s="6">
        <v>37510662</v>
      </c>
      <c r="C65" s="75" t="s">
        <v>35</v>
      </c>
      <c r="D65" s="23">
        <f>입고!L65-출고!S65</f>
        <v>1116</v>
      </c>
      <c r="E65" s="5">
        <f t="shared" si="0"/>
        <v>1116</v>
      </c>
      <c r="F65" s="5"/>
      <c r="G65" s="191">
        <v>1296</v>
      </c>
      <c r="H65" s="23">
        <f t="shared" si="4"/>
        <v>1296</v>
      </c>
      <c r="I65" s="187">
        <f>E65/판매추이!I65</f>
        <v>57.441176470588239</v>
      </c>
      <c r="J65" s="187">
        <f>H65/판매추이!I65</f>
        <v>66.705882352941188</v>
      </c>
      <c r="K65" s="187">
        <f t="shared" si="2"/>
        <v>124.14705882352942</v>
      </c>
      <c r="L65" s="5"/>
      <c r="R65" s="6">
        <v>92</v>
      </c>
      <c r="S65" s="6">
        <v>92</v>
      </c>
      <c r="T65" s="6">
        <v>92</v>
      </c>
      <c r="U65" s="6">
        <v>92</v>
      </c>
    </row>
    <row r="66" spans="1:21">
      <c r="A66" s="6">
        <v>69</v>
      </c>
      <c r="B66" s="6">
        <v>31019827</v>
      </c>
      <c r="C66" s="5" t="s">
        <v>56</v>
      </c>
      <c r="D66" s="23">
        <f>입고!L66-출고!S66</f>
        <v>3060</v>
      </c>
      <c r="E66" s="5">
        <f t="shared" ref="E66:E129" si="5">D66</f>
        <v>3060</v>
      </c>
      <c r="F66" s="58"/>
      <c r="G66" s="190">
        <v>3888</v>
      </c>
      <c r="H66" s="23">
        <f t="shared" si="4"/>
        <v>3888</v>
      </c>
      <c r="I66" s="187">
        <f>E66/판매추이!I66</f>
        <v>20.695652173913043</v>
      </c>
      <c r="J66" s="187">
        <f>H66/판매추이!I66</f>
        <v>26.295652173913044</v>
      </c>
      <c r="K66" s="187">
        <f t="shared" ref="K66:K129" si="6">SUM(I66:J66)</f>
        <v>46.991304347826087</v>
      </c>
      <c r="L66" s="5"/>
      <c r="M66" s="27"/>
      <c r="Q66" s="12"/>
      <c r="R66" s="6">
        <v>29</v>
      </c>
      <c r="S66" s="6">
        <v>29</v>
      </c>
      <c r="T66" s="6">
        <v>29</v>
      </c>
      <c r="U66" s="6">
        <v>29</v>
      </c>
    </row>
    <row r="67" spans="1:21">
      <c r="A67" s="6">
        <v>63</v>
      </c>
      <c r="B67" s="5">
        <v>30966973</v>
      </c>
      <c r="C67" s="5" t="s">
        <v>60</v>
      </c>
      <c r="D67" s="23">
        <f>입고!L67-출고!S67</f>
        <v>654</v>
      </c>
      <c r="E67" s="5">
        <f t="shared" si="5"/>
        <v>654</v>
      </c>
      <c r="F67" s="58"/>
      <c r="G67" s="190">
        <v>3096</v>
      </c>
      <c r="H67" s="23">
        <f t="shared" si="4"/>
        <v>3096</v>
      </c>
      <c r="I67" s="187">
        <f>E67/판매추이!I67</f>
        <v>44.019230769230766</v>
      </c>
      <c r="J67" s="187">
        <f>H67/판매추이!I67</f>
        <v>208.38461538461539</v>
      </c>
      <c r="K67" s="187">
        <f t="shared" si="6"/>
        <v>252.40384615384616</v>
      </c>
      <c r="L67" s="5"/>
      <c r="R67" s="6">
        <v>70</v>
      </c>
      <c r="S67" s="6">
        <v>70</v>
      </c>
      <c r="T67" s="6">
        <v>70</v>
      </c>
      <c r="U67" s="6">
        <v>70</v>
      </c>
    </row>
    <row r="68" spans="1:21">
      <c r="A68" s="6">
        <v>62</v>
      </c>
      <c r="B68" s="5">
        <v>30966974</v>
      </c>
      <c r="C68" s="5" t="s">
        <v>83</v>
      </c>
      <c r="D68" s="23">
        <f>입고!L68-출고!S68</f>
        <v>270</v>
      </c>
      <c r="E68" s="5">
        <f t="shared" si="5"/>
        <v>270</v>
      </c>
      <c r="F68" s="5"/>
      <c r="G68" s="191">
        <v>15444</v>
      </c>
      <c r="H68" s="23">
        <f t="shared" si="4"/>
        <v>15444</v>
      </c>
      <c r="I68" s="187">
        <f>E68/판매추이!I68</f>
        <v>2.3803526448362722</v>
      </c>
      <c r="J68" s="187">
        <f>H68/판매추이!I68</f>
        <v>136.15617128463475</v>
      </c>
      <c r="K68" s="187">
        <f t="shared" si="6"/>
        <v>138.53652392947103</v>
      </c>
      <c r="L68" s="5"/>
      <c r="R68" s="6">
        <v>94</v>
      </c>
      <c r="S68" s="6">
        <v>94</v>
      </c>
      <c r="T68" s="6">
        <v>94</v>
      </c>
      <c r="U68" s="6">
        <v>94</v>
      </c>
    </row>
    <row r="69" spans="1:21">
      <c r="A69" s="6">
        <v>64</v>
      </c>
      <c r="B69" s="5">
        <v>30966975</v>
      </c>
      <c r="C69" s="5" t="s">
        <v>65</v>
      </c>
      <c r="D69" s="23">
        <f>입고!L69-출고!S69</f>
        <v>192</v>
      </c>
      <c r="E69" s="5">
        <f t="shared" si="5"/>
        <v>192</v>
      </c>
      <c r="F69" s="5"/>
      <c r="G69" s="191">
        <v>1872</v>
      </c>
      <c r="H69" s="23">
        <f t="shared" si="4"/>
        <v>1872</v>
      </c>
      <c r="I69" s="187">
        <f>E69/판매추이!I69</f>
        <v>38.4</v>
      </c>
      <c r="J69" s="187">
        <f>H69/판매추이!I69</f>
        <v>374.4</v>
      </c>
      <c r="K69" s="187">
        <f t="shared" si="6"/>
        <v>412.79999999999995</v>
      </c>
      <c r="L69" s="5"/>
      <c r="R69" s="6">
        <v>93</v>
      </c>
      <c r="S69" s="6">
        <v>93</v>
      </c>
      <c r="T69" s="6">
        <v>93</v>
      </c>
      <c r="U69" s="6">
        <v>93</v>
      </c>
    </row>
    <row r="70" spans="1:21">
      <c r="A70" s="6">
        <v>45</v>
      </c>
      <c r="B70" s="6">
        <v>26516979</v>
      </c>
      <c r="C70" s="5" t="s">
        <v>25</v>
      </c>
      <c r="D70" s="23">
        <f>입고!L70-출고!S70</f>
        <v>444</v>
      </c>
      <c r="E70" s="5">
        <f t="shared" si="5"/>
        <v>444</v>
      </c>
      <c r="F70" s="58"/>
      <c r="G70" s="190">
        <v>1872</v>
      </c>
      <c r="H70" s="23">
        <f t="shared" si="4"/>
        <v>1872</v>
      </c>
      <c r="I70" s="187">
        <f>E70/판매추이!I70</f>
        <v>23.725190839694655</v>
      </c>
      <c r="J70" s="187">
        <f>H70/판매추이!I70</f>
        <v>100.03053435114504</v>
      </c>
      <c r="K70" s="187">
        <f t="shared" si="6"/>
        <v>123.75572519083968</v>
      </c>
      <c r="L70" s="5"/>
      <c r="R70" s="6">
        <v>69</v>
      </c>
      <c r="S70" s="6">
        <v>69</v>
      </c>
      <c r="T70" s="6">
        <v>69</v>
      </c>
      <c r="U70" s="6">
        <v>69</v>
      </c>
    </row>
    <row r="71" spans="1:21">
      <c r="A71" s="6">
        <v>24</v>
      </c>
      <c r="B71" s="6">
        <v>26248532</v>
      </c>
      <c r="C71" s="5" t="s">
        <v>102</v>
      </c>
      <c r="D71" s="23">
        <f>입고!L71-출고!S71</f>
        <v>136</v>
      </c>
      <c r="E71" s="5">
        <f t="shared" si="5"/>
        <v>136</v>
      </c>
      <c r="F71" s="5"/>
      <c r="G71" s="190"/>
      <c r="H71" s="23">
        <f t="shared" si="4"/>
        <v>0</v>
      </c>
      <c r="I71" s="187">
        <f>E71/판매추이!I71</f>
        <v>21.155555555555555</v>
      </c>
      <c r="J71" s="187">
        <f>H71/판매추이!I71</f>
        <v>0</v>
      </c>
      <c r="K71" s="187">
        <f t="shared" si="6"/>
        <v>21.155555555555555</v>
      </c>
      <c r="L71" s="5"/>
      <c r="Q71" s="12"/>
      <c r="R71" s="6">
        <v>5</v>
      </c>
      <c r="S71" s="6">
        <v>5</v>
      </c>
      <c r="T71" s="6">
        <v>5</v>
      </c>
      <c r="U71" s="6">
        <v>5</v>
      </c>
    </row>
    <row r="72" spans="1:21">
      <c r="A72" s="6">
        <v>73</v>
      </c>
      <c r="B72" s="6">
        <v>32106319</v>
      </c>
      <c r="C72" s="5" t="s">
        <v>84</v>
      </c>
      <c r="D72" s="23">
        <f>입고!L72-출고!S72</f>
        <v>1560</v>
      </c>
      <c r="E72" s="5">
        <f t="shared" si="5"/>
        <v>1560</v>
      </c>
      <c r="F72" s="5"/>
      <c r="G72" s="191">
        <v>2990</v>
      </c>
      <c r="H72" s="23">
        <f t="shared" si="4"/>
        <v>2990</v>
      </c>
      <c r="I72" s="187">
        <f>E72/판매추이!I72</f>
        <v>72.800000000000011</v>
      </c>
      <c r="J72" s="187">
        <f>H72/판매추이!I72</f>
        <v>139.53333333333333</v>
      </c>
      <c r="K72" s="187">
        <f t="shared" si="6"/>
        <v>212.33333333333334</v>
      </c>
      <c r="L72" s="5"/>
      <c r="R72" s="25">
        <v>98</v>
      </c>
      <c r="S72" s="6">
        <v>98</v>
      </c>
      <c r="T72" s="6">
        <v>98</v>
      </c>
      <c r="U72" s="6">
        <v>98</v>
      </c>
    </row>
    <row r="73" spans="1:21">
      <c r="A73" s="6">
        <v>72</v>
      </c>
      <c r="B73" s="6">
        <v>32106318</v>
      </c>
      <c r="C73" s="5" t="s">
        <v>123</v>
      </c>
      <c r="D73" s="23">
        <f>입고!L73-출고!S73</f>
        <v>480</v>
      </c>
      <c r="E73" s="5">
        <f t="shared" si="5"/>
        <v>480</v>
      </c>
      <c r="F73" s="5"/>
      <c r="G73" s="191">
        <v>1440</v>
      </c>
      <c r="H73" s="23">
        <f t="shared" si="4"/>
        <v>1440</v>
      </c>
      <c r="I73" s="187">
        <f>E73/판매추이!I73</f>
        <v>46.027397260273972</v>
      </c>
      <c r="J73" s="187">
        <f>H73/판매추이!I73</f>
        <v>138.08219178082192</v>
      </c>
      <c r="K73" s="187">
        <f t="shared" si="6"/>
        <v>184.10958904109589</v>
      </c>
      <c r="L73" s="5"/>
      <c r="R73" s="81" t="s">
        <v>253</v>
      </c>
      <c r="S73" s="81" t="s">
        <v>253</v>
      </c>
      <c r="T73" s="81" t="s">
        <v>253</v>
      </c>
      <c r="U73" s="6">
        <v>80</v>
      </c>
    </row>
    <row r="74" spans="1:21">
      <c r="A74" s="6">
        <v>51</v>
      </c>
      <c r="B74" s="6">
        <v>28869442</v>
      </c>
      <c r="C74" s="5" t="s">
        <v>93</v>
      </c>
      <c r="D74" s="23">
        <f>입고!L74-출고!S74</f>
        <v>725</v>
      </c>
      <c r="E74" s="5">
        <f t="shared" si="5"/>
        <v>725</v>
      </c>
      <c r="F74" s="5"/>
      <c r="G74" s="191">
        <v>2760</v>
      </c>
      <c r="H74" s="23">
        <f t="shared" si="4"/>
        <v>2760</v>
      </c>
      <c r="I74" s="187">
        <f>E74/판매추이!I74</f>
        <v>163.70967741935482</v>
      </c>
      <c r="J74" s="187">
        <f>H74/판매추이!I74</f>
        <v>623.22580645161281</v>
      </c>
      <c r="K74" s="187">
        <f t="shared" si="6"/>
        <v>786.93548387096757</v>
      </c>
      <c r="L74" s="5"/>
      <c r="R74" s="6">
        <v>80</v>
      </c>
      <c r="S74" s="6">
        <v>80</v>
      </c>
      <c r="T74" s="6">
        <v>80</v>
      </c>
      <c r="U74" s="6">
        <v>88</v>
      </c>
    </row>
    <row r="75" spans="1:21">
      <c r="A75" s="6">
        <v>79</v>
      </c>
      <c r="B75" s="6">
        <v>32106368</v>
      </c>
      <c r="C75" s="5" t="s">
        <v>126</v>
      </c>
      <c r="D75" s="23">
        <f>입고!L75-출고!S75</f>
        <v>184</v>
      </c>
      <c r="E75" s="5">
        <f t="shared" si="5"/>
        <v>184</v>
      </c>
      <c r="F75" s="5"/>
      <c r="G75" s="191">
        <v>3360</v>
      </c>
      <c r="H75" s="23">
        <f t="shared" si="4"/>
        <v>3360</v>
      </c>
      <c r="I75" s="187">
        <f>E75/판매추이!I75</f>
        <v>17.405405405405407</v>
      </c>
      <c r="J75" s="187">
        <f>H75/판매추이!I75</f>
        <v>317.83783783783787</v>
      </c>
      <c r="K75" s="187">
        <f t="shared" si="6"/>
        <v>335.24324324324328</v>
      </c>
      <c r="L75" s="5"/>
      <c r="R75" s="19" t="s">
        <v>48</v>
      </c>
      <c r="S75" s="6" t="s">
        <v>48</v>
      </c>
      <c r="T75" s="19" t="s">
        <v>48</v>
      </c>
      <c r="U75" s="81" t="s">
        <v>256</v>
      </c>
    </row>
    <row r="76" spans="1:21">
      <c r="A76" s="6">
        <v>77</v>
      </c>
      <c r="B76" s="6">
        <v>32506473</v>
      </c>
      <c r="C76" s="5" t="s">
        <v>108</v>
      </c>
      <c r="D76" s="23">
        <f>입고!L76-출고!S76</f>
        <v>2200</v>
      </c>
      <c r="E76" s="5">
        <f t="shared" si="5"/>
        <v>2200</v>
      </c>
      <c r="F76" s="5"/>
      <c r="G76" s="191">
        <v>1200</v>
      </c>
      <c r="H76" s="23">
        <f t="shared" si="4"/>
        <v>1200</v>
      </c>
      <c r="I76" s="187">
        <f>E76/판매추이!I76</f>
        <v>80.6282722513089</v>
      </c>
      <c r="J76" s="187">
        <f>H76/판매추이!I76</f>
        <v>43.97905759162304</v>
      </c>
      <c r="K76" s="187">
        <f t="shared" si="6"/>
        <v>124.60732984293193</v>
      </c>
      <c r="L76" s="5"/>
      <c r="R76" s="88" t="s">
        <v>49</v>
      </c>
      <c r="S76" s="6" t="s">
        <v>49</v>
      </c>
      <c r="T76" s="19" t="s">
        <v>49</v>
      </c>
      <c r="U76" s="81" t="s">
        <v>257</v>
      </c>
    </row>
    <row r="77" spans="1:21">
      <c r="A77" s="6">
        <v>78</v>
      </c>
      <c r="B77" s="6">
        <v>32506474</v>
      </c>
      <c r="C77" s="5" t="s">
        <v>120</v>
      </c>
      <c r="D77" s="23">
        <f>입고!L77-출고!S77</f>
        <v>2500</v>
      </c>
      <c r="E77" s="5">
        <f t="shared" si="5"/>
        <v>2500</v>
      </c>
      <c r="F77" s="5"/>
      <c r="G77" s="191"/>
      <c r="H77" s="23">
        <f t="shared" si="4"/>
        <v>0</v>
      </c>
      <c r="I77" s="187">
        <f>E77/판매추이!I77</f>
        <v>192.30769230769232</v>
      </c>
      <c r="J77" s="187">
        <f>H77/판매추이!I77</f>
        <v>0</v>
      </c>
      <c r="K77" s="187">
        <f t="shared" si="6"/>
        <v>192.30769230769232</v>
      </c>
      <c r="L77" s="5"/>
      <c r="R77" s="81" t="s">
        <v>255</v>
      </c>
      <c r="S77" s="81" t="s">
        <v>255</v>
      </c>
      <c r="T77" s="81" t="s">
        <v>255</v>
      </c>
      <c r="U77" s="81" t="s">
        <v>258</v>
      </c>
    </row>
    <row r="78" spans="1:21">
      <c r="A78" s="6">
        <v>15</v>
      </c>
      <c r="B78" s="6">
        <v>26248488</v>
      </c>
      <c r="C78" s="5" t="s">
        <v>57</v>
      </c>
      <c r="D78" s="23">
        <f>입고!L78-출고!S78</f>
        <v>120</v>
      </c>
      <c r="E78" s="5">
        <f t="shared" si="5"/>
        <v>120</v>
      </c>
      <c r="F78" s="5"/>
      <c r="G78" s="190">
        <v>6408</v>
      </c>
      <c r="H78" s="23">
        <f t="shared" si="4"/>
        <v>6408</v>
      </c>
      <c r="I78" s="187">
        <f>E78/판매추이!I78</f>
        <v>5.25</v>
      </c>
      <c r="J78" s="187">
        <f>H78/판매추이!I78</f>
        <v>280.34999999999997</v>
      </c>
      <c r="K78" s="187">
        <f t="shared" si="6"/>
        <v>285.59999999999997</v>
      </c>
      <c r="L78" s="5"/>
      <c r="M78" s="27"/>
      <c r="Q78" s="12"/>
      <c r="R78" s="6">
        <v>6</v>
      </c>
      <c r="S78" s="6">
        <v>6</v>
      </c>
      <c r="T78" s="6">
        <v>6</v>
      </c>
      <c r="U78" s="6">
        <v>6</v>
      </c>
    </row>
    <row r="79" spans="1:21">
      <c r="A79" s="6">
        <v>16</v>
      </c>
      <c r="B79" s="6">
        <v>26248492</v>
      </c>
      <c r="C79" s="5" t="s">
        <v>44</v>
      </c>
      <c r="D79" s="23">
        <f>입고!L79-출고!S79</f>
        <v>325</v>
      </c>
      <c r="E79" s="5">
        <f t="shared" si="5"/>
        <v>325</v>
      </c>
      <c r="F79" s="58"/>
      <c r="G79" s="190">
        <v>10495</v>
      </c>
      <c r="H79" s="23">
        <f t="shared" si="4"/>
        <v>10495</v>
      </c>
      <c r="I79" s="187">
        <f>E79/판매추이!I79</f>
        <v>7.1766561514195581</v>
      </c>
      <c r="J79" s="187">
        <f>H79/판매추이!I79</f>
        <v>231.75078864353313</v>
      </c>
      <c r="K79" s="187">
        <f t="shared" si="6"/>
        <v>238.92744479495269</v>
      </c>
      <c r="L79" s="5"/>
      <c r="Q79" s="12"/>
      <c r="R79" s="6">
        <v>11</v>
      </c>
      <c r="S79" s="6">
        <v>11</v>
      </c>
      <c r="T79" s="6">
        <v>11</v>
      </c>
      <c r="U79" s="6">
        <v>11</v>
      </c>
    </row>
    <row r="80" spans="1:21">
      <c r="A80" s="6">
        <v>97</v>
      </c>
      <c r="B80" s="6">
        <v>36003879</v>
      </c>
      <c r="C80" s="71" t="s">
        <v>103</v>
      </c>
      <c r="D80" s="23">
        <f>입고!L80-출고!S80</f>
        <v>560</v>
      </c>
      <c r="E80" s="5">
        <f t="shared" si="5"/>
        <v>560</v>
      </c>
      <c r="F80" s="5"/>
      <c r="G80" s="191"/>
      <c r="H80" s="23">
        <f t="shared" si="4"/>
        <v>0</v>
      </c>
      <c r="I80" s="187">
        <f>E80/판매추이!I80</f>
        <v>150.76923076923077</v>
      </c>
      <c r="J80" s="187">
        <f>H80/판매추이!I80</f>
        <v>0</v>
      </c>
      <c r="K80" s="187">
        <f t="shared" si="6"/>
        <v>150.76923076923077</v>
      </c>
      <c r="L80" s="5"/>
      <c r="R80" s="81" t="s">
        <v>256</v>
      </c>
      <c r="S80" s="81" t="s">
        <v>256</v>
      </c>
      <c r="T80" s="81" t="s">
        <v>256</v>
      </c>
      <c r="U80" s="81" t="s">
        <v>251</v>
      </c>
    </row>
    <row r="81" spans="1:206">
      <c r="A81" s="6">
        <v>96</v>
      </c>
      <c r="B81" s="6">
        <v>36003880</v>
      </c>
      <c r="C81" s="71" t="s">
        <v>85</v>
      </c>
      <c r="D81" s="23">
        <f>입고!L81-출고!S81</f>
        <v>460</v>
      </c>
      <c r="E81" s="5">
        <f t="shared" si="5"/>
        <v>460</v>
      </c>
      <c r="F81" s="5"/>
      <c r="G81" s="192">
        <v>160</v>
      </c>
      <c r="H81" s="23">
        <f t="shared" si="4"/>
        <v>160</v>
      </c>
      <c r="I81" s="187">
        <f>E81/판매추이!I81</f>
        <v>89.444444444444443</v>
      </c>
      <c r="J81" s="187">
        <f>H81/판매추이!I81</f>
        <v>31.111111111111107</v>
      </c>
      <c r="K81" s="187">
        <f t="shared" si="6"/>
        <v>120.55555555555554</v>
      </c>
      <c r="L81" s="5"/>
      <c r="R81" s="81" t="s">
        <v>257</v>
      </c>
      <c r="S81" s="81" t="s">
        <v>257</v>
      </c>
      <c r="T81" s="81" t="s">
        <v>257</v>
      </c>
      <c r="U81" s="81" t="s">
        <v>253</v>
      </c>
    </row>
    <row r="82" spans="1:206">
      <c r="A82" s="6">
        <v>21</v>
      </c>
      <c r="B82" s="6">
        <v>26248533</v>
      </c>
      <c r="C82" s="5" t="s">
        <v>94</v>
      </c>
      <c r="D82" s="23">
        <f>입고!L82-출고!S82</f>
        <v>0</v>
      </c>
      <c r="E82" s="5">
        <f t="shared" si="5"/>
        <v>0</v>
      </c>
      <c r="F82" s="58"/>
      <c r="G82" s="190">
        <v>1824</v>
      </c>
      <c r="H82" s="23">
        <f t="shared" si="4"/>
        <v>1824</v>
      </c>
      <c r="I82" s="187">
        <f>E82/판매추이!I82</f>
        <v>0</v>
      </c>
      <c r="J82" s="187">
        <f>H82/판매추이!I82</f>
        <v>220.13793103448273</v>
      </c>
      <c r="K82" s="187">
        <f t="shared" si="6"/>
        <v>220.13793103448273</v>
      </c>
      <c r="L82" s="5"/>
      <c r="Q82" s="12"/>
      <c r="R82" s="6">
        <v>12</v>
      </c>
      <c r="S82" s="6">
        <v>12</v>
      </c>
      <c r="T82" s="6">
        <v>12</v>
      </c>
      <c r="U82" s="6">
        <v>12</v>
      </c>
    </row>
    <row r="83" spans="1:206">
      <c r="A83" s="6">
        <v>22</v>
      </c>
      <c r="B83" s="6">
        <v>26248536</v>
      </c>
      <c r="C83" s="5" t="s">
        <v>81</v>
      </c>
      <c r="D83" s="23">
        <f>입고!L83-출고!S83</f>
        <v>48</v>
      </c>
      <c r="E83" s="5">
        <f t="shared" si="5"/>
        <v>48</v>
      </c>
      <c r="F83" s="58"/>
      <c r="G83" s="190">
        <v>1128</v>
      </c>
      <c r="H83" s="23">
        <f t="shared" ref="H83:H114" si="7">SUM(F83:G83)</f>
        <v>1128</v>
      </c>
      <c r="I83" s="187">
        <f>E83/판매추이!I83</f>
        <v>6.5882352941176467</v>
      </c>
      <c r="J83" s="187">
        <f>H83/판매추이!I83</f>
        <v>154.8235294117647</v>
      </c>
      <c r="K83" s="187">
        <f t="shared" si="6"/>
        <v>161.41176470588235</v>
      </c>
      <c r="L83" s="5"/>
      <c r="Q83" s="12"/>
      <c r="R83" s="6">
        <v>41</v>
      </c>
      <c r="S83" s="6">
        <v>41</v>
      </c>
      <c r="T83" s="6">
        <v>41</v>
      </c>
      <c r="U83" s="6">
        <v>41</v>
      </c>
    </row>
    <row r="84" spans="1:206">
      <c r="A84" s="6">
        <v>41</v>
      </c>
      <c r="B84" s="6">
        <v>27444298</v>
      </c>
      <c r="C84" s="5" t="s">
        <v>72</v>
      </c>
      <c r="D84" s="23">
        <f>입고!L84-출고!S84</f>
        <v>560</v>
      </c>
      <c r="E84" s="5">
        <f t="shared" si="5"/>
        <v>560</v>
      </c>
      <c r="F84" s="79"/>
      <c r="G84" s="191">
        <v>3696</v>
      </c>
      <c r="H84" s="23">
        <f t="shared" si="7"/>
        <v>3696</v>
      </c>
      <c r="I84" s="187">
        <f>E84/판매추이!I84</f>
        <v>16.198347107438018</v>
      </c>
      <c r="J84" s="187">
        <f>H84/판매추이!I84</f>
        <v>106.90909090909092</v>
      </c>
      <c r="K84" s="187">
        <f t="shared" si="6"/>
        <v>123.10743801652893</v>
      </c>
      <c r="L84" s="5"/>
      <c r="R84" s="81" t="s">
        <v>258</v>
      </c>
      <c r="S84" s="81" t="s">
        <v>258</v>
      </c>
      <c r="T84" s="81" t="s">
        <v>258</v>
      </c>
      <c r="U84" s="81" t="s">
        <v>254</v>
      </c>
    </row>
    <row r="85" spans="1:206">
      <c r="A85" s="6">
        <v>42</v>
      </c>
      <c r="B85" s="6">
        <v>27444299</v>
      </c>
      <c r="C85" s="5" t="s">
        <v>106</v>
      </c>
      <c r="D85" s="23">
        <f>입고!L85-출고!S85</f>
        <v>80</v>
      </c>
      <c r="E85" s="5">
        <f t="shared" si="5"/>
        <v>80</v>
      </c>
      <c r="F85" s="5"/>
      <c r="G85" s="191">
        <v>1920</v>
      </c>
      <c r="H85" s="23">
        <f t="shared" si="7"/>
        <v>1920</v>
      </c>
      <c r="I85" s="187">
        <f>E85/판매추이!I85</f>
        <v>3.6842105263157894</v>
      </c>
      <c r="J85" s="187">
        <f>H85/판매추이!I85</f>
        <v>88.421052631578945</v>
      </c>
      <c r="K85" s="187">
        <f t="shared" si="6"/>
        <v>92.10526315789474</v>
      </c>
      <c r="L85" s="5"/>
      <c r="R85" s="81" t="s">
        <v>251</v>
      </c>
      <c r="S85" s="81" t="s">
        <v>251</v>
      </c>
      <c r="T85" s="81" t="s">
        <v>251</v>
      </c>
      <c r="U85" s="81" t="s">
        <v>252</v>
      </c>
    </row>
    <row r="86" spans="1:206">
      <c r="A86" s="6">
        <v>11</v>
      </c>
      <c r="B86" s="6">
        <v>22724859</v>
      </c>
      <c r="C86" s="5" t="s">
        <v>52</v>
      </c>
      <c r="D86" s="23">
        <f>입고!L86-출고!S86</f>
        <v>882</v>
      </c>
      <c r="E86" s="5">
        <f t="shared" si="5"/>
        <v>882</v>
      </c>
      <c r="F86" s="5"/>
      <c r="G86" s="191">
        <v>18494</v>
      </c>
      <c r="H86" s="23">
        <f t="shared" si="7"/>
        <v>18494</v>
      </c>
      <c r="I86" s="187">
        <f>E86/판매추이!I86</f>
        <v>7.1874272409778817</v>
      </c>
      <c r="J86" s="187">
        <f>H86/판매추이!I86</f>
        <v>150.70779976717114</v>
      </c>
      <c r="K86" s="187">
        <f t="shared" si="6"/>
        <v>157.89522700814902</v>
      </c>
      <c r="L86" s="5"/>
      <c r="R86" s="81" t="s">
        <v>254</v>
      </c>
      <c r="S86" s="81" t="s">
        <v>254</v>
      </c>
      <c r="T86" s="81" t="s">
        <v>254</v>
      </c>
      <c r="U86" s="98" t="s">
        <v>281</v>
      </c>
    </row>
    <row r="87" spans="1:206">
      <c r="A87" s="6">
        <v>12</v>
      </c>
      <c r="B87" s="6">
        <v>22724858</v>
      </c>
      <c r="C87" s="5" t="s">
        <v>192</v>
      </c>
      <c r="D87" s="23">
        <f>입고!L87-출고!S87</f>
        <v>508</v>
      </c>
      <c r="E87" s="5">
        <f t="shared" si="5"/>
        <v>508</v>
      </c>
      <c r="F87" s="5">
        <v>1440</v>
      </c>
      <c r="G87" s="191">
        <v>9010</v>
      </c>
      <c r="H87" s="23">
        <f t="shared" si="7"/>
        <v>10450</v>
      </c>
      <c r="I87" s="187">
        <f>E87/판매추이!I87</f>
        <v>9.3578947368421055</v>
      </c>
      <c r="J87" s="187">
        <f>H87/판매추이!I87</f>
        <v>192.5</v>
      </c>
      <c r="K87" s="187">
        <f t="shared" si="6"/>
        <v>201.8578947368421</v>
      </c>
      <c r="L87" s="5"/>
      <c r="R87" s="128" t="s">
        <v>323</v>
      </c>
      <c r="S87" s="81" t="s">
        <v>323</v>
      </c>
      <c r="T87" s="81" t="s">
        <v>323</v>
      </c>
      <c r="U87" s="81" t="s">
        <v>419</v>
      </c>
    </row>
    <row r="88" spans="1:206">
      <c r="A88" s="6">
        <v>57</v>
      </c>
      <c r="B88" s="6">
        <v>29645476</v>
      </c>
      <c r="C88" s="5" t="s">
        <v>116</v>
      </c>
      <c r="D88" s="23">
        <f>입고!L88-출고!S88</f>
        <v>462</v>
      </c>
      <c r="E88" s="5">
        <f t="shared" si="5"/>
        <v>462</v>
      </c>
      <c r="F88" s="5"/>
      <c r="G88" s="191">
        <v>0</v>
      </c>
      <c r="H88" s="23">
        <f t="shared" si="7"/>
        <v>0</v>
      </c>
      <c r="I88" s="187">
        <f>E88/판매추이!I88</f>
        <v>104.32258064516128</v>
      </c>
      <c r="J88" s="187">
        <f>H88/판매추이!I88</f>
        <v>0</v>
      </c>
      <c r="K88" s="187">
        <f t="shared" si="6"/>
        <v>104.32258064516128</v>
      </c>
      <c r="L88" s="5"/>
      <c r="R88" s="81" t="s">
        <v>419</v>
      </c>
      <c r="S88" s="81" t="s">
        <v>419</v>
      </c>
      <c r="T88" s="81" t="s">
        <v>419</v>
      </c>
      <c r="U88" s="81" t="s">
        <v>331</v>
      </c>
    </row>
    <row r="89" spans="1:206">
      <c r="A89" s="6">
        <v>56</v>
      </c>
      <c r="B89" s="6">
        <v>29645474</v>
      </c>
      <c r="C89" s="5" t="s">
        <v>111</v>
      </c>
      <c r="D89" s="23">
        <f>입고!L89-출고!S89</f>
        <v>-16</v>
      </c>
      <c r="E89" s="5">
        <f t="shared" si="5"/>
        <v>-16</v>
      </c>
      <c r="F89" s="5"/>
      <c r="G89" s="191">
        <v>245</v>
      </c>
      <c r="H89" s="23">
        <f t="shared" si="7"/>
        <v>245</v>
      </c>
      <c r="I89" s="187">
        <f>E89/판매추이!I89</f>
        <v>-1.3176470588235294</v>
      </c>
      <c r="J89" s="187">
        <f>H89/판매추이!I89</f>
        <v>20.176470588235293</v>
      </c>
      <c r="K89" s="187">
        <f t="shared" si="6"/>
        <v>18.858823529411765</v>
      </c>
      <c r="L89" s="5"/>
      <c r="R89" s="81" t="s">
        <v>331</v>
      </c>
      <c r="S89" s="81" t="s">
        <v>331</v>
      </c>
      <c r="T89" s="81" t="s">
        <v>331</v>
      </c>
      <c r="U89" s="81" t="s">
        <v>333</v>
      </c>
    </row>
    <row r="90" spans="1:206">
      <c r="A90" s="19">
        <v>104</v>
      </c>
      <c r="B90" s="81">
        <v>39217323</v>
      </c>
      <c r="C90" s="80" t="s">
        <v>550</v>
      </c>
      <c r="D90" s="23">
        <f>입고!L90-출고!S90</f>
        <v>-796</v>
      </c>
      <c r="E90" s="5">
        <f t="shared" si="5"/>
        <v>-796</v>
      </c>
      <c r="F90" s="5"/>
      <c r="G90" s="191"/>
      <c r="H90" s="23">
        <f t="shared" si="7"/>
        <v>0</v>
      </c>
      <c r="I90" s="187">
        <f>E90/판매추이!I90</f>
        <v>-12.219298245614036</v>
      </c>
      <c r="J90" s="187">
        <f>H90/판매추이!I90</f>
        <v>0</v>
      </c>
      <c r="K90" s="187">
        <f t="shared" si="6"/>
        <v>-12.219298245614036</v>
      </c>
      <c r="L90" s="5"/>
      <c r="R90" s="81" t="s">
        <v>322</v>
      </c>
      <c r="S90" s="81" t="s">
        <v>322</v>
      </c>
      <c r="T90" s="81" t="s">
        <v>322</v>
      </c>
      <c r="U90" s="81" t="s">
        <v>324</v>
      </c>
    </row>
    <row r="91" spans="1:206">
      <c r="A91" s="19">
        <v>105</v>
      </c>
      <c r="B91" s="81">
        <v>39217324</v>
      </c>
      <c r="C91" s="80" t="s">
        <v>551</v>
      </c>
      <c r="D91" s="23">
        <f>입고!L91-출고!S91</f>
        <v>-864</v>
      </c>
      <c r="E91" s="5">
        <f t="shared" si="5"/>
        <v>-864</v>
      </c>
      <c r="F91" s="5"/>
      <c r="G91" s="191"/>
      <c r="H91" s="23">
        <f t="shared" si="7"/>
        <v>0</v>
      </c>
      <c r="I91" s="187">
        <f>E91/판매추이!I91</f>
        <v>-24.48582995951417</v>
      </c>
      <c r="J91" s="187">
        <f>H91/판매추이!I91</f>
        <v>0</v>
      </c>
      <c r="K91" s="187">
        <f t="shared" si="6"/>
        <v>-24.48582995951417</v>
      </c>
      <c r="L91" s="5"/>
      <c r="R91" s="81" t="s">
        <v>333</v>
      </c>
      <c r="S91" s="81" t="s">
        <v>333</v>
      </c>
      <c r="T91" s="81" t="s">
        <v>333</v>
      </c>
      <c r="U91" s="81" t="s">
        <v>322</v>
      </c>
    </row>
    <row r="92" spans="1:206">
      <c r="A92" s="6">
        <v>38</v>
      </c>
      <c r="B92" s="6">
        <v>27167835</v>
      </c>
      <c r="C92" s="5" t="s">
        <v>59</v>
      </c>
      <c r="D92" s="23">
        <f>입고!L92-출고!S92</f>
        <v>1575</v>
      </c>
      <c r="E92" s="5">
        <f t="shared" si="5"/>
        <v>1575</v>
      </c>
      <c r="F92" s="5"/>
      <c r="G92" s="191">
        <v>450</v>
      </c>
      <c r="H92" s="23">
        <f t="shared" si="7"/>
        <v>450</v>
      </c>
      <c r="I92" s="187">
        <f>E92/판매추이!I92</f>
        <v>1102.5</v>
      </c>
      <c r="J92" s="187">
        <f>H92/판매추이!I92</f>
        <v>315</v>
      </c>
      <c r="K92" s="187">
        <f t="shared" si="6"/>
        <v>1417.5</v>
      </c>
      <c r="L92" s="5"/>
      <c r="R92" s="128" t="s">
        <v>325</v>
      </c>
      <c r="S92" s="81" t="s">
        <v>325</v>
      </c>
      <c r="T92" s="81" t="s">
        <v>325</v>
      </c>
      <c r="U92" s="81" t="s">
        <v>325</v>
      </c>
    </row>
    <row r="93" spans="1:206">
      <c r="A93" s="6">
        <v>40</v>
      </c>
      <c r="B93" s="6">
        <v>27167837</v>
      </c>
      <c r="C93" s="5" t="s">
        <v>39</v>
      </c>
      <c r="D93" s="23">
        <f>입고!L93-출고!S93</f>
        <v>1968</v>
      </c>
      <c r="E93" s="5">
        <f t="shared" si="5"/>
        <v>1968</v>
      </c>
      <c r="F93" s="5"/>
      <c r="G93" s="191">
        <v>180</v>
      </c>
      <c r="H93" s="23">
        <f t="shared" si="7"/>
        <v>180</v>
      </c>
      <c r="I93" s="187">
        <f>E93/판매추이!I93</f>
        <v>13776</v>
      </c>
      <c r="J93" s="187">
        <f>H93/판매추이!I93</f>
        <v>1260</v>
      </c>
      <c r="K93" s="187">
        <f t="shared" si="6"/>
        <v>15036</v>
      </c>
      <c r="L93" s="5"/>
      <c r="R93" s="81" t="s">
        <v>324</v>
      </c>
      <c r="S93" s="81" t="s">
        <v>324</v>
      </c>
      <c r="T93" s="81" t="s">
        <v>324</v>
      </c>
      <c r="U93" s="81" t="s">
        <v>323</v>
      </c>
    </row>
    <row r="94" spans="1:206">
      <c r="A94" s="6">
        <v>37</v>
      </c>
      <c r="B94" s="6">
        <v>27167834</v>
      </c>
      <c r="C94" s="5" t="s">
        <v>58</v>
      </c>
      <c r="D94" s="23">
        <f>입고!L94-출고!S94</f>
        <v>2040</v>
      </c>
      <c r="E94" s="5">
        <f t="shared" si="5"/>
        <v>2040</v>
      </c>
      <c r="F94" s="5"/>
      <c r="G94" s="191">
        <v>885</v>
      </c>
      <c r="H94" s="23">
        <f t="shared" si="7"/>
        <v>885</v>
      </c>
      <c r="I94" s="187">
        <f>E94/판매추이!I94</f>
        <v>2380</v>
      </c>
      <c r="J94" s="187">
        <f>H94/판매추이!I94</f>
        <v>1032.5</v>
      </c>
      <c r="K94" s="187">
        <f t="shared" si="6"/>
        <v>3412.5</v>
      </c>
      <c r="L94" s="5"/>
    </row>
    <row r="95" spans="1:206">
      <c r="A95" s="6">
        <v>39</v>
      </c>
      <c r="B95" s="6">
        <v>27167836</v>
      </c>
      <c r="C95" s="5" t="s">
        <v>33</v>
      </c>
      <c r="D95" s="23">
        <f>입고!L95-출고!S95</f>
        <v>2244</v>
      </c>
      <c r="E95" s="5">
        <f t="shared" si="5"/>
        <v>2244</v>
      </c>
      <c r="F95" s="5"/>
      <c r="G95" s="191">
        <v>60</v>
      </c>
      <c r="H95" s="23">
        <f t="shared" si="7"/>
        <v>60</v>
      </c>
      <c r="I95" s="187">
        <f>E95/판매추이!I95</f>
        <v>15708</v>
      </c>
      <c r="J95" s="187">
        <f>H95/판매추이!I95</f>
        <v>420</v>
      </c>
      <c r="K95" s="187">
        <f t="shared" si="6"/>
        <v>16128</v>
      </c>
      <c r="L95" s="5"/>
      <c r="R95"/>
      <c r="S95"/>
      <c r="T95"/>
      <c r="U95"/>
      <c r="GU95" s="42"/>
      <c r="GV95" s="47"/>
      <c r="GW95" s="62"/>
      <c r="GX95" s="62"/>
    </row>
    <row r="96" spans="1:206">
      <c r="A96" s="6">
        <v>82</v>
      </c>
      <c r="B96" s="6">
        <v>14076866</v>
      </c>
      <c r="C96" s="5" t="s">
        <v>41</v>
      </c>
      <c r="D96" s="23">
        <f>입고!L96-출고!S96</f>
        <v>1512</v>
      </c>
      <c r="E96" s="5">
        <f t="shared" si="5"/>
        <v>1512</v>
      </c>
      <c r="F96" s="5"/>
      <c r="G96" s="191">
        <v>0</v>
      </c>
      <c r="H96" s="23">
        <f t="shared" si="7"/>
        <v>0</v>
      </c>
      <c r="I96" s="187">
        <f>E96/판매추이!I96</f>
        <v>153.39130434782609</v>
      </c>
      <c r="J96" s="187">
        <f>H96/판매추이!I96</f>
        <v>0</v>
      </c>
      <c r="K96" s="187">
        <f t="shared" si="6"/>
        <v>153.39130434782609</v>
      </c>
      <c r="L96" s="5"/>
      <c r="R96" s="6">
        <v>88</v>
      </c>
      <c r="S96" s="6">
        <v>88</v>
      </c>
      <c r="T96" s="6">
        <v>88</v>
      </c>
      <c r="U96" s="6" t="s">
        <v>48</v>
      </c>
    </row>
    <row r="97" spans="1:21">
      <c r="A97" s="6">
        <v>81</v>
      </c>
      <c r="B97" s="6">
        <v>14076865</v>
      </c>
      <c r="C97" s="5" t="s">
        <v>42</v>
      </c>
      <c r="D97" s="23">
        <f>입고!L97-출고!S97</f>
        <v>1296</v>
      </c>
      <c r="E97" s="5">
        <f t="shared" si="5"/>
        <v>1296</v>
      </c>
      <c r="F97" s="85"/>
      <c r="G97" s="191">
        <v>1728</v>
      </c>
      <c r="H97" s="23">
        <f t="shared" si="7"/>
        <v>1728</v>
      </c>
      <c r="I97" s="187">
        <f>E97/판매추이!I97</f>
        <v>151.20000000000002</v>
      </c>
      <c r="J97" s="187">
        <f>H97/판매추이!I97</f>
        <v>201.6</v>
      </c>
      <c r="K97" s="187">
        <f t="shared" si="6"/>
        <v>352.8</v>
      </c>
      <c r="L97" s="5"/>
      <c r="R97" s="6">
        <v>100</v>
      </c>
      <c r="S97" s="6">
        <v>100</v>
      </c>
      <c r="T97" s="6">
        <v>100</v>
      </c>
      <c r="U97" s="6" t="s">
        <v>49</v>
      </c>
    </row>
    <row r="98" spans="1:21">
      <c r="A98" s="6">
        <v>83</v>
      </c>
      <c r="B98" s="6">
        <v>14076867</v>
      </c>
      <c r="C98" s="5" t="s">
        <v>38</v>
      </c>
      <c r="D98" s="23">
        <f>입고!L98-출고!S98</f>
        <v>576</v>
      </c>
      <c r="E98" s="5">
        <f t="shared" si="5"/>
        <v>576</v>
      </c>
      <c r="F98" s="5"/>
      <c r="G98" s="191">
        <v>1584</v>
      </c>
      <c r="H98" s="23">
        <f t="shared" si="7"/>
        <v>1584</v>
      </c>
      <c r="I98" s="187">
        <f>E98/판매추이!I98</f>
        <v>32</v>
      </c>
      <c r="J98" s="187">
        <f>H98/판매추이!I98</f>
        <v>88</v>
      </c>
      <c r="K98" s="187">
        <f t="shared" si="6"/>
        <v>120</v>
      </c>
      <c r="L98" s="5"/>
      <c r="R98" s="6">
        <v>99</v>
      </c>
      <c r="S98" s="25">
        <v>99</v>
      </c>
      <c r="T98" s="6">
        <v>99</v>
      </c>
      <c r="U98" s="81" t="s">
        <v>255</v>
      </c>
    </row>
    <row r="99" spans="1:21">
      <c r="A99" s="6">
        <v>14</v>
      </c>
      <c r="B99" s="5">
        <v>14000131</v>
      </c>
      <c r="C99" s="5" t="s">
        <v>118</v>
      </c>
      <c r="D99" s="23">
        <f>입고!L99-출고!S99</f>
        <v>655</v>
      </c>
      <c r="E99" s="5">
        <f t="shared" si="5"/>
        <v>655</v>
      </c>
      <c r="F99" s="58"/>
      <c r="G99" s="190"/>
      <c r="H99" s="23">
        <f t="shared" si="7"/>
        <v>0</v>
      </c>
      <c r="I99" s="187">
        <f>E99/판매추이!I99</f>
        <v>12.002617801047121</v>
      </c>
      <c r="J99" s="187">
        <f>H99/판매추이!I99</f>
        <v>0</v>
      </c>
      <c r="K99" s="187">
        <f t="shared" si="6"/>
        <v>12.002617801047121</v>
      </c>
      <c r="L99" s="5"/>
      <c r="Q99" s="12"/>
      <c r="R99" s="6">
        <v>48</v>
      </c>
      <c r="S99" s="6">
        <v>48</v>
      </c>
      <c r="T99" s="6">
        <v>48</v>
      </c>
      <c r="U99" s="6">
        <v>48</v>
      </c>
    </row>
    <row r="100" spans="1:21">
      <c r="A100" s="6">
        <v>29</v>
      </c>
      <c r="B100" s="6">
        <v>26237801</v>
      </c>
      <c r="C100" s="5" t="s">
        <v>92</v>
      </c>
      <c r="D100" s="23">
        <f>입고!L100-출고!S100</f>
        <v>300</v>
      </c>
      <c r="E100" s="5">
        <f t="shared" si="5"/>
        <v>300</v>
      </c>
      <c r="F100" s="58"/>
      <c r="G100" s="190">
        <v>545</v>
      </c>
      <c r="H100" s="23">
        <f t="shared" si="7"/>
        <v>545</v>
      </c>
      <c r="I100" s="187">
        <f>E100/판매추이!I100</f>
        <v>1050</v>
      </c>
      <c r="J100" s="187">
        <f>H100/판매추이!I100</f>
        <v>1907.5</v>
      </c>
      <c r="K100" s="187">
        <f t="shared" si="6"/>
        <v>2957.5</v>
      </c>
      <c r="L100" s="5"/>
      <c r="R100" s="6">
        <v>66</v>
      </c>
      <c r="S100" s="6">
        <v>66</v>
      </c>
      <c r="T100" s="6">
        <v>66</v>
      </c>
      <c r="U100" s="6">
        <v>66</v>
      </c>
    </row>
    <row r="101" spans="1:21">
      <c r="A101" s="19">
        <v>30</v>
      </c>
      <c r="B101" s="6">
        <v>26237800</v>
      </c>
      <c r="C101" s="5" t="s">
        <v>89</v>
      </c>
      <c r="D101" s="23">
        <f>입고!L101-출고!S101</f>
        <v>280</v>
      </c>
      <c r="E101" s="5">
        <f t="shared" si="5"/>
        <v>280</v>
      </c>
      <c r="F101" s="58"/>
      <c r="G101" s="190">
        <v>450</v>
      </c>
      <c r="H101" s="23">
        <f t="shared" si="7"/>
        <v>450</v>
      </c>
      <c r="I101" s="187">
        <f>E101/판매추이!I101</f>
        <v>245</v>
      </c>
      <c r="J101" s="187">
        <f>H101/판매추이!I101</f>
        <v>393.75</v>
      </c>
      <c r="K101" s="187">
        <f t="shared" si="6"/>
        <v>638.75</v>
      </c>
      <c r="L101" s="5"/>
      <c r="R101" s="6">
        <v>68</v>
      </c>
      <c r="S101" s="6">
        <v>68</v>
      </c>
      <c r="T101" s="6">
        <v>68</v>
      </c>
      <c r="U101" s="6">
        <v>68</v>
      </c>
    </row>
    <row r="102" spans="1:21">
      <c r="A102" s="19">
        <v>3</v>
      </c>
      <c r="B102" s="6">
        <v>21890857</v>
      </c>
      <c r="C102" s="75" t="s">
        <v>90</v>
      </c>
      <c r="D102" s="23">
        <f>입고!L102-출고!S102</f>
        <v>180</v>
      </c>
      <c r="E102" s="5">
        <f t="shared" si="5"/>
        <v>180</v>
      </c>
      <c r="F102" s="5"/>
      <c r="G102" s="191">
        <v>900</v>
      </c>
      <c r="H102" s="23">
        <f t="shared" si="7"/>
        <v>900</v>
      </c>
      <c r="I102" s="187">
        <f>E102/판매추이!I102</f>
        <v>57.272727272727273</v>
      </c>
      <c r="J102" s="187">
        <f>H102/판매추이!I102</f>
        <v>286.36363636363637</v>
      </c>
      <c r="K102" s="187">
        <f t="shared" si="6"/>
        <v>343.63636363636363</v>
      </c>
      <c r="L102" s="5"/>
      <c r="R102" s="6">
        <v>72</v>
      </c>
      <c r="S102" s="6">
        <v>72</v>
      </c>
      <c r="T102" s="6">
        <v>72</v>
      </c>
      <c r="U102" s="6">
        <v>72</v>
      </c>
    </row>
    <row r="103" spans="1:21">
      <c r="A103" s="6">
        <v>4</v>
      </c>
      <c r="B103" s="6">
        <v>21890856</v>
      </c>
      <c r="C103" s="75" t="s">
        <v>87</v>
      </c>
      <c r="D103" s="23">
        <f>입고!L103-출고!S103</f>
        <v>320</v>
      </c>
      <c r="E103" s="5">
        <f t="shared" si="5"/>
        <v>320</v>
      </c>
      <c r="F103" s="186"/>
      <c r="G103" s="193">
        <v>2220</v>
      </c>
      <c r="H103" s="23">
        <f t="shared" si="7"/>
        <v>2220</v>
      </c>
      <c r="I103" s="187">
        <f>E103/판매추이!I103</f>
        <v>57.435897435897438</v>
      </c>
      <c r="J103" s="187">
        <f>H103/판매추이!I103</f>
        <v>398.46153846153845</v>
      </c>
      <c r="K103" s="187">
        <f t="shared" si="6"/>
        <v>455.89743589743591</v>
      </c>
      <c r="L103" s="24"/>
      <c r="R103" s="25">
        <v>97</v>
      </c>
      <c r="S103" s="6">
        <v>97</v>
      </c>
      <c r="T103" s="6">
        <v>97</v>
      </c>
      <c r="U103" s="6">
        <v>97</v>
      </c>
    </row>
    <row r="104" spans="1:21">
      <c r="A104" s="6">
        <v>5</v>
      </c>
      <c r="B104" s="6">
        <v>21890860</v>
      </c>
      <c r="C104" s="75" t="s">
        <v>88</v>
      </c>
      <c r="D104" s="23">
        <f>입고!L104-출고!S104</f>
        <v>345</v>
      </c>
      <c r="E104" s="5">
        <f t="shared" si="5"/>
        <v>345</v>
      </c>
      <c r="F104" s="77"/>
      <c r="G104" s="191">
        <v>900</v>
      </c>
      <c r="H104" s="23">
        <f t="shared" si="7"/>
        <v>900</v>
      </c>
      <c r="I104" s="187">
        <f>E104/판매추이!I104</f>
        <v>241.5</v>
      </c>
      <c r="J104" s="187">
        <f>H104/판매추이!I104</f>
        <v>630</v>
      </c>
      <c r="K104" s="187">
        <f t="shared" si="6"/>
        <v>871.5</v>
      </c>
      <c r="L104" s="5"/>
      <c r="R104" s="6">
        <v>96</v>
      </c>
      <c r="S104" s="6">
        <v>96</v>
      </c>
      <c r="T104" s="6">
        <v>96</v>
      </c>
      <c r="U104" s="6">
        <v>96</v>
      </c>
    </row>
    <row r="105" spans="1:21">
      <c r="A105" s="6">
        <v>6</v>
      </c>
      <c r="B105" s="6">
        <v>21890859</v>
      </c>
      <c r="C105" s="5" t="s">
        <v>80</v>
      </c>
      <c r="D105" s="23">
        <f>입고!L105-출고!S105</f>
        <v>640</v>
      </c>
      <c r="E105" s="5">
        <f t="shared" si="5"/>
        <v>640</v>
      </c>
      <c r="F105" s="77"/>
      <c r="G105" s="191">
        <v>1280</v>
      </c>
      <c r="H105" s="23">
        <f t="shared" si="7"/>
        <v>1280</v>
      </c>
      <c r="I105" s="187">
        <f>E105/판매추이!I105</f>
        <v>172.30769230769229</v>
      </c>
      <c r="J105" s="187">
        <f>H105/판매추이!I105</f>
        <v>344.61538461538458</v>
      </c>
      <c r="K105" s="187">
        <f t="shared" si="6"/>
        <v>516.92307692307691</v>
      </c>
      <c r="L105" s="5"/>
      <c r="R105" s="6">
        <v>87</v>
      </c>
      <c r="S105" s="6">
        <v>87</v>
      </c>
      <c r="T105" s="6">
        <v>87</v>
      </c>
      <c r="U105" s="6">
        <v>87</v>
      </c>
    </row>
    <row r="106" spans="1:21">
      <c r="A106" s="6">
        <v>99</v>
      </c>
      <c r="B106" s="87">
        <v>36634211</v>
      </c>
      <c r="C106" s="79" t="s">
        <v>249</v>
      </c>
      <c r="D106" s="23">
        <f>입고!L106-출고!S106</f>
        <v>660</v>
      </c>
      <c r="E106" s="5">
        <f t="shared" si="5"/>
        <v>660</v>
      </c>
      <c r="F106" s="5"/>
      <c r="G106" s="191">
        <v>0</v>
      </c>
      <c r="H106" s="23">
        <f t="shared" si="7"/>
        <v>0</v>
      </c>
      <c r="I106" s="187">
        <f>E106/판매추이!I106</f>
        <v>6.507042253521127</v>
      </c>
      <c r="J106" s="187">
        <f>H106/판매추이!I106</f>
        <v>0</v>
      </c>
      <c r="K106" s="187">
        <f t="shared" si="6"/>
        <v>6.507042253521127</v>
      </c>
      <c r="L106" s="5"/>
    </row>
    <row r="107" spans="1:21">
      <c r="A107" s="81" t="s">
        <v>323</v>
      </c>
      <c r="B107" s="82">
        <v>38304208</v>
      </c>
      <c r="C107" s="80" t="s">
        <v>327</v>
      </c>
      <c r="D107" s="23">
        <f>입고!L107-출고!S107</f>
        <v>550</v>
      </c>
      <c r="E107" s="5">
        <f t="shared" si="5"/>
        <v>550</v>
      </c>
      <c r="F107" s="5"/>
      <c r="G107" s="194"/>
      <c r="H107" s="23">
        <f t="shared" si="7"/>
        <v>0</v>
      </c>
      <c r="I107" s="187">
        <f>E107/판매추이!I107</f>
        <v>62.096774193548384</v>
      </c>
      <c r="J107" s="187">
        <f>H107/판매추이!I107</f>
        <v>0</v>
      </c>
      <c r="K107" s="187">
        <f t="shared" si="6"/>
        <v>62.096774193548384</v>
      </c>
      <c r="L107" s="5"/>
      <c r="R107" s="6">
        <v>13</v>
      </c>
      <c r="S107" s="6">
        <v>13</v>
      </c>
      <c r="T107" s="6">
        <v>13</v>
      </c>
      <c r="U107" s="6">
        <v>13</v>
      </c>
    </row>
    <row r="108" spans="1:21">
      <c r="A108" s="81" t="s">
        <v>322</v>
      </c>
      <c r="B108" s="81">
        <v>38304206</v>
      </c>
      <c r="C108" s="80" t="s">
        <v>326</v>
      </c>
      <c r="D108" s="23">
        <f>입고!L108-출고!S108</f>
        <v>2450</v>
      </c>
      <c r="E108" s="5">
        <f t="shared" si="5"/>
        <v>2450</v>
      </c>
      <c r="F108" s="58"/>
      <c r="G108" s="190">
        <v>0</v>
      </c>
      <c r="H108" s="23">
        <f t="shared" si="7"/>
        <v>0</v>
      </c>
      <c r="I108" s="187">
        <f>E108/판매추이!I108</f>
        <v>48.721590909090914</v>
      </c>
      <c r="J108" s="187">
        <f>H108/판매추이!I108</f>
        <v>0</v>
      </c>
      <c r="K108" s="187">
        <f t="shared" si="6"/>
        <v>48.721590909090914</v>
      </c>
      <c r="L108" s="5"/>
      <c r="R108" s="6">
        <v>14</v>
      </c>
      <c r="S108" s="6">
        <v>14</v>
      </c>
      <c r="T108" s="6">
        <v>14</v>
      </c>
      <c r="U108" s="6">
        <v>14</v>
      </c>
    </row>
    <row r="109" spans="1:21">
      <c r="A109" s="81" t="s">
        <v>324</v>
      </c>
      <c r="B109" s="82">
        <v>38304205</v>
      </c>
      <c r="C109" s="80" t="s">
        <v>328</v>
      </c>
      <c r="D109" s="23">
        <f>입고!L109-출고!S109</f>
        <v>1250</v>
      </c>
      <c r="E109" s="5">
        <f t="shared" si="5"/>
        <v>1250</v>
      </c>
      <c r="F109" s="58"/>
      <c r="G109" s="190">
        <v>0</v>
      </c>
      <c r="H109" s="23">
        <f t="shared" si="7"/>
        <v>0</v>
      </c>
      <c r="I109" s="187">
        <f>E109/판매추이!I109</f>
        <v>22.04030226700252</v>
      </c>
      <c r="J109" s="187">
        <f>H109/판매추이!I109</f>
        <v>0</v>
      </c>
      <c r="K109" s="187">
        <f t="shared" si="6"/>
        <v>22.04030226700252</v>
      </c>
      <c r="L109" s="5"/>
      <c r="R109" s="6">
        <v>81</v>
      </c>
      <c r="S109" s="6">
        <v>81</v>
      </c>
      <c r="T109" s="6">
        <v>81</v>
      </c>
      <c r="U109" s="6">
        <v>81</v>
      </c>
    </row>
    <row r="110" spans="1:21">
      <c r="A110" s="81" t="s">
        <v>325</v>
      </c>
      <c r="B110" s="81">
        <v>38304207</v>
      </c>
      <c r="C110" s="80" t="s">
        <v>329</v>
      </c>
      <c r="D110" s="23">
        <f>입고!L110-출고!S110</f>
        <v>1040</v>
      </c>
      <c r="E110" s="5">
        <f t="shared" si="5"/>
        <v>1040</v>
      </c>
      <c r="F110" s="58"/>
      <c r="G110" s="190"/>
      <c r="H110" s="23">
        <f t="shared" si="7"/>
        <v>0</v>
      </c>
      <c r="I110" s="187">
        <f>E110/판매추이!I110</f>
        <v>35.339805825242721</v>
      </c>
      <c r="J110" s="187">
        <f>H110/판매추이!I110</f>
        <v>0</v>
      </c>
      <c r="K110" s="187">
        <f t="shared" si="6"/>
        <v>35.339805825242721</v>
      </c>
      <c r="L110" s="5"/>
      <c r="R110" s="6">
        <v>82</v>
      </c>
      <c r="S110" s="6">
        <v>82</v>
      </c>
      <c r="T110" s="6">
        <v>82</v>
      </c>
      <c r="U110" s="6">
        <v>82</v>
      </c>
    </row>
    <row r="111" spans="1:21">
      <c r="A111" s="81" t="s">
        <v>490</v>
      </c>
      <c r="B111" s="81">
        <v>38088274</v>
      </c>
      <c r="C111" s="80" t="s">
        <v>491</v>
      </c>
      <c r="D111" s="23">
        <f>입고!L111-출고!S111</f>
        <v>2250</v>
      </c>
      <c r="E111" s="5">
        <f t="shared" si="5"/>
        <v>2250</v>
      </c>
      <c r="F111" s="58"/>
      <c r="G111" s="190"/>
      <c r="H111" s="23">
        <f t="shared" si="7"/>
        <v>0</v>
      </c>
      <c r="I111" s="187">
        <f>E111/판매추이!I111</f>
        <v>60.576923076923073</v>
      </c>
      <c r="J111" s="187">
        <f>H111/판매추이!I111</f>
        <v>0</v>
      </c>
      <c r="K111" s="187">
        <f t="shared" si="6"/>
        <v>60.576923076923073</v>
      </c>
      <c r="L111" s="5"/>
      <c r="R111" s="6">
        <v>83</v>
      </c>
      <c r="S111" s="6">
        <v>83</v>
      </c>
      <c r="T111" s="6">
        <v>83</v>
      </c>
      <c r="U111" s="6">
        <v>83</v>
      </c>
    </row>
    <row r="112" spans="1:21">
      <c r="A112" s="81" t="s">
        <v>494</v>
      </c>
      <c r="B112" s="19">
        <v>39315908</v>
      </c>
      <c r="C112" s="14" t="s">
        <v>496</v>
      </c>
      <c r="D112" s="23">
        <f>입고!L112-출고!S112</f>
        <v>4800</v>
      </c>
      <c r="E112" s="5">
        <f t="shared" si="5"/>
        <v>4800</v>
      </c>
      <c r="F112" s="5"/>
      <c r="G112" s="191"/>
      <c r="H112" s="23">
        <f t="shared" si="7"/>
        <v>0</v>
      </c>
      <c r="I112" s="187">
        <f>E112/판매추이!I112</f>
        <v>2240</v>
      </c>
      <c r="J112" s="187">
        <f>H112/판매추이!I112</f>
        <v>0</v>
      </c>
      <c r="K112" s="187">
        <f t="shared" si="6"/>
        <v>2240</v>
      </c>
      <c r="L112" s="5"/>
    </row>
    <row r="113" spans="1:123">
      <c r="A113" s="19" t="s">
        <v>523</v>
      </c>
      <c r="B113" s="19">
        <v>37890787</v>
      </c>
      <c r="C113" s="14" t="s">
        <v>511</v>
      </c>
      <c r="D113" s="23">
        <f>입고!L113-출고!S113</f>
        <v>-1728</v>
      </c>
      <c r="E113" s="5">
        <f t="shared" si="5"/>
        <v>-1728</v>
      </c>
      <c r="F113" s="5"/>
      <c r="G113" s="191"/>
      <c r="H113" s="23">
        <f t="shared" si="7"/>
        <v>0</v>
      </c>
      <c r="I113" s="187">
        <f>E113/판매추이!I113</f>
        <v>-13.667796610169491</v>
      </c>
      <c r="J113" s="187">
        <f>H113/판매추이!I113</f>
        <v>0</v>
      </c>
      <c r="K113" s="187">
        <f t="shared" si="6"/>
        <v>-13.667796610169491</v>
      </c>
      <c r="L113" s="5"/>
    </row>
    <row r="114" spans="1:123">
      <c r="A114" s="19" t="s">
        <v>525</v>
      </c>
      <c r="B114" s="14">
        <v>37890788</v>
      </c>
      <c r="C114" s="14" t="s">
        <v>513</v>
      </c>
      <c r="D114" s="23">
        <f>입고!L114-출고!S114</f>
        <v>-216</v>
      </c>
      <c r="E114" s="5">
        <f t="shared" si="5"/>
        <v>-216</v>
      </c>
      <c r="F114" s="5"/>
      <c r="G114" s="191"/>
      <c r="H114" s="23">
        <f t="shared" si="7"/>
        <v>0</v>
      </c>
      <c r="I114" s="187">
        <f>E114/판매추이!I114</f>
        <v>-3.8375634517766497</v>
      </c>
      <c r="J114" s="187">
        <f>H114/판매추이!I114</f>
        <v>0</v>
      </c>
      <c r="K114" s="187">
        <f t="shared" si="6"/>
        <v>-3.8375634517766497</v>
      </c>
      <c r="L114" s="5"/>
    </row>
    <row r="115" spans="1:123">
      <c r="A115" s="81" t="s">
        <v>528</v>
      </c>
      <c r="B115" s="80">
        <v>37890784</v>
      </c>
      <c r="C115" s="80" t="s">
        <v>527</v>
      </c>
      <c r="D115" s="23">
        <f>입고!L115-출고!S115</f>
        <v>3672</v>
      </c>
      <c r="E115" s="5">
        <f t="shared" si="5"/>
        <v>3672</v>
      </c>
      <c r="F115" s="5"/>
      <c r="G115" s="191"/>
      <c r="H115" s="23">
        <f t="shared" ref="H115:H126" si="8">SUM(F115:G115)</f>
        <v>0</v>
      </c>
      <c r="I115" s="187">
        <f>E115/판매추이!I115</f>
        <v>33.6</v>
      </c>
      <c r="J115" s="187">
        <f>H115/판매추이!I115</f>
        <v>0</v>
      </c>
      <c r="K115" s="187">
        <f t="shared" si="6"/>
        <v>33.6</v>
      </c>
      <c r="L115" s="5"/>
      <c r="R115"/>
      <c r="S115"/>
      <c r="T115"/>
      <c r="U115"/>
      <c r="CP115" s="61"/>
      <c r="DS115" s="36" t="str">
        <f t="shared" ref="DS115:DS120" si="9">A115</f>
        <v>L19</v>
      </c>
    </row>
    <row r="116" spans="1:123">
      <c r="A116" s="81" t="s">
        <v>529</v>
      </c>
      <c r="B116" s="80">
        <v>37890785</v>
      </c>
      <c r="C116" s="80" t="s">
        <v>530</v>
      </c>
      <c r="D116" s="23">
        <f>입고!L116-출고!S116</f>
        <v>432</v>
      </c>
      <c r="E116" s="5">
        <f t="shared" si="5"/>
        <v>432</v>
      </c>
      <c r="F116" s="5"/>
      <c r="G116" s="191"/>
      <c r="H116" s="23">
        <f t="shared" si="8"/>
        <v>0</v>
      </c>
      <c r="I116" s="187">
        <f>E116/판매추이!I116</f>
        <v>2.2416604892512972</v>
      </c>
      <c r="J116" s="187">
        <f>H116/판매추이!I116</f>
        <v>0</v>
      </c>
      <c r="K116" s="187">
        <f t="shared" si="6"/>
        <v>2.2416604892512972</v>
      </c>
      <c r="L116" s="5"/>
      <c r="R116"/>
      <c r="S116"/>
      <c r="T116"/>
      <c r="U116"/>
      <c r="CP116" s="61"/>
      <c r="DS116" s="36" t="str">
        <f t="shared" si="9"/>
        <v>L20</v>
      </c>
    </row>
    <row r="117" spans="1:123">
      <c r="A117" s="19" t="s">
        <v>517</v>
      </c>
      <c r="B117" s="19">
        <v>37890783</v>
      </c>
      <c r="C117" s="14" t="s">
        <v>505</v>
      </c>
      <c r="D117" s="23">
        <f>입고!L117-출고!S117</f>
        <v>2816</v>
      </c>
      <c r="E117" s="5">
        <f t="shared" si="5"/>
        <v>2816</v>
      </c>
      <c r="F117" s="5"/>
      <c r="G117" s="191"/>
      <c r="H117" s="23">
        <f t="shared" si="8"/>
        <v>0</v>
      </c>
      <c r="I117" s="187">
        <f>E117/판매추이!I117</f>
        <v>21.127545551982852</v>
      </c>
      <c r="J117" s="187">
        <f>H117/판매추이!I117</f>
        <v>0</v>
      </c>
      <c r="K117" s="187">
        <f t="shared" si="6"/>
        <v>21.127545551982852</v>
      </c>
      <c r="L117" s="5"/>
      <c r="R117"/>
      <c r="S117"/>
      <c r="T117"/>
      <c r="U117"/>
      <c r="CP117" s="61"/>
      <c r="DS117" s="36" t="str">
        <f t="shared" si="9"/>
        <v>L17</v>
      </c>
    </row>
    <row r="118" spans="1:123">
      <c r="A118" s="19" t="s">
        <v>521</v>
      </c>
      <c r="B118" s="19">
        <v>37890784</v>
      </c>
      <c r="C118" s="14" t="s">
        <v>509</v>
      </c>
      <c r="D118" s="23">
        <f>입고!L118-출고!S118</f>
        <v>4352</v>
      </c>
      <c r="E118" s="5">
        <f t="shared" si="5"/>
        <v>4352</v>
      </c>
      <c r="F118" s="5"/>
      <c r="G118" s="191"/>
      <c r="H118" s="23">
        <f t="shared" si="8"/>
        <v>0</v>
      </c>
      <c r="I118" s="187">
        <f>E118/판매추이!I118</f>
        <v>113.67164179104478</v>
      </c>
      <c r="J118" s="187">
        <f>H118/판매추이!I118</f>
        <v>0</v>
      </c>
      <c r="K118" s="187">
        <f t="shared" si="6"/>
        <v>113.67164179104478</v>
      </c>
      <c r="L118" s="5"/>
      <c r="R118"/>
      <c r="S118"/>
      <c r="T118"/>
      <c r="U118"/>
      <c r="CP118" s="61"/>
      <c r="DS118" s="36" t="str">
        <f t="shared" si="9"/>
        <v>L18</v>
      </c>
    </row>
    <row r="119" spans="1:123">
      <c r="A119" s="19" t="s">
        <v>515</v>
      </c>
      <c r="B119" s="19">
        <v>37890781</v>
      </c>
      <c r="C119" s="14" t="s">
        <v>503</v>
      </c>
      <c r="D119" s="23">
        <f>입고!L119-출고!S119</f>
        <v>10176</v>
      </c>
      <c r="E119" s="5">
        <f t="shared" si="5"/>
        <v>10176</v>
      </c>
      <c r="F119" s="5"/>
      <c r="G119" s="191"/>
      <c r="H119" s="23">
        <f t="shared" si="8"/>
        <v>0</v>
      </c>
      <c r="I119" s="187">
        <f>E119/판매추이!I119</f>
        <v>24.897588255854597</v>
      </c>
      <c r="J119" s="187">
        <f>H119/판매추이!I119</f>
        <v>0</v>
      </c>
      <c r="K119" s="187">
        <f t="shared" si="6"/>
        <v>24.897588255854597</v>
      </c>
      <c r="L119" s="5"/>
      <c r="R119"/>
      <c r="S119"/>
      <c r="T119"/>
      <c r="U119"/>
      <c r="CP119" s="61"/>
      <c r="DS119" s="36" t="str">
        <f t="shared" si="9"/>
        <v>L15</v>
      </c>
    </row>
    <row r="120" spans="1:123">
      <c r="A120" s="19" t="s">
        <v>519</v>
      </c>
      <c r="B120" s="19">
        <v>37890789</v>
      </c>
      <c r="C120" s="14" t="s">
        <v>507</v>
      </c>
      <c r="D120" s="23">
        <f>입고!L120-출고!S120</f>
        <v>9888</v>
      </c>
      <c r="E120" s="5">
        <f t="shared" si="5"/>
        <v>9888</v>
      </c>
      <c r="F120" s="5"/>
      <c r="G120" s="191"/>
      <c r="H120" s="23">
        <f t="shared" si="8"/>
        <v>0</v>
      </c>
      <c r="I120" s="187">
        <f>E120/판매추이!I120</f>
        <v>64.930581613508451</v>
      </c>
      <c r="J120" s="187">
        <f>H120/판매추이!I120</f>
        <v>0</v>
      </c>
      <c r="K120" s="187">
        <f t="shared" si="6"/>
        <v>64.930581613508451</v>
      </c>
      <c r="L120" s="5"/>
      <c r="R120"/>
      <c r="S120"/>
      <c r="T120"/>
      <c r="U120"/>
      <c r="CP120" s="61"/>
      <c r="DS120" s="36" t="str">
        <f t="shared" si="9"/>
        <v>L16</v>
      </c>
    </row>
    <row r="121" spans="1:123">
      <c r="A121" s="81" t="s">
        <v>252</v>
      </c>
      <c r="B121" s="81">
        <v>36637167</v>
      </c>
      <c r="C121" s="80" t="s">
        <v>259</v>
      </c>
      <c r="D121" s="23">
        <f>입고!L121-출고!S121</f>
        <v>2520</v>
      </c>
      <c r="E121" s="5">
        <f t="shared" si="5"/>
        <v>2520</v>
      </c>
      <c r="F121" s="58"/>
      <c r="G121" s="190"/>
      <c r="H121" s="23">
        <f t="shared" si="8"/>
        <v>0</v>
      </c>
      <c r="I121" s="187">
        <f>E121/판매추이!I121</f>
        <v>48.328767123287669</v>
      </c>
      <c r="J121" s="187">
        <f>H121/판매추이!I121</f>
        <v>0</v>
      </c>
      <c r="K121" s="187">
        <f t="shared" si="6"/>
        <v>48.328767123287669</v>
      </c>
      <c r="L121" s="5"/>
      <c r="R121" s="6">
        <v>58</v>
      </c>
      <c r="S121" s="6">
        <v>58</v>
      </c>
      <c r="T121" s="6">
        <v>58</v>
      </c>
      <c r="U121" s="6">
        <v>58</v>
      </c>
    </row>
    <row r="122" spans="1:123">
      <c r="A122" s="81" t="s">
        <v>534</v>
      </c>
      <c r="B122" s="80">
        <v>39315907</v>
      </c>
      <c r="C122" s="80" t="s">
        <v>536</v>
      </c>
      <c r="D122" s="23">
        <f>입고!L122-출고!S122</f>
        <v>1000</v>
      </c>
      <c r="E122" s="5">
        <f t="shared" si="5"/>
        <v>1000</v>
      </c>
      <c r="F122" s="58"/>
      <c r="G122" s="190"/>
      <c r="H122" s="23">
        <f t="shared" si="8"/>
        <v>0</v>
      </c>
      <c r="I122" s="187" t="e">
        <f>E122/판매추이!I122</f>
        <v>#DIV/0!</v>
      </c>
      <c r="J122" s="187" t="e">
        <f>H122/판매추이!I122</f>
        <v>#DIV/0!</v>
      </c>
      <c r="K122" s="187" t="e">
        <f t="shared" si="6"/>
        <v>#DIV/0!</v>
      </c>
      <c r="L122" s="5"/>
      <c r="Q122" s="12"/>
      <c r="R122" s="6">
        <v>9</v>
      </c>
      <c r="S122" s="6">
        <v>9</v>
      </c>
      <c r="T122" s="6">
        <v>9</v>
      </c>
      <c r="U122" s="6">
        <v>9</v>
      </c>
    </row>
    <row r="123" spans="1:123">
      <c r="A123" s="81" t="s">
        <v>539</v>
      </c>
      <c r="B123" s="19">
        <v>39723540</v>
      </c>
      <c r="C123" s="80" t="s">
        <v>577</v>
      </c>
      <c r="D123" s="23">
        <f>입고!L123-출고!S123</f>
        <v>2460</v>
      </c>
      <c r="E123" s="5">
        <f t="shared" si="5"/>
        <v>2460</v>
      </c>
      <c r="F123" s="58"/>
      <c r="G123" s="190"/>
      <c r="H123" s="23">
        <f t="shared" si="8"/>
        <v>0</v>
      </c>
      <c r="I123" s="187">
        <f>E123/판매추이!I123</f>
        <v>87.857142857142861</v>
      </c>
      <c r="J123" s="187">
        <f>H123/판매추이!I123</f>
        <v>0</v>
      </c>
      <c r="K123" s="187">
        <f t="shared" si="6"/>
        <v>87.857142857142861</v>
      </c>
      <c r="L123" s="5"/>
      <c r="Q123" s="12"/>
      <c r="R123" s="6">
        <v>44</v>
      </c>
      <c r="S123" s="6">
        <v>44</v>
      </c>
      <c r="T123" s="6">
        <v>44</v>
      </c>
      <c r="U123" s="6">
        <v>44</v>
      </c>
    </row>
    <row r="124" spans="1:123">
      <c r="A124" s="81" t="s">
        <v>533</v>
      </c>
      <c r="B124" s="80">
        <v>38088272</v>
      </c>
      <c r="C124" s="80" t="s">
        <v>535</v>
      </c>
      <c r="D124" s="23">
        <f>입고!L124-출고!S124</f>
        <v>-1400</v>
      </c>
      <c r="E124" s="5">
        <f t="shared" si="5"/>
        <v>-1400</v>
      </c>
      <c r="F124" s="5"/>
      <c r="G124" s="191"/>
      <c r="H124" s="23">
        <f t="shared" si="8"/>
        <v>0</v>
      </c>
      <c r="I124" s="187">
        <f>E124/판매추이!I124</f>
        <v>-14.141414141414142</v>
      </c>
      <c r="J124" s="187">
        <f>H124/판매추이!I124</f>
        <v>0</v>
      </c>
      <c r="K124" s="187">
        <f t="shared" si="6"/>
        <v>-14.141414141414142</v>
      </c>
      <c r="L124" s="5"/>
    </row>
    <row r="125" spans="1:123">
      <c r="A125" s="81" t="s">
        <v>333</v>
      </c>
      <c r="B125" s="81">
        <v>37890778</v>
      </c>
      <c r="C125" s="80" t="s">
        <v>332</v>
      </c>
      <c r="D125" s="23">
        <f>입고!L125-출고!S125</f>
        <v>7920</v>
      </c>
      <c r="E125" s="5">
        <f t="shared" si="5"/>
        <v>7920</v>
      </c>
      <c r="F125" s="58"/>
      <c r="G125" s="190"/>
      <c r="H125" s="23">
        <f t="shared" si="8"/>
        <v>0</v>
      </c>
      <c r="I125" s="187">
        <f>E125/판매추이!I125</f>
        <v>261.50943396226415</v>
      </c>
      <c r="J125" s="187">
        <f>H125/판매추이!I125</f>
        <v>0</v>
      </c>
      <c r="K125" s="187">
        <f t="shared" si="6"/>
        <v>261.50943396226415</v>
      </c>
      <c r="L125" s="5"/>
      <c r="Q125" s="12"/>
      <c r="R125" s="6">
        <v>43</v>
      </c>
      <c r="S125" s="6">
        <v>43</v>
      </c>
      <c r="T125" s="6">
        <v>43</v>
      </c>
      <c r="U125" s="6">
        <v>43</v>
      </c>
    </row>
    <row r="126" spans="1:123">
      <c r="A126" s="81" t="s">
        <v>553</v>
      </c>
      <c r="B126" s="80">
        <v>39219916</v>
      </c>
      <c r="C126" s="80" t="s">
        <v>552</v>
      </c>
      <c r="D126" s="23">
        <f>입고!L126-출고!S126</f>
        <v>4000</v>
      </c>
      <c r="E126" s="5">
        <f t="shared" si="5"/>
        <v>4000</v>
      </c>
      <c r="F126" s="58"/>
      <c r="G126" s="190"/>
      <c r="H126" s="23">
        <f t="shared" si="8"/>
        <v>0</v>
      </c>
      <c r="I126" s="187">
        <f>E126/판매추이!I126</f>
        <v>168.67469879518072</v>
      </c>
      <c r="J126" s="187">
        <f>H126/판매추이!I126</f>
        <v>0</v>
      </c>
      <c r="K126" s="187">
        <f t="shared" si="6"/>
        <v>168.67469879518072</v>
      </c>
      <c r="L126" s="5"/>
      <c r="R126" s="6">
        <v>60</v>
      </c>
      <c r="S126" s="6">
        <v>60</v>
      </c>
      <c r="T126" s="6">
        <v>60</v>
      </c>
      <c r="U126" s="6">
        <v>60</v>
      </c>
    </row>
    <row r="127" spans="1:123">
      <c r="A127" s="81" t="s">
        <v>251</v>
      </c>
      <c r="B127" s="81">
        <v>36637170</v>
      </c>
      <c r="C127" s="80" t="s">
        <v>250</v>
      </c>
      <c r="D127" s="23">
        <f>입고!L127-출고!S127</f>
        <v>3680</v>
      </c>
      <c r="E127" s="5">
        <f t="shared" si="5"/>
        <v>3680</v>
      </c>
      <c r="F127" s="58"/>
      <c r="G127" s="190"/>
      <c r="H127" s="23">
        <f t="shared" ref="H127:H132" si="10">SUM(F127:G127)</f>
        <v>0</v>
      </c>
      <c r="I127" s="187">
        <f>E127/판매추이!I127</f>
        <v>113.98230088495576</v>
      </c>
      <c r="J127" s="187">
        <f>H127/판매추이!I127</f>
        <v>0</v>
      </c>
      <c r="K127" s="187">
        <f t="shared" si="6"/>
        <v>113.98230088495576</v>
      </c>
      <c r="L127" s="5"/>
      <c r="R127" s="6">
        <v>62</v>
      </c>
      <c r="S127" s="6">
        <v>62</v>
      </c>
      <c r="T127" s="6">
        <v>62</v>
      </c>
      <c r="U127" s="6">
        <v>62</v>
      </c>
    </row>
    <row r="128" spans="1:123">
      <c r="A128" s="98" t="s">
        <v>281</v>
      </c>
      <c r="B128" s="19">
        <v>37548203</v>
      </c>
      <c r="C128" s="80" t="s">
        <v>286</v>
      </c>
      <c r="D128" s="23">
        <f>입고!L128-출고!S128</f>
        <v>2880</v>
      </c>
      <c r="E128" s="5">
        <f t="shared" si="5"/>
        <v>2880</v>
      </c>
      <c r="F128" s="58"/>
      <c r="G128" s="190">
        <v>7840</v>
      </c>
      <c r="H128" s="23">
        <f t="shared" si="10"/>
        <v>7840</v>
      </c>
      <c r="I128" s="187">
        <f>E128/판매추이!I128</f>
        <v>22.4</v>
      </c>
      <c r="J128" s="187">
        <f>H128/판매추이!I128</f>
        <v>60.977777777777774</v>
      </c>
      <c r="K128" s="187">
        <f t="shared" si="6"/>
        <v>83.377777777777766</v>
      </c>
      <c r="L128" s="5"/>
      <c r="Q128" s="12"/>
      <c r="R128" s="6">
        <v>2</v>
      </c>
      <c r="S128" s="6">
        <v>2</v>
      </c>
      <c r="T128" s="6">
        <v>2</v>
      </c>
      <c r="U128" s="6">
        <v>2</v>
      </c>
      <c r="AI128">
        <f>1800*1430</f>
        <v>2574000</v>
      </c>
    </row>
    <row r="129" spans="1:123">
      <c r="A129" s="81" t="s">
        <v>257</v>
      </c>
      <c r="B129" s="81">
        <v>36300271</v>
      </c>
      <c r="C129" s="80" t="s">
        <v>264</v>
      </c>
      <c r="D129" s="23">
        <f>입고!L129-출고!S129</f>
        <v>510</v>
      </c>
      <c r="E129" s="5">
        <f t="shared" si="5"/>
        <v>510</v>
      </c>
      <c r="F129" s="58"/>
      <c r="G129" s="190"/>
      <c r="H129" s="23">
        <f t="shared" si="10"/>
        <v>0</v>
      </c>
      <c r="I129" s="187">
        <f>E129/판매추이!I129</f>
        <v>44.625</v>
      </c>
      <c r="J129" s="187">
        <f>H129/판매추이!I129</f>
        <v>0</v>
      </c>
      <c r="K129" s="187">
        <f t="shared" si="6"/>
        <v>44.625</v>
      </c>
      <c r="L129" s="5"/>
      <c r="Q129" s="12"/>
      <c r="R129" s="6">
        <v>27</v>
      </c>
      <c r="S129" s="6">
        <v>27</v>
      </c>
      <c r="T129" s="92">
        <v>27</v>
      </c>
      <c r="U129" s="6">
        <v>27</v>
      </c>
    </row>
    <row r="130" spans="1:123">
      <c r="A130" s="81" t="s">
        <v>255</v>
      </c>
      <c r="B130" s="81">
        <v>36300269</v>
      </c>
      <c r="C130" s="80" t="s">
        <v>262</v>
      </c>
      <c r="D130" s="23">
        <f>입고!L130-출고!S130</f>
        <v>1200</v>
      </c>
      <c r="E130" s="5">
        <f t="shared" ref="E130:E140" si="11">D130</f>
        <v>1200</v>
      </c>
      <c r="F130" s="58"/>
      <c r="G130" s="190">
        <v>1320</v>
      </c>
      <c r="H130" s="23">
        <f t="shared" si="10"/>
        <v>1320</v>
      </c>
      <c r="I130" s="187">
        <f>E130/판매추이!I130</f>
        <v>27.906976744186046</v>
      </c>
      <c r="J130" s="187">
        <f>H130/판매추이!I130</f>
        <v>30.697674418604652</v>
      </c>
      <c r="K130" s="187">
        <f t="shared" ref="K130:K140" si="12">SUM(I130:J130)</f>
        <v>58.604651162790702</v>
      </c>
      <c r="L130" s="5"/>
      <c r="Q130" s="12"/>
      <c r="R130" s="6">
        <v>28</v>
      </c>
      <c r="S130" s="6">
        <v>28</v>
      </c>
      <c r="T130" s="6">
        <v>28</v>
      </c>
      <c r="U130" s="19">
        <v>28</v>
      </c>
    </row>
    <row r="131" spans="1:123">
      <c r="A131" s="81" t="s">
        <v>256</v>
      </c>
      <c r="B131" s="81">
        <v>36300270</v>
      </c>
      <c r="C131" s="80" t="s">
        <v>263</v>
      </c>
      <c r="D131" s="23">
        <f>입고!L131-출고!S131</f>
        <v>-48</v>
      </c>
      <c r="E131" s="5">
        <f t="shared" si="11"/>
        <v>-48</v>
      </c>
      <c r="F131" s="58"/>
      <c r="G131" s="190">
        <v>1536</v>
      </c>
      <c r="H131" s="23">
        <f t="shared" si="10"/>
        <v>1536</v>
      </c>
      <c r="I131" s="187">
        <f>E131/판매추이!I131</f>
        <v>-1.3493975903614459</v>
      </c>
      <c r="J131" s="187">
        <f>H131/판매추이!I131</f>
        <v>43.180722891566269</v>
      </c>
      <c r="K131" s="187">
        <f t="shared" si="12"/>
        <v>41.831325301204821</v>
      </c>
      <c r="L131" s="5"/>
      <c r="Q131" s="12"/>
      <c r="R131" s="6">
        <v>25</v>
      </c>
      <c r="S131" s="6">
        <v>25</v>
      </c>
      <c r="T131" s="6">
        <v>25</v>
      </c>
      <c r="U131" s="6">
        <v>25</v>
      </c>
    </row>
    <row r="132" spans="1:123">
      <c r="A132" s="81" t="s">
        <v>531</v>
      </c>
      <c r="B132" s="80">
        <v>39050592</v>
      </c>
      <c r="C132" s="80" t="s">
        <v>532</v>
      </c>
      <c r="D132" s="23">
        <f>입고!L132-출고!S132</f>
        <v>16500</v>
      </c>
      <c r="E132" s="5">
        <f t="shared" si="11"/>
        <v>16500</v>
      </c>
      <c r="F132" s="58"/>
      <c r="G132" s="190"/>
      <c r="H132" s="23">
        <f t="shared" si="10"/>
        <v>0</v>
      </c>
      <c r="I132" s="187">
        <f>E132/판매추이!I132</f>
        <v>2310</v>
      </c>
      <c r="J132" s="187">
        <f>H132/판매추이!I132</f>
        <v>0</v>
      </c>
      <c r="K132" s="187">
        <f t="shared" si="12"/>
        <v>2310</v>
      </c>
      <c r="L132" s="5"/>
      <c r="Q132" s="12"/>
      <c r="R132" s="6">
        <v>39</v>
      </c>
      <c r="S132" s="6">
        <v>39</v>
      </c>
      <c r="T132" s="6">
        <v>39</v>
      </c>
      <c r="U132" s="6">
        <v>39</v>
      </c>
    </row>
    <row r="133" spans="1:123">
      <c r="A133" s="81" t="s">
        <v>258</v>
      </c>
      <c r="B133" s="19">
        <v>35210389</v>
      </c>
      <c r="C133" s="80" t="s">
        <v>265</v>
      </c>
      <c r="D133" s="23">
        <f>입고!L133-출고!S133</f>
        <v>1332</v>
      </c>
      <c r="E133" s="5">
        <f t="shared" si="11"/>
        <v>1332</v>
      </c>
      <c r="F133" s="58"/>
      <c r="G133" s="190">
        <v>432</v>
      </c>
      <c r="H133" s="23">
        <f t="shared" ref="H133:H138" si="13">SUM(F133:G133)</f>
        <v>432</v>
      </c>
      <c r="I133" s="187">
        <f>E133/판매추이!I133</f>
        <v>38.85</v>
      </c>
      <c r="J133" s="187">
        <f>H133/판매추이!I133</f>
        <v>12.6</v>
      </c>
      <c r="K133" s="187">
        <f t="shared" si="12"/>
        <v>51.45</v>
      </c>
      <c r="L133" s="5"/>
      <c r="Q133" s="12"/>
      <c r="R133" s="6">
        <v>17</v>
      </c>
      <c r="S133" s="6">
        <v>17</v>
      </c>
      <c r="T133" s="6">
        <v>17</v>
      </c>
      <c r="U133" s="6">
        <v>17</v>
      </c>
    </row>
    <row r="134" spans="1:123">
      <c r="A134" s="81" t="s">
        <v>254</v>
      </c>
      <c r="B134" s="19">
        <v>36637168</v>
      </c>
      <c r="C134" s="80" t="s">
        <v>261</v>
      </c>
      <c r="D134" s="23">
        <f>입고!L134-출고!S134</f>
        <v>2700</v>
      </c>
      <c r="E134" s="5">
        <f t="shared" si="11"/>
        <v>2700</v>
      </c>
      <c r="F134" s="58"/>
      <c r="G134" s="190">
        <v>7200</v>
      </c>
      <c r="H134" s="23">
        <f t="shared" si="13"/>
        <v>7200</v>
      </c>
      <c r="I134" s="187">
        <f>E134/판매추이!I134</f>
        <v>38.104838709677416</v>
      </c>
      <c r="J134" s="187">
        <f>H134/판매추이!I134</f>
        <v>101.61290322580645</v>
      </c>
      <c r="K134" s="187">
        <f t="shared" si="12"/>
        <v>139.71774193548387</v>
      </c>
      <c r="L134" s="5"/>
      <c r="Q134" s="12"/>
      <c r="R134" s="6">
        <v>18</v>
      </c>
      <c r="S134" s="6">
        <v>18</v>
      </c>
      <c r="T134" s="6">
        <v>18</v>
      </c>
      <c r="U134" s="6">
        <v>18</v>
      </c>
    </row>
    <row r="135" spans="1:123">
      <c r="A135" s="81" t="s">
        <v>419</v>
      </c>
      <c r="B135" s="19">
        <v>37890775</v>
      </c>
      <c r="C135" s="80" t="s">
        <v>420</v>
      </c>
      <c r="D135" s="23">
        <f>입고!L135-출고!S135</f>
        <v>4400</v>
      </c>
      <c r="E135" s="5">
        <f t="shared" si="11"/>
        <v>4400</v>
      </c>
      <c r="F135" s="58"/>
      <c r="G135" s="190"/>
      <c r="H135" s="23">
        <f t="shared" si="13"/>
        <v>0</v>
      </c>
      <c r="I135" s="187">
        <f>E135/판매추이!I135</f>
        <v>55.197132616487458</v>
      </c>
      <c r="J135" s="187">
        <f>H135/판매추이!I135</f>
        <v>0</v>
      </c>
      <c r="K135" s="187">
        <f t="shared" si="12"/>
        <v>55.197132616487458</v>
      </c>
      <c r="L135" s="5"/>
      <c r="Q135" s="12"/>
      <c r="R135" s="6">
        <v>42</v>
      </c>
      <c r="S135" s="6">
        <v>42</v>
      </c>
      <c r="T135" s="6">
        <v>42</v>
      </c>
      <c r="U135" s="6">
        <v>42</v>
      </c>
    </row>
    <row r="136" spans="1:123">
      <c r="A136" s="81" t="s">
        <v>541</v>
      </c>
      <c r="B136" s="80">
        <v>38088271</v>
      </c>
      <c r="C136" s="80" t="s">
        <v>540</v>
      </c>
      <c r="D136" s="23">
        <f>입고!L136-출고!S136</f>
        <v>336</v>
      </c>
      <c r="E136" s="5">
        <f t="shared" si="11"/>
        <v>336</v>
      </c>
      <c r="F136" s="5"/>
      <c r="G136" s="191">
        <v>1476</v>
      </c>
      <c r="H136" s="23">
        <f t="shared" si="13"/>
        <v>1476</v>
      </c>
      <c r="I136" s="187">
        <f>E136/판매추이!I136</f>
        <v>87.111111111111114</v>
      </c>
      <c r="J136" s="187">
        <f>H136/판매추이!I136</f>
        <v>382.66666666666669</v>
      </c>
      <c r="K136" s="187">
        <f t="shared" si="12"/>
        <v>469.77777777777783</v>
      </c>
      <c r="L136" s="5"/>
    </row>
    <row r="137" spans="1:123" ht="15.75" customHeight="1">
      <c r="A137" s="81" t="s">
        <v>253</v>
      </c>
      <c r="B137" s="81">
        <v>36637169</v>
      </c>
      <c r="C137" s="80" t="s">
        <v>260</v>
      </c>
      <c r="D137" s="23">
        <f>입고!L137-출고!S137</f>
        <v>5050</v>
      </c>
      <c r="E137" s="5">
        <f t="shared" si="11"/>
        <v>5050</v>
      </c>
      <c r="F137" s="5"/>
      <c r="G137" s="191"/>
      <c r="H137" s="23">
        <f t="shared" si="13"/>
        <v>0</v>
      </c>
      <c r="I137" s="187">
        <f>E137/판매추이!I137</f>
        <v>153.03030303030303</v>
      </c>
      <c r="J137" s="187">
        <f>H137/판매추이!I137</f>
        <v>0</v>
      </c>
      <c r="K137" s="187">
        <f t="shared" si="12"/>
        <v>153.03030303030303</v>
      </c>
      <c r="L137" s="5"/>
      <c r="M137" s="27"/>
      <c r="R137" s="6">
        <v>71</v>
      </c>
      <c r="S137" s="6">
        <v>71</v>
      </c>
      <c r="T137" s="6">
        <v>71</v>
      </c>
      <c r="U137" s="6">
        <v>71</v>
      </c>
    </row>
    <row r="138" spans="1:123">
      <c r="A138" s="81" t="s">
        <v>331</v>
      </c>
      <c r="B138" s="81">
        <v>37890777</v>
      </c>
      <c r="C138" s="80" t="s">
        <v>330</v>
      </c>
      <c r="D138" s="23">
        <f>입고!L138-출고!S138</f>
        <v>2600</v>
      </c>
      <c r="E138" s="5">
        <f t="shared" si="11"/>
        <v>2600</v>
      </c>
      <c r="F138" s="5"/>
      <c r="G138" s="191"/>
      <c r="H138" s="23">
        <f t="shared" si="13"/>
        <v>0</v>
      </c>
      <c r="I138" s="187">
        <f>E138/판매추이!I138</f>
        <v>568.75</v>
      </c>
      <c r="J138" s="187">
        <f>H138/판매추이!I138</f>
        <v>0</v>
      </c>
      <c r="K138" s="187">
        <f t="shared" si="12"/>
        <v>568.75</v>
      </c>
      <c r="L138" s="5"/>
      <c r="R138"/>
      <c r="S138"/>
      <c r="T138"/>
      <c r="U138"/>
      <c r="CP138" s="61"/>
      <c r="DS138" s="36" t="str">
        <f>A138</f>
        <v>L13</v>
      </c>
    </row>
    <row r="139" spans="1:123">
      <c r="A139" s="19" t="s">
        <v>49</v>
      </c>
      <c r="B139" s="19">
        <v>36637172</v>
      </c>
      <c r="C139" s="14" t="s">
        <v>121</v>
      </c>
      <c r="D139" s="23">
        <f>입고!L139-출고!S139</f>
        <v>4432</v>
      </c>
      <c r="E139" s="5">
        <f t="shared" si="11"/>
        <v>4432</v>
      </c>
      <c r="F139" s="5"/>
      <c r="G139" s="191"/>
      <c r="H139" s="23">
        <f>SUM(F139:G139)</f>
        <v>0</v>
      </c>
      <c r="I139" s="187">
        <f>E139/판매추이!I139</f>
        <v>81.427821522309713</v>
      </c>
      <c r="J139" s="187">
        <f>H139/판매추이!I139</f>
        <v>0</v>
      </c>
      <c r="K139" s="187">
        <f t="shared" si="12"/>
        <v>81.427821522309713</v>
      </c>
      <c r="L139" s="5"/>
    </row>
    <row r="140" spans="1:123">
      <c r="A140" s="19" t="s">
        <v>48</v>
      </c>
      <c r="B140" s="19">
        <v>36637171</v>
      </c>
      <c r="C140" s="14" t="s">
        <v>130</v>
      </c>
      <c r="D140" s="23">
        <f>입고!L140-출고!S140</f>
        <v>5712</v>
      </c>
      <c r="E140" s="5">
        <f t="shared" si="11"/>
        <v>5712</v>
      </c>
      <c r="F140" s="5"/>
      <c r="G140" s="191">
        <v>1376</v>
      </c>
      <c r="H140" s="23">
        <f>SUM(F140:G140)</f>
        <v>1376</v>
      </c>
      <c r="I140" s="187">
        <f>E140/판매추이!I140</f>
        <v>28.458362989323842</v>
      </c>
      <c r="J140" s="187">
        <f>H140/판매추이!I140</f>
        <v>6.8555160142348752</v>
      </c>
      <c r="K140" s="187">
        <f t="shared" si="12"/>
        <v>35.313879003558718</v>
      </c>
      <c r="L140" s="5"/>
    </row>
    <row r="141" spans="1:123">
      <c r="A141" s="19" t="s">
        <v>582</v>
      </c>
      <c r="B141" s="19">
        <v>40105037</v>
      </c>
      <c r="C141" s="14" t="s">
        <v>581</v>
      </c>
      <c r="D141" s="23">
        <f>입고!L141-출고!S141</f>
        <v>3072</v>
      </c>
      <c r="E141" s="5">
        <f t="shared" ref="E141" si="14">D141</f>
        <v>3072</v>
      </c>
      <c r="F141" s="5"/>
      <c r="G141" s="191"/>
      <c r="H141" s="23">
        <f>SUM(F141:G141)</f>
        <v>0</v>
      </c>
      <c r="I141" s="187" t="e">
        <f>E141/판매추이!I141</f>
        <v>#DIV/0!</v>
      </c>
      <c r="J141" s="187" t="e">
        <f>H141/판매추이!I141</f>
        <v>#DIV/0!</v>
      </c>
      <c r="K141" s="187" t="e">
        <f t="shared" ref="K141" si="15">SUM(I141:J141)</f>
        <v>#DIV/0!</v>
      </c>
      <c r="L141" s="5"/>
    </row>
  </sheetData>
  <sortState xmlns:xlrd2="http://schemas.microsoft.com/office/spreadsheetml/2017/richdata2" ref="A2:L140">
    <sortCondition ref="C1:C140"/>
  </sortState>
  <phoneticPr fontId="11" type="noConversion"/>
  <conditionalFormatting sqref="I2:I141">
    <cfRule type="cellIs" dxfId="2" priority="2" operator="lessThan">
      <formula>14</formula>
    </cfRule>
  </conditionalFormatting>
  <conditionalFormatting sqref="K2:K141">
    <cfRule type="cellIs" dxfId="1" priority="1" operator="lessThan">
      <formula>60</formula>
    </cfRule>
  </conditionalFormatting>
  <pageMargins left="0.69972223043441772" right="0.69972223043441772" top="0.75" bottom="0.75" header="0.30000001192092896" footer="0.30000001192092896"/>
  <pageSetup paperSize="9" scale="58" fitToHeight="0" orientation="landscape" horizontalDpi="4294967293" r:id="rId1"/>
  <colBreaks count="1" manualBreakCount="1">
    <brk id="12" max="1638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2503-0DCE-334C-B10E-AF67DA09671D}">
  <dimension ref="D1:I202"/>
  <sheetViews>
    <sheetView topLeftCell="A12" workbookViewId="0">
      <selection activeCell="N132" sqref="N132"/>
    </sheetView>
  </sheetViews>
  <sheetFormatPr defaultColWidth="11" defaultRowHeight="16.5"/>
  <cols>
    <col min="4" max="4" width="11" style="36" customWidth="1"/>
    <col min="8" max="8" width="9.625" customWidth="1"/>
  </cols>
  <sheetData>
    <row r="1" spans="4:9">
      <c r="D1" s="159" t="s">
        <v>542</v>
      </c>
      <c r="E1" s="158" t="s">
        <v>543</v>
      </c>
      <c r="F1" s="158" t="s">
        <v>544</v>
      </c>
      <c r="G1" s="158" t="s">
        <v>545</v>
      </c>
      <c r="H1" s="158" t="s">
        <v>546</v>
      </c>
    </row>
    <row r="2" spans="4:9">
      <c r="D2" s="160" t="s">
        <v>169</v>
      </c>
      <c r="E2" s="160" t="s">
        <v>169</v>
      </c>
      <c r="F2" s="160" t="s">
        <v>169</v>
      </c>
      <c r="G2" s="160" t="s">
        <v>169</v>
      </c>
      <c r="H2" s="160" t="s">
        <v>169</v>
      </c>
    </row>
    <row r="3" spans="4:9">
      <c r="D3" s="6">
        <f>판매추이!A2</f>
        <v>74</v>
      </c>
      <c r="E3" s="6">
        <f>매출!A2</f>
        <v>74</v>
      </c>
      <c r="F3" s="6">
        <f>입고!A2</f>
        <v>74</v>
      </c>
      <c r="G3" s="6">
        <f>출고!A2</f>
        <v>74</v>
      </c>
      <c r="H3" s="6">
        <f>재고!A2</f>
        <v>74</v>
      </c>
      <c r="I3" s="5" t="b">
        <f>IF(OR(D3&lt;&gt;E3, E3&lt;&gt;F3, F3&lt;&gt;G3, G3&lt;&gt;H3), FALSE, TRUE)</f>
        <v>1</v>
      </c>
    </row>
    <row r="4" spans="4:9">
      <c r="D4" s="6">
        <f>판매추이!A3</f>
        <v>85</v>
      </c>
      <c r="E4" s="6">
        <f>매출!A3</f>
        <v>85</v>
      </c>
      <c r="F4" s="6">
        <f>입고!A3</f>
        <v>85</v>
      </c>
      <c r="G4" s="6">
        <f>출고!A3</f>
        <v>85</v>
      </c>
      <c r="H4" s="6">
        <f>재고!A3</f>
        <v>85</v>
      </c>
      <c r="I4" s="5" t="b">
        <f t="shared" ref="I4:I66" si="0">IF(OR(D4&lt;&gt;E4, E4&lt;&gt;F4, F4&lt;&gt;G4, G4&lt;&gt;H4), FALSE, TRUE)</f>
        <v>1</v>
      </c>
    </row>
    <row r="5" spans="4:9">
      <c r="D5" s="6">
        <f>판매추이!A4</f>
        <v>86</v>
      </c>
      <c r="E5" s="6">
        <f>매출!A4</f>
        <v>86</v>
      </c>
      <c r="F5" s="6">
        <f>입고!A4</f>
        <v>86</v>
      </c>
      <c r="G5" s="6">
        <f>출고!A4</f>
        <v>86</v>
      </c>
      <c r="H5" s="6">
        <f>재고!A4</f>
        <v>86</v>
      </c>
      <c r="I5" s="5" t="b">
        <f t="shared" si="0"/>
        <v>1</v>
      </c>
    </row>
    <row r="6" spans="4:9">
      <c r="D6" s="6">
        <f>판매추이!A5</f>
        <v>7</v>
      </c>
      <c r="E6" s="6">
        <f>매출!A5</f>
        <v>7</v>
      </c>
      <c r="F6" s="6">
        <f>입고!A5</f>
        <v>7</v>
      </c>
      <c r="G6" s="6">
        <f>출고!A5</f>
        <v>7</v>
      </c>
      <c r="H6" s="6">
        <f>재고!A5</f>
        <v>7</v>
      </c>
      <c r="I6" s="5" t="b">
        <f t="shared" si="0"/>
        <v>1</v>
      </c>
    </row>
    <row r="7" spans="4:9">
      <c r="D7" s="6">
        <f>판매추이!A6</f>
        <v>8</v>
      </c>
      <c r="E7" s="6">
        <f>매출!A6</f>
        <v>8</v>
      </c>
      <c r="F7" s="6">
        <f>입고!A6</f>
        <v>8</v>
      </c>
      <c r="G7" s="6">
        <f>출고!A6</f>
        <v>8</v>
      </c>
      <c r="H7" s="6">
        <f>재고!A6</f>
        <v>8</v>
      </c>
      <c r="I7" s="5" t="b">
        <f t="shared" si="0"/>
        <v>1</v>
      </c>
    </row>
    <row r="8" spans="4:9">
      <c r="D8" s="6">
        <f>판매추이!A7</f>
        <v>89</v>
      </c>
      <c r="E8" s="6">
        <f>매출!A7</f>
        <v>89</v>
      </c>
      <c r="F8" s="6">
        <f>입고!A7</f>
        <v>89</v>
      </c>
      <c r="G8" s="6">
        <f>출고!A7</f>
        <v>89</v>
      </c>
      <c r="H8" s="6">
        <f>재고!A7</f>
        <v>89</v>
      </c>
      <c r="I8" s="5" t="b">
        <f t="shared" si="0"/>
        <v>1</v>
      </c>
    </row>
    <row r="9" spans="4:9">
      <c r="D9" s="6">
        <f>판매추이!A8</f>
        <v>90</v>
      </c>
      <c r="E9" s="6">
        <f>매출!A8</f>
        <v>90</v>
      </c>
      <c r="F9" s="6">
        <f>입고!A8</f>
        <v>90</v>
      </c>
      <c r="G9" s="6">
        <f>출고!A8</f>
        <v>90</v>
      </c>
      <c r="H9" s="6">
        <f>재고!A8</f>
        <v>90</v>
      </c>
      <c r="I9" s="5" t="b">
        <f t="shared" si="0"/>
        <v>1</v>
      </c>
    </row>
    <row r="10" spans="4:9">
      <c r="D10" s="6">
        <f>판매추이!A9</f>
        <v>46</v>
      </c>
      <c r="E10" s="6">
        <f>매출!A9</f>
        <v>46</v>
      </c>
      <c r="F10" s="6">
        <f>입고!A9</f>
        <v>46</v>
      </c>
      <c r="G10" s="6">
        <f>출고!A9</f>
        <v>46</v>
      </c>
      <c r="H10" s="6">
        <f>재고!A9</f>
        <v>46</v>
      </c>
      <c r="I10" s="5" t="b">
        <f t="shared" si="0"/>
        <v>1</v>
      </c>
    </row>
    <row r="11" spans="4:9">
      <c r="D11" s="6">
        <f>판매추이!A10</f>
        <v>47</v>
      </c>
      <c r="E11" s="6">
        <f>매출!A10</f>
        <v>47</v>
      </c>
      <c r="F11" s="6">
        <f>입고!A10</f>
        <v>47</v>
      </c>
      <c r="G11" s="6">
        <f>출고!A10</f>
        <v>47</v>
      </c>
      <c r="H11" s="6">
        <f>재고!A10</f>
        <v>47</v>
      </c>
      <c r="I11" s="5" t="b">
        <f t="shared" si="0"/>
        <v>1</v>
      </c>
    </row>
    <row r="12" spans="4:9">
      <c r="D12" s="6">
        <f>판매추이!A11</f>
        <v>84</v>
      </c>
      <c r="E12" s="6">
        <f>매출!A11</f>
        <v>84</v>
      </c>
      <c r="F12" s="6">
        <f>입고!A11</f>
        <v>84</v>
      </c>
      <c r="G12" s="6">
        <f>출고!A11</f>
        <v>84</v>
      </c>
      <c r="H12" s="6">
        <f>재고!A11</f>
        <v>84</v>
      </c>
      <c r="I12" s="5" t="b">
        <f t="shared" si="0"/>
        <v>1</v>
      </c>
    </row>
    <row r="13" spans="4:9">
      <c r="D13" s="6">
        <f>판매추이!A12</f>
        <v>100</v>
      </c>
      <c r="E13" s="6">
        <f>매출!A12</f>
        <v>100</v>
      </c>
      <c r="F13" s="6">
        <f>입고!A12</f>
        <v>100</v>
      </c>
      <c r="G13" s="6">
        <f>출고!A12</f>
        <v>100</v>
      </c>
      <c r="H13" s="6">
        <f>재고!A12</f>
        <v>100</v>
      </c>
      <c r="I13" s="5" t="b">
        <f t="shared" si="0"/>
        <v>1</v>
      </c>
    </row>
    <row r="14" spans="4:9">
      <c r="D14" s="6">
        <f>판매추이!A13</f>
        <v>101</v>
      </c>
      <c r="E14" s="6">
        <f>매출!A13</f>
        <v>101</v>
      </c>
      <c r="F14" s="6">
        <f>입고!A13</f>
        <v>101</v>
      </c>
      <c r="G14" s="6">
        <f>출고!A13</f>
        <v>101</v>
      </c>
      <c r="H14" s="6">
        <f>재고!A13</f>
        <v>101</v>
      </c>
      <c r="I14" s="5" t="b">
        <f t="shared" si="0"/>
        <v>1</v>
      </c>
    </row>
    <row r="15" spans="4:9">
      <c r="D15" s="6">
        <f>판매추이!A14</f>
        <v>88</v>
      </c>
      <c r="E15" s="6">
        <f>매출!A14</f>
        <v>88</v>
      </c>
      <c r="F15" s="6">
        <f>입고!A14</f>
        <v>88</v>
      </c>
      <c r="G15" s="6">
        <f>출고!A14</f>
        <v>88</v>
      </c>
      <c r="H15" s="6">
        <f>재고!A14</f>
        <v>88</v>
      </c>
      <c r="I15" s="5" t="b">
        <f t="shared" si="0"/>
        <v>1</v>
      </c>
    </row>
    <row r="16" spans="4:9">
      <c r="D16" s="6">
        <f>판매추이!A15</f>
        <v>102</v>
      </c>
      <c r="E16" s="6">
        <f>매출!A15</f>
        <v>102</v>
      </c>
      <c r="F16" s="6">
        <f>입고!A15</f>
        <v>102</v>
      </c>
      <c r="G16" s="6">
        <f>출고!A15</f>
        <v>102</v>
      </c>
      <c r="H16" s="6">
        <f>재고!A15</f>
        <v>102</v>
      </c>
      <c r="I16" s="5" t="b">
        <f t="shared" si="0"/>
        <v>1</v>
      </c>
    </row>
    <row r="17" spans="4:9">
      <c r="D17" s="6">
        <f>판매추이!A16</f>
        <v>103</v>
      </c>
      <c r="E17" s="6">
        <f>매출!A16</f>
        <v>103</v>
      </c>
      <c r="F17" s="6">
        <f>입고!A16</f>
        <v>103</v>
      </c>
      <c r="G17" s="6">
        <f>출고!A16</f>
        <v>103</v>
      </c>
      <c r="H17" s="6">
        <f>재고!A16</f>
        <v>103</v>
      </c>
      <c r="I17" s="5" t="b">
        <f t="shared" si="0"/>
        <v>1</v>
      </c>
    </row>
    <row r="18" spans="4:9">
      <c r="D18" s="6">
        <f>판매추이!A17</f>
        <v>91</v>
      </c>
      <c r="E18" s="6">
        <f>매출!A17</f>
        <v>91</v>
      </c>
      <c r="F18" s="6">
        <f>입고!A17</f>
        <v>91</v>
      </c>
      <c r="G18" s="6">
        <f>출고!A17</f>
        <v>91</v>
      </c>
      <c r="H18" s="6">
        <f>재고!A17</f>
        <v>91</v>
      </c>
      <c r="I18" s="5" t="b">
        <f t="shared" si="0"/>
        <v>1</v>
      </c>
    </row>
    <row r="19" spans="4:9">
      <c r="D19" s="6">
        <f>판매추이!A18</f>
        <v>92</v>
      </c>
      <c r="E19" s="6">
        <f>매출!A18</f>
        <v>92</v>
      </c>
      <c r="F19" s="6">
        <f>입고!A18</f>
        <v>92</v>
      </c>
      <c r="G19" s="6">
        <f>출고!A18</f>
        <v>92</v>
      </c>
      <c r="H19" s="6">
        <f>재고!A18</f>
        <v>92</v>
      </c>
      <c r="I19" s="5" t="b">
        <f t="shared" si="0"/>
        <v>1</v>
      </c>
    </row>
    <row r="20" spans="4:9">
      <c r="D20" s="6">
        <f>판매추이!A19</f>
        <v>98</v>
      </c>
      <c r="E20" s="6">
        <f>매출!A19</f>
        <v>98</v>
      </c>
      <c r="F20" s="6">
        <f>입고!A19</f>
        <v>98</v>
      </c>
      <c r="G20" s="6">
        <f>출고!A19</f>
        <v>98</v>
      </c>
      <c r="H20" s="6">
        <f>재고!A19</f>
        <v>98</v>
      </c>
      <c r="I20" s="5" t="b">
        <f t="shared" si="0"/>
        <v>1</v>
      </c>
    </row>
    <row r="21" spans="4:9">
      <c r="D21" s="6">
        <f>판매추이!A20</f>
        <v>80</v>
      </c>
      <c r="E21" s="6">
        <f>매출!A20</f>
        <v>80</v>
      </c>
      <c r="F21" s="6">
        <f>입고!A20</f>
        <v>80</v>
      </c>
      <c r="G21" s="6">
        <f>출고!A20</f>
        <v>80</v>
      </c>
      <c r="H21" s="6">
        <f>재고!A20</f>
        <v>80</v>
      </c>
      <c r="I21" s="5" t="b">
        <f t="shared" si="0"/>
        <v>1</v>
      </c>
    </row>
    <row r="22" spans="4:9">
      <c r="D22" s="6">
        <f>판매추이!A21</f>
        <v>52</v>
      </c>
      <c r="E22" s="6">
        <f>매출!A21</f>
        <v>52</v>
      </c>
      <c r="F22" s="6">
        <f>입고!A21</f>
        <v>52</v>
      </c>
      <c r="G22" s="6">
        <f>출고!A21</f>
        <v>52</v>
      </c>
      <c r="H22" s="6">
        <f>재고!A21</f>
        <v>52</v>
      </c>
      <c r="I22" s="5" t="b">
        <f t="shared" si="0"/>
        <v>1</v>
      </c>
    </row>
    <row r="23" spans="4:9">
      <c r="D23" s="6">
        <f>판매추이!A22</f>
        <v>53</v>
      </c>
      <c r="E23" s="6">
        <f>매출!A22</f>
        <v>53</v>
      </c>
      <c r="F23" s="6">
        <f>입고!A22</f>
        <v>53</v>
      </c>
      <c r="G23" s="6">
        <f>출고!A22</f>
        <v>53</v>
      </c>
      <c r="H23" s="6">
        <f>재고!A22</f>
        <v>53</v>
      </c>
      <c r="I23" s="5" t="b">
        <f t="shared" si="0"/>
        <v>1</v>
      </c>
    </row>
    <row r="24" spans="4:9">
      <c r="D24" s="6">
        <f>판매추이!A23</f>
        <v>87</v>
      </c>
      <c r="E24" s="6">
        <f>매출!A23</f>
        <v>87</v>
      </c>
      <c r="F24" s="6">
        <f>입고!A23</f>
        <v>87</v>
      </c>
      <c r="G24" s="6">
        <f>출고!A23</f>
        <v>87</v>
      </c>
      <c r="H24" s="6">
        <f>재고!A23</f>
        <v>87</v>
      </c>
      <c r="I24" s="5" t="b">
        <f t="shared" si="0"/>
        <v>1</v>
      </c>
    </row>
    <row r="25" spans="4:9">
      <c r="D25" s="6">
        <f>판매추이!A24</f>
        <v>17</v>
      </c>
      <c r="E25" s="6">
        <f>매출!A24</f>
        <v>17</v>
      </c>
      <c r="F25" s="6">
        <f>입고!A24</f>
        <v>17</v>
      </c>
      <c r="G25" s="6">
        <f>출고!A24</f>
        <v>17</v>
      </c>
      <c r="H25" s="6">
        <f>재고!A24</f>
        <v>17</v>
      </c>
      <c r="I25" s="5" t="b">
        <f t="shared" si="0"/>
        <v>1</v>
      </c>
    </row>
    <row r="26" spans="4:9">
      <c r="D26" s="6">
        <f>판매추이!A25</f>
        <v>18</v>
      </c>
      <c r="E26" s="6">
        <f>매출!A25</f>
        <v>18</v>
      </c>
      <c r="F26" s="6">
        <f>입고!A25</f>
        <v>18</v>
      </c>
      <c r="G26" s="6">
        <f>출고!A25</f>
        <v>18</v>
      </c>
      <c r="H26" s="6">
        <f>재고!A25</f>
        <v>18</v>
      </c>
      <c r="I26" s="5" t="b">
        <f t="shared" si="0"/>
        <v>1</v>
      </c>
    </row>
    <row r="27" spans="4:9">
      <c r="D27" s="6">
        <f>판매추이!A26</f>
        <v>31</v>
      </c>
      <c r="E27" s="6">
        <f>매출!A26</f>
        <v>31</v>
      </c>
      <c r="F27" s="6">
        <f>입고!A26</f>
        <v>31</v>
      </c>
      <c r="G27" s="6">
        <f>출고!A26</f>
        <v>31</v>
      </c>
      <c r="H27" s="6">
        <f>재고!A26</f>
        <v>31</v>
      </c>
      <c r="I27" s="5" t="b">
        <f t="shared" si="0"/>
        <v>1</v>
      </c>
    </row>
    <row r="28" spans="4:9">
      <c r="D28" s="6">
        <f>판매추이!A27</f>
        <v>32</v>
      </c>
      <c r="E28" s="6">
        <f>매출!A27</f>
        <v>32</v>
      </c>
      <c r="F28" s="6">
        <f>입고!A27</f>
        <v>32</v>
      </c>
      <c r="G28" s="6">
        <f>출고!A27</f>
        <v>32</v>
      </c>
      <c r="H28" s="6">
        <f>재고!A27</f>
        <v>32</v>
      </c>
      <c r="I28" s="5" t="b">
        <f t="shared" si="0"/>
        <v>1</v>
      </c>
    </row>
    <row r="29" spans="4:9">
      <c r="D29" s="6">
        <f>판매추이!A28</f>
        <v>54</v>
      </c>
      <c r="E29" s="6">
        <f>매출!A28</f>
        <v>54</v>
      </c>
      <c r="F29" s="6">
        <f>입고!A28</f>
        <v>54</v>
      </c>
      <c r="G29" s="6">
        <f>출고!A28</f>
        <v>54</v>
      </c>
      <c r="H29" s="6">
        <f>재고!A28</f>
        <v>54</v>
      </c>
      <c r="I29" s="5" t="b">
        <f t="shared" si="0"/>
        <v>1</v>
      </c>
    </row>
    <row r="30" spans="4:9">
      <c r="D30" s="6">
        <f>판매추이!A29</f>
        <v>55</v>
      </c>
      <c r="E30" s="6">
        <f>매출!A29</f>
        <v>55</v>
      </c>
      <c r="F30" s="6">
        <f>입고!A29</f>
        <v>55</v>
      </c>
      <c r="G30" s="6">
        <f>출고!A29</f>
        <v>55</v>
      </c>
      <c r="H30" s="6">
        <f>재고!A29</f>
        <v>55</v>
      </c>
      <c r="I30" s="5" t="b">
        <f t="shared" si="0"/>
        <v>1</v>
      </c>
    </row>
    <row r="31" spans="4:9">
      <c r="D31" s="6">
        <f>판매추이!A30</f>
        <v>19</v>
      </c>
      <c r="E31" s="6">
        <f>매출!A30</f>
        <v>19</v>
      </c>
      <c r="F31" s="6">
        <f>입고!A30</f>
        <v>19</v>
      </c>
      <c r="G31" s="6">
        <f>출고!A30</f>
        <v>19</v>
      </c>
      <c r="H31" s="6">
        <f>재고!A30</f>
        <v>19</v>
      </c>
      <c r="I31" s="5" t="b">
        <f t="shared" si="0"/>
        <v>1</v>
      </c>
    </row>
    <row r="32" spans="4:9">
      <c r="D32" s="6">
        <f>판매추이!A31</f>
        <v>20</v>
      </c>
      <c r="E32" s="6">
        <f>매출!A31</f>
        <v>20</v>
      </c>
      <c r="F32" s="6">
        <f>입고!A31</f>
        <v>20</v>
      </c>
      <c r="G32" s="6">
        <f>출고!A31</f>
        <v>20</v>
      </c>
      <c r="H32" s="6">
        <f>재고!A31</f>
        <v>20</v>
      </c>
      <c r="I32" s="5" t="b">
        <f t="shared" si="0"/>
        <v>1</v>
      </c>
    </row>
    <row r="33" spans="4:9">
      <c r="D33" s="6">
        <f>판매추이!A32</f>
        <v>33</v>
      </c>
      <c r="E33" s="6">
        <f>매출!A32</f>
        <v>33</v>
      </c>
      <c r="F33" s="6">
        <f>입고!A32</f>
        <v>33</v>
      </c>
      <c r="G33" s="6">
        <f>출고!A32</f>
        <v>33</v>
      </c>
      <c r="H33" s="6">
        <f>재고!A32</f>
        <v>33</v>
      </c>
      <c r="I33" s="5" t="b">
        <f t="shared" si="0"/>
        <v>1</v>
      </c>
    </row>
    <row r="34" spans="4:9">
      <c r="D34" s="6">
        <f>판매추이!A33</f>
        <v>34</v>
      </c>
      <c r="E34" s="6">
        <f>매출!A33</f>
        <v>34</v>
      </c>
      <c r="F34" s="6">
        <f>입고!A33</f>
        <v>34</v>
      </c>
      <c r="G34" s="6">
        <f>출고!A33</f>
        <v>34</v>
      </c>
      <c r="H34" s="6">
        <f>재고!A33</f>
        <v>34</v>
      </c>
      <c r="I34" s="5" t="b">
        <f t="shared" si="0"/>
        <v>1</v>
      </c>
    </row>
    <row r="35" spans="4:9">
      <c r="D35" s="6">
        <f>판매추이!A34</f>
        <v>60</v>
      </c>
      <c r="E35" s="6">
        <f>매출!A34</f>
        <v>60</v>
      </c>
      <c r="F35" s="6">
        <f>입고!A34</f>
        <v>60</v>
      </c>
      <c r="G35" s="6">
        <f>출고!A34</f>
        <v>60</v>
      </c>
      <c r="H35" s="6">
        <f>재고!A34</f>
        <v>60</v>
      </c>
      <c r="I35" s="5" t="b">
        <f t="shared" si="0"/>
        <v>1</v>
      </c>
    </row>
    <row r="36" spans="4:9">
      <c r="D36" s="6">
        <f>판매추이!A35</f>
        <v>61</v>
      </c>
      <c r="E36" s="6">
        <f>매출!A35</f>
        <v>61</v>
      </c>
      <c r="F36" s="6">
        <f>입고!A35</f>
        <v>61</v>
      </c>
      <c r="G36" s="6">
        <f>출고!A35</f>
        <v>61</v>
      </c>
      <c r="H36" s="6">
        <f>재고!A35</f>
        <v>61</v>
      </c>
      <c r="I36" s="5" t="b">
        <f t="shared" si="0"/>
        <v>1</v>
      </c>
    </row>
    <row r="37" spans="4:9">
      <c r="D37" s="6">
        <f>판매추이!A36</f>
        <v>43</v>
      </c>
      <c r="E37" s="6">
        <f>매출!A36</f>
        <v>43</v>
      </c>
      <c r="F37" s="6">
        <f>입고!A36</f>
        <v>43</v>
      </c>
      <c r="G37" s="6">
        <f>출고!A36</f>
        <v>43</v>
      </c>
      <c r="H37" s="6">
        <f>재고!A36</f>
        <v>43</v>
      </c>
      <c r="I37" s="5" t="b">
        <f t="shared" si="0"/>
        <v>1</v>
      </c>
    </row>
    <row r="38" spans="4:9">
      <c r="D38" s="6">
        <f>판매추이!A37</f>
        <v>44</v>
      </c>
      <c r="E38" s="6">
        <f>매출!A37</f>
        <v>44</v>
      </c>
      <c r="F38" s="6">
        <f>입고!A37</f>
        <v>44</v>
      </c>
      <c r="G38" s="6">
        <f>출고!A37</f>
        <v>44</v>
      </c>
      <c r="H38" s="6">
        <f>재고!A37</f>
        <v>44</v>
      </c>
      <c r="I38" s="5" t="b">
        <f t="shared" si="0"/>
        <v>1</v>
      </c>
    </row>
    <row r="39" spans="4:9">
      <c r="D39" s="6">
        <f>판매추이!A38</f>
        <v>58</v>
      </c>
      <c r="E39" s="6">
        <f>매출!A38</f>
        <v>58</v>
      </c>
      <c r="F39" s="6">
        <f>입고!A38</f>
        <v>58</v>
      </c>
      <c r="G39" s="6">
        <f>출고!A38</f>
        <v>58</v>
      </c>
      <c r="H39" s="6">
        <f>재고!A38</f>
        <v>58</v>
      </c>
      <c r="I39" s="5" t="b">
        <f t="shared" si="0"/>
        <v>1</v>
      </c>
    </row>
    <row r="40" spans="4:9">
      <c r="D40" s="6">
        <f>판매추이!A39</f>
        <v>59</v>
      </c>
      <c r="E40" s="6">
        <f>매출!A39</f>
        <v>59</v>
      </c>
      <c r="F40" s="6">
        <f>입고!A39</f>
        <v>59</v>
      </c>
      <c r="G40" s="6">
        <f>출고!A39</f>
        <v>59</v>
      </c>
      <c r="H40" s="6">
        <f>재고!A39</f>
        <v>59</v>
      </c>
      <c r="I40" s="5" t="b">
        <f t="shared" si="0"/>
        <v>1</v>
      </c>
    </row>
    <row r="41" spans="4:9">
      <c r="D41" s="6">
        <f>판매추이!A40</f>
        <v>9</v>
      </c>
      <c r="E41" s="6">
        <f>매출!A40</f>
        <v>9</v>
      </c>
      <c r="F41" s="6">
        <f>입고!A40</f>
        <v>9</v>
      </c>
      <c r="G41" s="6">
        <f>출고!A40</f>
        <v>9</v>
      </c>
      <c r="H41" s="6">
        <f>재고!A40</f>
        <v>9</v>
      </c>
      <c r="I41" s="5" t="b">
        <f t="shared" si="0"/>
        <v>1</v>
      </c>
    </row>
    <row r="42" spans="4:9">
      <c r="D42" s="6">
        <f>판매추이!A41</f>
        <v>10</v>
      </c>
      <c r="E42" s="6">
        <f>매출!A41</f>
        <v>10</v>
      </c>
      <c r="F42" s="6">
        <f>입고!A41</f>
        <v>10</v>
      </c>
      <c r="G42" s="6">
        <f>출고!A41</f>
        <v>10</v>
      </c>
      <c r="H42" s="6">
        <f>재고!A41</f>
        <v>10</v>
      </c>
      <c r="I42" s="5" t="b">
        <f t="shared" si="0"/>
        <v>1</v>
      </c>
    </row>
    <row r="43" spans="4:9">
      <c r="D43" s="6">
        <f>판매추이!A42</f>
        <v>13</v>
      </c>
      <c r="E43" s="6">
        <f>매출!A42</f>
        <v>13</v>
      </c>
      <c r="F43" s="6">
        <f>입고!A42</f>
        <v>13</v>
      </c>
      <c r="G43" s="6">
        <f>출고!A42</f>
        <v>13</v>
      </c>
      <c r="H43" s="6">
        <f>재고!A42</f>
        <v>13</v>
      </c>
      <c r="I43" s="5" t="b">
        <f t="shared" si="0"/>
        <v>1</v>
      </c>
    </row>
    <row r="44" spans="4:9">
      <c r="D44" s="6">
        <f>판매추이!A43</f>
        <v>23</v>
      </c>
      <c r="E44" s="6">
        <f>매출!A43</f>
        <v>23</v>
      </c>
      <c r="F44" s="6">
        <f>입고!A43</f>
        <v>23</v>
      </c>
      <c r="G44" s="6">
        <f>출고!A43</f>
        <v>23</v>
      </c>
      <c r="H44" s="6">
        <f>재고!A43</f>
        <v>23</v>
      </c>
      <c r="I44" s="5" t="b">
        <f t="shared" si="0"/>
        <v>1</v>
      </c>
    </row>
    <row r="45" spans="4:9">
      <c r="D45" s="6">
        <f>판매추이!A44</f>
        <v>76</v>
      </c>
      <c r="E45" s="6">
        <f>매출!A44</f>
        <v>76</v>
      </c>
      <c r="F45" s="6">
        <f>입고!A44</f>
        <v>76</v>
      </c>
      <c r="G45" s="6">
        <f>출고!A44</f>
        <v>76</v>
      </c>
      <c r="H45" s="6">
        <f>재고!A44</f>
        <v>76</v>
      </c>
      <c r="I45" s="5" t="b">
        <f t="shared" si="0"/>
        <v>1</v>
      </c>
    </row>
    <row r="46" spans="4:9">
      <c r="D46" s="6">
        <f>판매추이!A45</f>
        <v>75</v>
      </c>
      <c r="E46" s="6">
        <f>매출!A45</f>
        <v>75</v>
      </c>
      <c r="F46" s="6">
        <f>입고!A45</f>
        <v>75</v>
      </c>
      <c r="G46" s="6">
        <f>출고!A45</f>
        <v>75</v>
      </c>
      <c r="H46" s="6">
        <f>재고!A45</f>
        <v>75</v>
      </c>
      <c r="I46" s="5" t="b">
        <f t="shared" si="0"/>
        <v>1</v>
      </c>
    </row>
    <row r="47" spans="4:9">
      <c r="D47" s="6">
        <f>판매추이!A46</f>
        <v>48</v>
      </c>
      <c r="E47" s="6">
        <f>매출!A46</f>
        <v>48</v>
      </c>
      <c r="F47" s="6">
        <f>입고!A46</f>
        <v>48</v>
      </c>
      <c r="G47" s="6">
        <f>출고!A46</f>
        <v>48</v>
      </c>
      <c r="H47" s="6">
        <f>재고!A46</f>
        <v>48</v>
      </c>
      <c r="I47" s="5" t="b">
        <f t="shared" si="0"/>
        <v>1</v>
      </c>
    </row>
    <row r="48" spans="4:9">
      <c r="D48" s="6">
        <f>판매추이!A47</f>
        <v>49</v>
      </c>
      <c r="E48" s="6">
        <f>매출!A47</f>
        <v>49</v>
      </c>
      <c r="F48" s="6">
        <f>입고!A47</f>
        <v>49</v>
      </c>
      <c r="G48" s="6">
        <f>출고!A47</f>
        <v>49</v>
      </c>
      <c r="H48" s="6">
        <f>재고!A47</f>
        <v>49</v>
      </c>
      <c r="I48" s="5" t="b">
        <f t="shared" si="0"/>
        <v>1</v>
      </c>
    </row>
    <row r="49" spans="4:9">
      <c r="D49" s="6">
        <f>판매추이!A48</f>
        <v>50</v>
      </c>
      <c r="E49" s="6">
        <f>매출!A48</f>
        <v>50</v>
      </c>
      <c r="F49" s="6">
        <f>입고!A48</f>
        <v>50</v>
      </c>
      <c r="G49" s="6">
        <f>출고!A48</f>
        <v>50</v>
      </c>
      <c r="H49" s="6">
        <f>재고!A48</f>
        <v>50</v>
      </c>
      <c r="I49" s="5" t="b">
        <f t="shared" si="0"/>
        <v>1</v>
      </c>
    </row>
    <row r="50" spans="4:9">
      <c r="D50" s="6">
        <f>판매추이!A49</f>
        <v>1</v>
      </c>
      <c r="E50" s="6">
        <f>매출!A49</f>
        <v>1</v>
      </c>
      <c r="F50" s="6">
        <f>입고!A49</f>
        <v>1</v>
      </c>
      <c r="G50" s="6">
        <f>출고!A49</f>
        <v>1</v>
      </c>
      <c r="H50" s="6">
        <f>재고!A49</f>
        <v>1</v>
      </c>
      <c r="I50" s="5" t="b">
        <f t="shared" si="0"/>
        <v>1</v>
      </c>
    </row>
    <row r="51" spans="4:9">
      <c r="D51" s="6">
        <f>판매추이!A50</f>
        <v>2</v>
      </c>
      <c r="E51" s="6">
        <f>매출!A50</f>
        <v>2</v>
      </c>
      <c r="F51" s="6">
        <f>입고!A50</f>
        <v>2</v>
      </c>
      <c r="G51" s="6">
        <f>출고!A50</f>
        <v>2</v>
      </c>
      <c r="H51" s="6">
        <f>재고!A50</f>
        <v>2</v>
      </c>
      <c r="I51" s="5" t="b">
        <f t="shared" si="0"/>
        <v>1</v>
      </c>
    </row>
    <row r="52" spans="4:9">
      <c r="D52" s="6">
        <f>판매추이!A51</f>
        <v>27</v>
      </c>
      <c r="E52" s="6">
        <f>매출!A51</f>
        <v>27</v>
      </c>
      <c r="F52" s="6">
        <f>입고!A51</f>
        <v>27</v>
      </c>
      <c r="G52" s="6">
        <f>출고!A51</f>
        <v>27</v>
      </c>
      <c r="H52" s="6">
        <f>재고!A51</f>
        <v>27</v>
      </c>
      <c r="I52" s="5" t="b">
        <f t="shared" si="0"/>
        <v>1</v>
      </c>
    </row>
    <row r="53" spans="4:9">
      <c r="D53" s="6">
        <f>판매추이!A52</f>
        <v>28</v>
      </c>
      <c r="E53" s="6">
        <f>매출!A52</f>
        <v>28</v>
      </c>
      <c r="F53" s="6">
        <f>입고!A52</f>
        <v>28</v>
      </c>
      <c r="G53" s="6">
        <f>출고!A52</f>
        <v>28</v>
      </c>
      <c r="H53" s="6">
        <f>재고!A52</f>
        <v>28</v>
      </c>
      <c r="I53" s="5" t="b">
        <f t="shared" si="0"/>
        <v>1</v>
      </c>
    </row>
    <row r="54" spans="4:9">
      <c r="D54" s="6">
        <f>판매추이!A53</f>
        <v>25</v>
      </c>
      <c r="E54" s="6">
        <f>매출!A53</f>
        <v>25</v>
      </c>
      <c r="F54" s="6">
        <f>입고!A53</f>
        <v>25</v>
      </c>
      <c r="G54" s="6">
        <f>출고!A53</f>
        <v>25</v>
      </c>
      <c r="H54" s="6">
        <f>재고!A53</f>
        <v>25</v>
      </c>
      <c r="I54" s="5" t="b">
        <f t="shared" si="0"/>
        <v>1</v>
      </c>
    </row>
    <row r="55" spans="4:9">
      <c r="D55" s="6">
        <f>판매추이!A54</f>
        <v>26</v>
      </c>
      <c r="E55" s="6">
        <f>매출!A54</f>
        <v>26</v>
      </c>
      <c r="F55" s="6">
        <f>입고!A54</f>
        <v>26</v>
      </c>
      <c r="G55" s="6">
        <f>출고!A54</f>
        <v>26</v>
      </c>
      <c r="H55" s="6">
        <f>재고!A54</f>
        <v>26</v>
      </c>
      <c r="I55" s="5" t="b">
        <f t="shared" si="0"/>
        <v>1</v>
      </c>
    </row>
    <row r="56" spans="4:9">
      <c r="D56" s="6">
        <f>판매추이!A55</f>
        <v>67</v>
      </c>
      <c r="E56" s="6">
        <f>매출!A55</f>
        <v>67</v>
      </c>
      <c r="F56" s="6">
        <f>입고!A55</f>
        <v>67</v>
      </c>
      <c r="G56" s="6">
        <f>출고!A55</f>
        <v>67</v>
      </c>
      <c r="H56" s="6">
        <f>재고!A55</f>
        <v>67</v>
      </c>
      <c r="I56" s="5" t="b">
        <f t="shared" si="0"/>
        <v>1</v>
      </c>
    </row>
    <row r="57" spans="4:9">
      <c r="D57" s="6">
        <f>판매추이!A56</f>
        <v>68</v>
      </c>
      <c r="E57" s="6">
        <f>매출!A56</f>
        <v>68</v>
      </c>
      <c r="F57" s="6">
        <f>입고!A56</f>
        <v>68</v>
      </c>
      <c r="G57" s="6">
        <f>출고!A56</f>
        <v>68</v>
      </c>
      <c r="H57" s="6">
        <f>재고!A56</f>
        <v>68</v>
      </c>
      <c r="I57" s="5" t="b">
        <f t="shared" si="0"/>
        <v>1</v>
      </c>
    </row>
    <row r="58" spans="4:9">
      <c r="D58" s="6">
        <f>판매추이!A57</f>
        <v>66</v>
      </c>
      <c r="E58" s="6">
        <f>매출!A57</f>
        <v>66</v>
      </c>
      <c r="F58" s="6">
        <f>입고!A57</f>
        <v>66</v>
      </c>
      <c r="G58" s="6">
        <f>출고!A57</f>
        <v>66</v>
      </c>
      <c r="H58" s="6">
        <f>재고!A57</f>
        <v>66</v>
      </c>
      <c r="I58" s="5" t="b">
        <f t="shared" si="0"/>
        <v>1</v>
      </c>
    </row>
    <row r="59" spans="4:9">
      <c r="D59" s="6">
        <f>판매추이!A58</f>
        <v>65</v>
      </c>
      <c r="E59" s="6">
        <f>매출!A58</f>
        <v>65</v>
      </c>
      <c r="F59" s="6">
        <f>입고!A58</f>
        <v>65</v>
      </c>
      <c r="G59" s="6">
        <f>출고!A58</f>
        <v>65</v>
      </c>
      <c r="H59" s="6">
        <f>재고!A58</f>
        <v>65</v>
      </c>
      <c r="I59" s="5" t="b">
        <f t="shared" si="0"/>
        <v>1</v>
      </c>
    </row>
    <row r="60" spans="4:9">
      <c r="D60" s="6">
        <f>판매추이!A59</f>
        <v>35</v>
      </c>
      <c r="E60" s="6">
        <f>매출!A59</f>
        <v>35</v>
      </c>
      <c r="F60" s="6">
        <f>입고!A59</f>
        <v>35</v>
      </c>
      <c r="G60" s="6">
        <f>출고!A59</f>
        <v>35</v>
      </c>
      <c r="H60" s="6">
        <f>재고!A59</f>
        <v>35</v>
      </c>
      <c r="I60" s="5" t="b">
        <f t="shared" si="0"/>
        <v>1</v>
      </c>
    </row>
    <row r="61" spans="4:9">
      <c r="D61" s="6">
        <f>판매추이!A60</f>
        <v>36</v>
      </c>
      <c r="E61" s="6">
        <f>매출!A60</f>
        <v>36</v>
      </c>
      <c r="F61" s="6">
        <f>입고!A60</f>
        <v>36</v>
      </c>
      <c r="G61" s="6">
        <f>출고!A60</f>
        <v>36</v>
      </c>
      <c r="H61" s="6">
        <f>재고!A60</f>
        <v>36</v>
      </c>
      <c r="I61" s="5" t="b">
        <f t="shared" si="0"/>
        <v>1</v>
      </c>
    </row>
    <row r="62" spans="4:9">
      <c r="D62" s="6">
        <f>판매추이!A61</f>
        <v>94</v>
      </c>
      <c r="E62" s="6">
        <f>매출!A61</f>
        <v>94</v>
      </c>
      <c r="F62" s="6">
        <f>입고!A61</f>
        <v>94</v>
      </c>
      <c r="G62" s="6">
        <f>출고!A61</f>
        <v>94</v>
      </c>
      <c r="H62" s="6">
        <f>재고!A61</f>
        <v>94</v>
      </c>
      <c r="I62" s="5" t="b">
        <f t="shared" si="0"/>
        <v>1</v>
      </c>
    </row>
    <row r="63" spans="4:9">
      <c r="D63" s="6">
        <f>판매추이!A62</f>
        <v>70</v>
      </c>
      <c r="E63" s="6">
        <f>매출!A62</f>
        <v>70</v>
      </c>
      <c r="F63" s="6">
        <f>입고!A62</f>
        <v>70</v>
      </c>
      <c r="G63" s="6">
        <f>출고!A62</f>
        <v>70</v>
      </c>
      <c r="H63" s="6">
        <f>재고!A62</f>
        <v>70</v>
      </c>
      <c r="I63" s="5" t="b">
        <f t="shared" si="0"/>
        <v>1</v>
      </c>
    </row>
    <row r="64" spans="4:9">
      <c r="D64" s="6">
        <f>판매추이!A63</f>
        <v>95</v>
      </c>
      <c r="E64" s="6">
        <f>매출!A63</f>
        <v>95</v>
      </c>
      <c r="F64" s="6">
        <f>입고!A63</f>
        <v>95</v>
      </c>
      <c r="G64" s="6">
        <f>출고!A63</f>
        <v>95</v>
      </c>
      <c r="H64" s="6">
        <f>재고!A63</f>
        <v>95</v>
      </c>
      <c r="I64" s="5" t="b">
        <f t="shared" si="0"/>
        <v>1</v>
      </c>
    </row>
    <row r="65" spans="4:9">
      <c r="D65" s="6">
        <f>판매추이!A64</f>
        <v>71</v>
      </c>
      <c r="E65" s="6">
        <f>매출!A64</f>
        <v>71</v>
      </c>
      <c r="F65" s="6">
        <f>입고!A64</f>
        <v>71</v>
      </c>
      <c r="G65" s="6">
        <f>출고!A64</f>
        <v>71</v>
      </c>
      <c r="H65" s="6">
        <f>재고!A64</f>
        <v>71</v>
      </c>
      <c r="I65" s="5" t="b">
        <f t="shared" si="0"/>
        <v>1</v>
      </c>
    </row>
    <row r="66" spans="4:9">
      <c r="D66" s="6">
        <f>판매추이!A65</f>
        <v>93</v>
      </c>
      <c r="E66" s="6">
        <f>매출!A65</f>
        <v>93</v>
      </c>
      <c r="F66" s="6">
        <f>입고!A65</f>
        <v>93</v>
      </c>
      <c r="G66" s="6">
        <f>출고!A65</f>
        <v>93</v>
      </c>
      <c r="H66" s="6">
        <f>재고!A65</f>
        <v>93</v>
      </c>
      <c r="I66" s="5" t="b">
        <f t="shared" si="0"/>
        <v>1</v>
      </c>
    </row>
    <row r="67" spans="4:9">
      <c r="D67" s="6">
        <f>판매추이!A66</f>
        <v>69</v>
      </c>
      <c r="E67" s="6">
        <f>매출!A66</f>
        <v>69</v>
      </c>
      <c r="F67" s="6">
        <f>입고!A66</f>
        <v>69</v>
      </c>
      <c r="G67" s="6">
        <f>출고!A66</f>
        <v>69</v>
      </c>
      <c r="H67" s="6">
        <f>재고!A66</f>
        <v>69</v>
      </c>
      <c r="I67" s="5" t="b">
        <f t="shared" ref="I67:I129" si="1">IF(OR(D67&lt;&gt;E67, E67&lt;&gt;F67, F67&lt;&gt;G67, G67&lt;&gt;H67), FALSE, TRUE)</f>
        <v>1</v>
      </c>
    </row>
    <row r="68" spans="4:9">
      <c r="D68" s="6">
        <f>판매추이!A67</f>
        <v>63</v>
      </c>
      <c r="E68" s="6">
        <f>매출!A67</f>
        <v>63</v>
      </c>
      <c r="F68" s="6">
        <f>입고!A67</f>
        <v>63</v>
      </c>
      <c r="G68" s="6">
        <f>출고!A67</f>
        <v>63</v>
      </c>
      <c r="H68" s="6">
        <f>재고!A67</f>
        <v>63</v>
      </c>
      <c r="I68" s="5" t="b">
        <f t="shared" si="1"/>
        <v>1</v>
      </c>
    </row>
    <row r="69" spans="4:9">
      <c r="D69" s="6">
        <f>판매추이!A68</f>
        <v>62</v>
      </c>
      <c r="E69" s="6">
        <f>매출!A68</f>
        <v>62</v>
      </c>
      <c r="F69" s="6">
        <f>입고!A68</f>
        <v>62</v>
      </c>
      <c r="G69" s="6">
        <f>출고!A68</f>
        <v>62</v>
      </c>
      <c r="H69" s="6">
        <f>재고!A68</f>
        <v>62</v>
      </c>
      <c r="I69" s="5" t="b">
        <f t="shared" si="1"/>
        <v>1</v>
      </c>
    </row>
    <row r="70" spans="4:9">
      <c r="D70" s="6">
        <f>판매추이!A69</f>
        <v>64</v>
      </c>
      <c r="E70" s="6">
        <f>매출!A69</f>
        <v>64</v>
      </c>
      <c r="F70" s="6">
        <f>입고!A69</f>
        <v>64</v>
      </c>
      <c r="G70" s="6">
        <f>출고!A69</f>
        <v>64</v>
      </c>
      <c r="H70" s="6">
        <f>재고!A69</f>
        <v>64</v>
      </c>
      <c r="I70" s="5" t="b">
        <f t="shared" si="1"/>
        <v>1</v>
      </c>
    </row>
    <row r="71" spans="4:9">
      <c r="D71" s="6">
        <f>판매추이!A70</f>
        <v>45</v>
      </c>
      <c r="E71" s="6">
        <f>매출!A70</f>
        <v>45</v>
      </c>
      <c r="F71" s="6">
        <f>입고!A70</f>
        <v>45</v>
      </c>
      <c r="G71" s="6">
        <f>출고!A70</f>
        <v>45</v>
      </c>
      <c r="H71" s="6">
        <f>재고!A70</f>
        <v>45</v>
      </c>
      <c r="I71" s="5" t="b">
        <f t="shared" si="1"/>
        <v>1</v>
      </c>
    </row>
    <row r="72" spans="4:9">
      <c r="D72" s="6">
        <f>판매추이!A71</f>
        <v>24</v>
      </c>
      <c r="E72" s="6">
        <f>매출!A71</f>
        <v>24</v>
      </c>
      <c r="F72" s="6">
        <f>입고!A71</f>
        <v>24</v>
      </c>
      <c r="G72" s="6">
        <f>출고!A71</f>
        <v>24</v>
      </c>
      <c r="H72" s="6">
        <f>재고!A71</f>
        <v>24</v>
      </c>
      <c r="I72" s="5" t="b">
        <f t="shared" si="1"/>
        <v>1</v>
      </c>
    </row>
    <row r="73" spans="4:9">
      <c r="D73" s="6">
        <f>판매추이!A72</f>
        <v>73</v>
      </c>
      <c r="E73" s="6">
        <f>매출!A72</f>
        <v>73</v>
      </c>
      <c r="F73" s="6">
        <f>입고!A72</f>
        <v>73</v>
      </c>
      <c r="G73" s="6">
        <f>출고!A72</f>
        <v>73</v>
      </c>
      <c r="H73" s="6">
        <f>재고!A72</f>
        <v>73</v>
      </c>
      <c r="I73" s="5" t="b">
        <f t="shared" si="1"/>
        <v>1</v>
      </c>
    </row>
    <row r="74" spans="4:9">
      <c r="D74" s="6">
        <f>판매추이!A73</f>
        <v>72</v>
      </c>
      <c r="E74" s="6">
        <f>매출!A73</f>
        <v>72</v>
      </c>
      <c r="F74" s="6">
        <f>입고!A73</f>
        <v>72</v>
      </c>
      <c r="G74" s="6">
        <f>출고!A73</f>
        <v>72</v>
      </c>
      <c r="H74" s="6">
        <f>재고!A73</f>
        <v>72</v>
      </c>
      <c r="I74" s="5" t="b">
        <f t="shared" si="1"/>
        <v>1</v>
      </c>
    </row>
    <row r="75" spans="4:9">
      <c r="D75" s="6">
        <f>판매추이!A74</f>
        <v>51</v>
      </c>
      <c r="E75" s="6">
        <f>매출!A74</f>
        <v>51</v>
      </c>
      <c r="F75" s="6">
        <f>입고!A74</f>
        <v>51</v>
      </c>
      <c r="G75" s="6">
        <f>출고!A74</f>
        <v>51</v>
      </c>
      <c r="H75" s="6">
        <f>재고!A74</f>
        <v>51</v>
      </c>
      <c r="I75" s="5" t="b">
        <f t="shared" si="1"/>
        <v>1</v>
      </c>
    </row>
    <row r="76" spans="4:9">
      <c r="D76" s="6">
        <f>판매추이!A75</f>
        <v>79</v>
      </c>
      <c r="E76" s="6">
        <f>매출!A75</f>
        <v>79</v>
      </c>
      <c r="F76" s="6">
        <f>입고!A75</f>
        <v>79</v>
      </c>
      <c r="G76" s="6">
        <f>출고!A75</f>
        <v>79</v>
      </c>
      <c r="H76" s="6">
        <f>재고!A75</f>
        <v>79</v>
      </c>
      <c r="I76" s="5" t="b">
        <f t="shared" si="1"/>
        <v>1</v>
      </c>
    </row>
    <row r="77" spans="4:9">
      <c r="D77" s="6">
        <f>판매추이!A76</f>
        <v>77</v>
      </c>
      <c r="E77" s="6">
        <f>매출!A76</f>
        <v>77</v>
      </c>
      <c r="F77" s="6">
        <f>입고!A76</f>
        <v>77</v>
      </c>
      <c r="G77" s="6">
        <f>출고!A76</f>
        <v>77</v>
      </c>
      <c r="H77" s="6">
        <f>재고!A76</f>
        <v>77</v>
      </c>
      <c r="I77" s="5" t="b">
        <f t="shared" si="1"/>
        <v>1</v>
      </c>
    </row>
    <row r="78" spans="4:9">
      <c r="D78" s="6">
        <f>판매추이!A77</f>
        <v>78</v>
      </c>
      <c r="E78" s="6">
        <f>매출!A77</f>
        <v>78</v>
      </c>
      <c r="F78" s="6">
        <f>입고!A77</f>
        <v>78</v>
      </c>
      <c r="G78" s="6">
        <f>출고!A77</f>
        <v>78</v>
      </c>
      <c r="H78" s="6">
        <f>재고!A77</f>
        <v>78</v>
      </c>
      <c r="I78" s="5" t="b">
        <f t="shared" si="1"/>
        <v>1</v>
      </c>
    </row>
    <row r="79" spans="4:9">
      <c r="D79" s="6">
        <f>판매추이!A78</f>
        <v>15</v>
      </c>
      <c r="E79" s="6">
        <f>매출!A78</f>
        <v>15</v>
      </c>
      <c r="F79" s="6">
        <f>입고!A78</f>
        <v>15</v>
      </c>
      <c r="G79" s="6">
        <f>출고!A78</f>
        <v>15</v>
      </c>
      <c r="H79" s="6">
        <f>재고!A78</f>
        <v>15</v>
      </c>
      <c r="I79" s="5" t="b">
        <f t="shared" si="1"/>
        <v>1</v>
      </c>
    </row>
    <row r="80" spans="4:9">
      <c r="D80" s="6">
        <f>판매추이!A79</f>
        <v>16</v>
      </c>
      <c r="E80" s="6">
        <f>매출!A79</f>
        <v>16</v>
      </c>
      <c r="F80" s="6">
        <f>입고!A79</f>
        <v>16</v>
      </c>
      <c r="G80" s="6">
        <f>출고!A79</f>
        <v>16</v>
      </c>
      <c r="H80" s="6">
        <f>재고!A79</f>
        <v>16</v>
      </c>
      <c r="I80" s="5" t="b">
        <f t="shared" si="1"/>
        <v>1</v>
      </c>
    </row>
    <row r="81" spans="4:9">
      <c r="D81" s="6">
        <f>판매추이!A80</f>
        <v>97</v>
      </c>
      <c r="E81" s="6">
        <f>매출!A80</f>
        <v>97</v>
      </c>
      <c r="F81" s="6">
        <f>입고!A80</f>
        <v>97</v>
      </c>
      <c r="G81" s="6">
        <f>출고!A80</f>
        <v>97</v>
      </c>
      <c r="H81" s="6">
        <f>재고!A80</f>
        <v>97</v>
      </c>
      <c r="I81" s="5" t="b">
        <f t="shared" si="1"/>
        <v>1</v>
      </c>
    </row>
    <row r="82" spans="4:9">
      <c r="D82" s="6">
        <f>판매추이!A81</f>
        <v>96</v>
      </c>
      <c r="E82" s="6">
        <f>매출!A81</f>
        <v>96</v>
      </c>
      <c r="F82" s="6">
        <f>입고!A81</f>
        <v>96</v>
      </c>
      <c r="G82" s="6">
        <f>출고!A81</f>
        <v>96</v>
      </c>
      <c r="H82" s="6">
        <f>재고!A81</f>
        <v>96</v>
      </c>
      <c r="I82" s="5" t="b">
        <f t="shared" si="1"/>
        <v>1</v>
      </c>
    </row>
    <row r="83" spans="4:9">
      <c r="D83" s="6">
        <f>판매추이!A82</f>
        <v>21</v>
      </c>
      <c r="E83" s="6">
        <f>매출!A82</f>
        <v>21</v>
      </c>
      <c r="F83" s="6">
        <f>입고!A82</f>
        <v>21</v>
      </c>
      <c r="G83" s="6">
        <f>출고!A82</f>
        <v>21</v>
      </c>
      <c r="H83" s="6">
        <f>재고!A82</f>
        <v>21</v>
      </c>
      <c r="I83" s="5" t="b">
        <f t="shared" si="1"/>
        <v>1</v>
      </c>
    </row>
    <row r="84" spans="4:9">
      <c r="D84" s="6">
        <f>판매추이!A83</f>
        <v>22</v>
      </c>
      <c r="E84" s="6">
        <f>매출!A83</f>
        <v>22</v>
      </c>
      <c r="F84" s="6">
        <f>입고!A83</f>
        <v>22</v>
      </c>
      <c r="G84" s="6">
        <f>출고!A83</f>
        <v>22</v>
      </c>
      <c r="H84" s="6">
        <f>재고!A83</f>
        <v>22</v>
      </c>
      <c r="I84" s="5" t="b">
        <f t="shared" si="1"/>
        <v>1</v>
      </c>
    </row>
    <row r="85" spans="4:9">
      <c r="D85" s="6">
        <f>판매추이!A84</f>
        <v>41</v>
      </c>
      <c r="E85" s="6">
        <f>매출!A84</f>
        <v>41</v>
      </c>
      <c r="F85" s="6">
        <f>입고!A84</f>
        <v>41</v>
      </c>
      <c r="G85" s="6">
        <f>출고!A84</f>
        <v>41</v>
      </c>
      <c r="H85" s="6">
        <f>재고!A84</f>
        <v>41</v>
      </c>
      <c r="I85" s="5" t="b">
        <f t="shared" si="1"/>
        <v>1</v>
      </c>
    </row>
    <row r="86" spans="4:9">
      <c r="D86" s="6">
        <f>판매추이!A85</f>
        <v>42</v>
      </c>
      <c r="E86" s="6">
        <f>매출!A85</f>
        <v>42</v>
      </c>
      <c r="F86" s="6">
        <f>입고!A85</f>
        <v>42</v>
      </c>
      <c r="G86" s="6">
        <f>출고!A85</f>
        <v>42</v>
      </c>
      <c r="H86" s="6">
        <f>재고!A85</f>
        <v>42</v>
      </c>
      <c r="I86" s="5" t="b">
        <f t="shared" si="1"/>
        <v>1</v>
      </c>
    </row>
    <row r="87" spans="4:9">
      <c r="D87" s="6">
        <f>판매추이!A86</f>
        <v>11</v>
      </c>
      <c r="E87" s="6">
        <f>매출!A86</f>
        <v>11</v>
      </c>
      <c r="F87" s="6">
        <f>입고!A86</f>
        <v>11</v>
      </c>
      <c r="G87" s="6">
        <f>출고!A86</f>
        <v>11</v>
      </c>
      <c r="H87" s="6">
        <f>재고!A86</f>
        <v>11</v>
      </c>
      <c r="I87" s="5" t="b">
        <f t="shared" si="1"/>
        <v>1</v>
      </c>
    </row>
    <row r="88" spans="4:9">
      <c r="D88" s="6">
        <f>판매추이!A87</f>
        <v>12</v>
      </c>
      <c r="E88" s="6">
        <f>매출!A87</f>
        <v>12</v>
      </c>
      <c r="F88" s="6">
        <f>입고!A87</f>
        <v>12</v>
      </c>
      <c r="G88" s="6">
        <f>출고!A87</f>
        <v>12</v>
      </c>
      <c r="H88" s="6">
        <f>재고!A87</f>
        <v>12</v>
      </c>
      <c r="I88" s="5" t="b">
        <f t="shared" si="1"/>
        <v>1</v>
      </c>
    </row>
    <row r="89" spans="4:9">
      <c r="D89" s="6">
        <f>판매추이!A88</f>
        <v>57</v>
      </c>
      <c r="E89" s="6">
        <f>매출!A88</f>
        <v>57</v>
      </c>
      <c r="F89" s="6">
        <f>입고!A88</f>
        <v>57</v>
      </c>
      <c r="G89" s="6">
        <f>출고!A88</f>
        <v>57</v>
      </c>
      <c r="H89" s="6">
        <f>재고!A88</f>
        <v>57</v>
      </c>
      <c r="I89" s="5" t="b">
        <f t="shared" si="1"/>
        <v>1</v>
      </c>
    </row>
    <row r="90" spans="4:9">
      <c r="D90" s="6">
        <f>판매추이!A89</f>
        <v>56</v>
      </c>
      <c r="E90" s="6">
        <f>매출!A89</f>
        <v>56</v>
      </c>
      <c r="F90" s="6">
        <f>입고!A89</f>
        <v>56</v>
      </c>
      <c r="G90" s="6">
        <f>출고!A89</f>
        <v>56</v>
      </c>
      <c r="H90" s="6">
        <f>재고!A89</f>
        <v>56</v>
      </c>
      <c r="I90" s="5" t="b">
        <f t="shared" si="1"/>
        <v>1</v>
      </c>
    </row>
    <row r="91" spans="4:9">
      <c r="D91" s="6">
        <f>판매추이!A90</f>
        <v>104</v>
      </c>
      <c r="E91" s="6">
        <f>매출!A90</f>
        <v>104</v>
      </c>
      <c r="F91" s="6">
        <f>입고!A90</f>
        <v>104</v>
      </c>
      <c r="G91" s="6">
        <f>출고!A90</f>
        <v>104</v>
      </c>
      <c r="H91" s="6">
        <f>재고!A90</f>
        <v>104</v>
      </c>
      <c r="I91" s="5" t="b">
        <f t="shared" si="1"/>
        <v>1</v>
      </c>
    </row>
    <row r="92" spans="4:9">
      <c r="D92" s="6">
        <f>판매추이!A91</f>
        <v>105</v>
      </c>
      <c r="E92" s="6">
        <f>매출!A91</f>
        <v>105</v>
      </c>
      <c r="F92" s="6">
        <f>입고!A91</f>
        <v>105</v>
      </c>
      <c r="G92" s="6">
        <f>출고!A91</f>
        <v>105</v>
      </c>
      <c r="H92" s="6">
        <f>재고!A91</f>
        <v>105</v>
      </c>
      <c r="I92" s="5" t="b">
        <f t="shared" si="1"/>
        <v>1</v>
      </c>
    </row>
    <row r="93" spans="4:9">
      <c r="D93" s="6">
        <f>판매추이!A92</f>
        <v>38</v>
      </c>
      <c r="E93" s="6">
        <f>매출!A92</f>
        <v>38</v>
      </c>
      <c r="F93" s="6">
        <f>입고!A92</f>
        <v>38</v>
      </c>
      <c r="G93" s="6">
        <f>출고!A92</f>
        <v>38</v>
      </c>
      <c r="H93" s="6">
        <f>재고!A92</f>
        <v>38</v>
      </c>
      <c r="I93" s="5" t="b">
        <f t="shared" si="1"/>
        <v>1</v>
      </c>
    </row>
    <row r="94" spans="4:9">
      <c r="D94" s="6">
        <f>판매추이!A93</f>
        <v>40</v>
      </c>
      <c r="E94" s="6">
        <f>매출!A93</f>
        <v>40</v>
      </c>
      <c r="F94" s="6">
        <f>입고!A93</f>
        <v>40</v>
      </c>
      <c r="G94" s="6">
        <f>출고!A93</f>
        <v>40</v>
      </c>
      <c r="H94" s="6">
        <f>재고!A93</f>
        <v>40</v>
      </c>
      <c r="I94" s="5" t="b">
        <f t="shared" si="1"/>
        <v>1</v>
      </c>
    </row>
    <row r="95" spans="4:9">
      <c r="D95" s="6">
        <f>판매추이!A94</f>
        <v>37</v>
      </c>
      <c r="E95" s="6">
        <f>매출!A94</f>
        <v>37</v>
      </c>
      <c r="F95" s="6">
        <f>입고!A94</f>
        <v>37</v>
      </c>
      <c r="G95" s="6">
        <f>출고!A94</f>
        <v>37</v>
      </c>
      <c r="H95" s="6">
        <f>재고!A94</f>
        <v>37</v>
      </c>
      <c r="I95" s="5" t="b">
        <f t="shared" si="1"/>
        <v>1</v>
      </c>
    </row>
    <row r="96" spans="4:9">
      <c r="D96" s="6">
        <f>판매추이!A95</f>
        <v>39</v>
      </c>
      <c r="E96" s="6">
        <f>매출!A95</f>
        <v>39</v>
      </c>
      <c r="F96" s="6">
        <f>입고!A95</f>
        <v>39</v>
      </c>
      <c r="G96" s="6">
        <f>출고!A95</f>
        <v>39</v>
      </c>
      <c r="H96" s="6">
        <f>재고!A95</f>
        <v>39</v>
      </c>
      <c r="I96" s="5" t="b">
        <f t="shared" si="1"/>
        <v>1</v>
      </c>
    </row>
    <row r="97" spans="4:9">
      <c r="D97" s="6">
        <f>판매추이!A96</f>
        <v>82</v>
      </c>
      <c r="E97" s="6">
        <f>매출!A96</f>
        <v>82</v>
      </c>
      <c r="F97" s="6">
        <f>입고!A96</f>
        <v>82</v>
      </c>
      <c r="G97" s="6">
        <f>출고!A96</f>
        <v>82</v>
      </c>
      <c r="H97" s="6">
        <f>재고!A96</f>
        <v>82</v>
      </c>
      <c r="I97" s="5" t="b">
        <f t="shared" si="1"/>
        <v>1</v>
      </c>
    </row>
    <row r="98" spans="4:9">
      <c r="D98" s="6">
        <f>판매추이!A97</f>
        <v>81</v>
      </c>
      <c r="E98" s="6">
        <f>매출!A97</f>
        <v>81</v>
      </c>
      <c r="F98" s="6">
        <f>입고!A97</f>
        <v>81</v>
      </c>
      <c r="G98" s="6">
        <f>출고!A97</f>
        <v>81</v>
      </c>
      <c r="H98" s="6">
        <f>재고!A97</f>
        <v>81</v>
      </c>
      <c r="I98" s="5" t="b">
        <f t="shared" si="1"/>
        <v>1</v>
      </c>
    </row>
    <row r="99" spans="4:9">
      <c r="D99" s="6">
        <f>판매추이!A98</f>
        <v>83</v>
      </c>
      <c r="E99" s="6">
        <f>매출!A98</f>
        <v>83</v>
      </c>
      <c r="F99" s="6">
        <f>입고!A98</f>
        <v>83</v>
      </c>
      <c r="G99" s="6">
        <f>출고!A98</f>
        <v>83</v>
      </c>
      <c r="H99" s="6">
        <f>재고!A98</f>
        <v>83</v>
      </c>
      <c r="I99" s="5" t="b">
        <f t="shared" si="1"/>
        <v>1</v>
      </c>
    </row>
    <row r="100" spans="4:9">
      <c r="D100" s="6">
        <f>판매추이!A99</f>
        <v>14</v>
      </c>
      <c r="E100" s="6">
        <f>매출!A99</f>
        <v>14</v>
      </c>
      <c r="F100" s="6">
        <f>입고!A99</f>
        <v>14</v>
      </c>
      <c r="G100" s="6">
        <f>출고!A99</f>
        <v>14</v>
      </c>
      <c r="H100" s="6">
        <f>재고!A99</f>
        <v>14</v>
      </c>
      <c r="I100" s="5" t="b">
        <f t="shared" si="1"/>
        <v>1</v>
      </c>
    </row>
    <row r="101" spans="4:9">
      <c r="D101" s="6">
        <f>판매추이!A100</f>
        <v>29</v>
      </c>
      <c r="E101" s="6">
        <f>매출!A100</f>
        <v>29</v>
      </c>
      <c r="F101" s="6">
        <f>입고!A100</f>
        <v>29</v>
      </c>
      <c r="G101" s="6">
        <f>출고!A100</f>
        <v>29</v>
      </c>
      <c r="H101" s="6">
        <f>재고!A100</f>
        <v>29</v>
      </c>
      <c r="I101" s="5" t="b">
        <f t="shared" si="1"/>
        <v>1</v>
      </c>
    </row>
    <row r="102" spans="4:9">
      <c r="D102" s="6">
        <f>판매추이!A101</f>
        <v>30</v>
      </c>
      <c r="E102" s="6">
        <f>매출!A101</f>
        <v>30</v>
      </c>
      <c r="F102" s="6">
        <f>입고!A101</f>
        <v>30</v>
      </c>
      <c r="G102" s="6">
        <f>출고!A101</f>
        <v>30</v>
      </c>
      <c r="H102" s="6">
        <f>재고!A101</f>
        <v>30</v>
      </c>
      <c r="I102" s="5" t="b">
        <f t="shared" si="1"/>
        <v>1</v>
      </c>
    </row>
    <row r="103" spans="4:9">
      <c r="D103" s="6">
        <f>판매추이!A102</f>
        <v>3</v>
      </c>
      <c r="E103" s="6">
        <f>매출!A102</f>
        <v>3</v>
      </c>
      <c r="F103" s="6">
        <f>입고!A102</f>
        <v>3</v>
      </c>
      <c r="G103" s="6">
        <f>출고!A102</f>
        <v>3</v>
      </c>
      <c r="H103" s="6">
        <f>재고!A102</f>
        <v>3</v>
      </c>
      <c r="I103" s="5" t="b">
        <f t="shared" si="1"/>
        <v>1</v>
      </c>
    </row>
    <row r="104" spans="4:9">
      <c r="D104" s="6">
        <f>판매추이!A103</f>
        <v>4</v>
      </c>
      <c r="E104" s="6">
        <f>매출!A103</f>
        <v>4</v>
      </c>
      <c r="F104" s="6">
        <f>입고!A103</f>
        <v>4</v>
      </c>
      <c r="G104" s="6">
        <f>출고!A103</f>
        <v>4</v>
      </c>
      <c r="H104" s="6">
        <f>재고!A103</f>
        <v>4</v>
      </c>
      <c r="I104" s="5" t="b">
        <f t="shared" si="1"/>
        <v>1</v>
      </c>
    </row>
    <row r="105" spans="4:9">
      <c r="D105" s="6">
        <f>판매추이!A104</f>
        <v>5</v>
      </c>
      <c r="E105" s="6">
        <f>매출!A104</f>
        <v>5</v>
      </c>
      <c r="F105" s="6">
        <f>입고!A104</f>
        <v>5</v>
      </c>
      <c r="G105" s="6">
        <f>출고!A104</f>
        <v>5</v>
      </c>
      <c r="H105" s="6">
        <f>재고!A104</f>
        <v>5</v>
      </c>
      <c r="I105" s="5" t="b">
        <f t="shared" si="1"/>
        <v>1</v>
      </c>
    </row>
    <row r="106" spans="4:9">
      <c r="D106" s="6">
        <f>판매추이!A105</f>
        <v>6</v>
      </c>
      <c r="E106" s="6">
        <f>매출!A105</f>
        <v>6</v>
      </c>
      <c r="F106" s="6">
        <f>입고!A105</f>
        <v>6</v>
      </c>
      <c r="G106" s="6">
        <f>출고!A105</f>
        <v>6</v>
      </c>
      <c r="H106" s="6">
        <f>재고!A105</f>
        <v>6</v>
      </c>
      <c r="I106" s="5" t="b">
        <f t="shared" si="1"/>
        <v>1</v>
      </c>
    </row>
    <row r="107" spans="4:9">
      <c r="D107" s="6">
        <f>판매추이!A106</f>
        <v>99</v>
      </c>
      <c r="E107" s="6">
        <f>매출!A106</f>
        <v>99</v>
      </c>
      <c r="F107" s="6">
        <f>입고!A106</f>
        <v>99</v>
      </c>
      <c r="G107" s="6">
        <f>출고!A106</f>
        <v>99</v>
      </c>
      <c r="H107" s="6">
        <f>재고!A106</f>
        <v>99</v>
      </c>
      <c r="I107" s="5" t="b">
        <f t="shared" si="1"/>
        <v>1</v>
      </c>
    </row>
    <row r="108" spans="4:9">
      <c r="D108" s="6" t="str">
        <f>판매추이!A107</f>
        <v>L25</v>
      </c>
      <c r="E108" s="6" t="str">
        <f>매출!A107</f>
        <v>L25</v>
      </c>
      <c r="F108" s="6" t="str">
        <f>입고!A107</f>
        <v>L25</v>
      </c>
      <c r="G108" s="6" t="str">
        <f>출고!A107</f>
        <v>L25</v>
      </c>
      <c r="H108" s="6" t="str">
        <f>재고!A107</f>
        <v>L25</v>
      </c>
      <c r="I108" s="5" t="b">
        <f t="shared" si="1"/>
        <v>1</v>
      </c>
    </row>
    <row r="109" spans="4:9">
      <c r="D109" s="6" t="str">
        <f>판매추이!A108</f>
        <v>L24</v>
      </c>
      <c r="E109" s="6" t="str">
        <f>매출!A108</f>
        <v>L24</v>
      </c>
      <c r="F109" s="6" t="str">
        <f>입고!A108</f>
        <v>L24</v>
      </c>
      <c r="G109" s="6" t="str">
        <f>출고!A108</f>
        <v>L24</v>
      </c>
      <c r="H109" s="6" t="str">
        <f>재고!A108</f>
        <v>L24</v>
      </c>
      <c r="I109" s="5" t="b">
        <f t="shared" si="1"/>
        <v>1</v>
      </c>
    </row>
    <row r="110" spans="4:9">
      <c r="D110" s="6" t="str">
        <f>판매추이!A109</f>
        <v>L26</v>
      </c>
      <c r="E110" s="6" t="str">
        <f>매출!A109</f>
        <v>L26</v>
      </c>
      <c r="F110" s="6" t="str">
        <f>입고!A109</f>
        <v>L26</v>
      </c>
      <c r="G110" s="6" t="str">
        <f>출고!A109</f>
        <v>L26</v>
      </c>
      <c r="H110" s="6" t="str">
        <f>재고!A109</f>
        <v>L26</v>
      </c>
      <c r="I110" s="5" t="b">
        <f t="shared" si="1"/>
        <v>1</v>
      </c>
    </row>
    <row r="111" spans="4:9">
      <c r="D111" s="6" t="str">
        <f>판매추이!A110</f>
        <v>L27</v>
      </c>
      <c r="E111" s="6" t="str">
        <f>매출!A110</f>
        <v>L27</v>
      </c>
      <c r="F111" s="6" t="str">
        <f>입고!A110</f>
        <v>L27</v>
      </c>
      <c r="G111" s="6" t="str">
        <f>출고!A110</f>
        <v>L27</v>
      </c>
      <c r="H111" s="6" t="str">
        <f>재고!A110</f>
        <v>L27</v>
      </c>
      <c r="I111" s="5" t="b">
        <f t="shared" si="1"/>
        <v>1</v>
      </c>
    </row>
    <row r="112" spans="4:9">
      <c r="D112" s="6" t="str">
        <f>판매추이!A111</f>
        <v>L28</v>
      </c>
      <c r="E112" s="6" t="str">
        <f>매출!A111</f>
        <v>L28</v>
      </c>
      <c r="F112" s="6" t="str">
        <f>입고!A111</f>
        <v>L28</v>
      </c>
      <c r="G112" s="6" t="str">
        <f>출고!A111</f>
        <v>L28</v>
      </c>
      <c r="H112" s="6" t="str">
        <f>재고!A111</f>
        <v>L28</v>
      </c>
      <c r="I112" s="5" t="b">
        <f t="shared" si="1"/>
        <v>1</v>
      </c>
    </row>
    <row r="113" spans="4:9">
      <c r="D113" s="6" t="str">
        <f>판매추이!A112</f>
        <v>L34</v>
      </c>
      <c r="E113" s="6" t="str">
        <f>매출!A112</f>
        <v>L34</v>
      </c>
      <c r="F113" s="6" t="str">
        <f>입고!A112</f>
        <v>L34</v>
      </c>
      <c r="G113" s="6" t="str">
        <f>출고!A112</f>
        <v>L34</v>
      </c>
      <c r="H113" s="6" t="str">
        <f>재고!A112</f>
        <v>L34</v>
      </c>
      <c r="I113" s="5" t="b">
        <f t="shared" si="1"/>
        <v>1</v>
      </c>
    </row>
    <row r="114" spans="4:9">
      <c r="D114" s="6" t="str">
        <f>판매추이!A113</f>
        <v>L21</v>
      </c>
      <c r="E114" s="6" t="str">
        <f>매출!A113</f>
        <v>L21</v>
      </c>
      <c r="F114" s="6" t="str">
        <f>입고!A113</f>
        <v>L21</v>
      </c>
      <c r="G114" s="6" t="str">
        <f>출고!A113</f>
        <v>L21</v>
      </c>
      <c r="H114" s="6" t="str">
        <f>재고!A113</f>
        <v>L21</v>
      </c>
      <c r="I114" s="5" t="b">
        <f t="shared" si="1"/>
        <v>1</v>
      </c>
    </row>
    <row r="115" spans="4:9">
      <c r="D115" s="6" t="str">
        <f>판매추이!A114</f>
        <v>L22</v>
      </c>
      <c r="E115" s="6" t="str">
        <f>매출!A114</f>
        <v>L22</v>
      </c>
      <c r="F115" s="6" t="str">
        <f>입고!A114</f>
        <v>L22</v>
      </c>
      <c r="G115" s="6" t="str">
        <f>출고!A114</f>
        <v>L22</v>
      </c>
      <c r="H115" s="6" t="str">
        <f>재고!A114</f>
        <v>L22</v>
      </c>
      <c r="I115" s="5" t="b">
        <f t="shared" si="1"/>
        <v>1</v>
      </c>
    </row>
    <row r="116" spans="4:9">
      <c r="D116" s="6" t="str">
        <f>판매추이!A115</f>
        <v>L19</v>
      </c>
      <c r="E116" s="6" t="str">
        <f>매출!A115</f>
        <v>L19</v>
      </c>
      <c r="F116" s="6" t="str">
        <f>입고!A115</f>
        <v>L19</v>
      </c>
      <c r="G116" s="6" t="str">
        <f>출고!A115</f>
        <v>L19</v>
      </c>
      <c r="H116" s="6" t="str">
        <f>재고!A115</f>
        <v>L19</v>
      </c>
      <c r="I116" s="5" t="b">
        <f t="shared" si="1"/>
        <v>1</v>
      </c>
    </row>
    <row r="117" spans="4:9">
      <c r="D117" s="6" t="str">
        <f>판매추이!A116</f>
        <v>L20</v>
      </c>
      <c r="E117" s="6" t="str">
        <f>매출!A116</f>
        <v>L20</v>
      </c>
      <c r="F117" s="6" t="str">
        <f>입고!A116</f>
        <v>L20</v>
      </c>
      <c r="G117" s="6" t="str">
        <f>출고!A116</f>
        <v>L20</v>
      </c>
      <c r="H117" s="6" t="str">
        <f>재고!A116</f>
        <v>L20</v>
      </c>
      <c r="I117" s="5" t="b">
        <f t="shared" si="1"/>
        <v>1</v>
      </c>
    </row>
    <row r="118" spans="4:9">
      <c r="D118" s="6" t="str">
        <f>판매추이!A117</f>
        <v>L17</v>
      </c>
      <c r="E118" s="6" t="str">
        <f>매출!A117</f>
        <v>L17</v>
      </c>
      <c r="F118" s="6" t="str">
        <f>입고!A117</f>
        <v>L17</v>
      </c>
      <c r="G118" s="6" t="str">
        <f>출고!A117</f>
        <v>L17</v>
      </c>
      <c r="H118" s="6" t="str">
        <f>재고!A117</f>
        <v>L17</v>
      </c>
      <c r="I118" s="5" t="b">
        <f t="shared" si="1"/>
        <v>1</v>
      </c>
    </row>
    <row r="119" spans="4:9">
      <c r="D119" s="6" t="str">
        <f>판매추이!A118</f>
        <v>L18</v>
      </c>
      <c r="E119" s="6" t="str">
        <f>매출!A118</f>
        <v>L18</v>
      </c>
      <c r="F119" s="6" t="str">
        <f>입고!A118</f>
        <v>L18</v>
      </c>
      <c r="G119" s="6" t="str">
        <f>출고!A118</f>
        <v>L18</v>
      </c>
      <c r="H119" s="6" t="str">
        <f>재고!A118</f>
        <v>L18</v>
      </c>
      <c r="I119" s="5" t="b">
        <f t="shared" si="1"/>
        <v>1</v>
      </c>
    </row>
    <row r="120" spans="4:9">
      <c r="D120" s="6" t="str">
        <f>판매추이!A119</f>
        <v>L15</v>
      </c>
      <c r="E120" s="6" t="str">
        <f>매출!A119</f>
        <v>L15</v>
      </c>
      <c r="F120" s="6" t="str">
        <f>입고!A119</f>
        <v>L15</v>
      </c>
      <c r="G120" s="6" t="str">
        <f>출고!A119</f>
        <v>L15</v>
      </c>
      <c r="H120" s="6" t="str">
        <f>재고!A119</f>
        <v>L15</v>
      </c>
      <c r="I120" s="5" t="b">
        <f t="shared" si="1"/>
        <v>1</v>
      </c>
    </row>
    <row r="121" spans="4:9">
      <c r="D121" s="6" t="str">
        <f>판매추이!A120</f>
        <v>L16</v>
      </c>
      <c r="E121" s="6" t="str">
        <f>매출!A120</f>
        <v>L16</v>
      </c>
      <c r="F121" s="6" t="str">
        <f>입고!A120</f>
        <v>L16</v>
      </c>
      <c r="G121" s="6" t="str">
        <f>출고!A120</f>
        <v>L16</v>
      </c>
      <c r="H121" s="6" t="str">
        <f>재고!A120</f>
        <v>L16</v>
      </c>
      <c r="I121" s="5" t="b">
        <f t="shared" si="1"/>
        <v>1</v>
      </c>
    </row>
    <row r="122" spans="4:9">
      <c r="D122" s="6" t="str">
        <f>판매추이!A121</f>
        <v>L4</v>
      </c>
      <c r="E122" s="6" t="str">
        <f>매출!A121</f>
        <v>L4</v>
      </c>
      <c r="F122" s="6" t="str">
        <f>입고!A121</f>
        <v>L4</v>
      </c>
      <c r="G122" s="6" t="str">
        <f>출고!A121</f>
        <v>L4</v>
      </c>
      <c r="H122" s="6" t="str">
        <f>재고!A121</f>
        <v>L4</v>
      </c>
      <c r="I122" s="5" t="b">
        <f t="shared" si="1"/>
        <v>1</v>
      </c>
    </row>
    <row r="123" spans="4:9">
      <c r="D123" s="6" t="str">
        <f>판매추이!A122</f>
        <v>L33</v>
      </c>
      <c r="E123" s="6" t="str">
        <f>매출!A122</f>
        <v>L33</v>
      </c>
      <c r="F123" s="6" t="str">
        <f>입고!A122</f>
        <v>L33</v>
      </c>
      <c r="G123" s="6" t="str">
        <f>출고!A122</f>
        <v>L33</v>
      </c>
      <c r="H123" s="6" t="str">
        <f>재고!A122</f>
        <v>L33</v>
      </c>
      <c r="I123" s="5" t="b">
        <f t="shared" si="1"/>
        <v>1</v>
      </c>
    </row>
    <row r="124" spans="4:9">
      <c r="D124" s="6" t="str">
        <f>판매추이!A123</f>
        <v>L37</v>
      </c>
      <c r="E124" s="6" t="str">
        <f>매출!A123</f>
        <v>L37</v>
      </c>
      <c r="F124" s="6" t="str">
        <f>입고!A123</f>
        <v>L37</v>
      </c>
      <c r="G124" s="6" t="str">
        <f>출고!A123</f>
        <v>L37</v>
      </c>
      <c r="H124" s="6" t="str">
        <f>재고!A123</f>
        <v>L37</v>
      </c>
      <c r="I124" s="5" t="b">
        <f t="shared" si="1"/>
        <v>1</v>
      </c>
    </row>
    <row r="125" spans="4:9">
      <c r="D125" s="6" t="str">
        <f>판매추이!A124</f>
        <v>L30</v>
      </c>
      <c r="E125" s="6" t="str">
        <f>매출!A124</f>
        <v>L30</v>
      </c>
      <c r="F125" s="6" t="str">
        <f>입고!A124</f>
        <v>L30</v>
      </c>
      <c r="G125" s="6" t="str">
        <f>출고!A124</f>
        <v>L30</v>
      </c>
      <c r="H125" s="6" t="str">
        <f>재고!A124</f>
        <v>L30</v>
      </c>
      <c r="I125" s="5" t="b">
        <f t="shared" si="1"/>
        <v>1</v>
      </c>
    </row>
    <row r="126" spans="4:9">
      <c r="D126" s="6" t="str">
        <f>판매추이!A125</f>
        <v>L14</v>
      </c>
      <c r="E126" s="6" t="str">
        <f>매출!A125</f>
        <v>L14</v>
      </c>
      <c r="F126" s="6" t="str">
        <f>입고!A125</f>
        <v>L14</v>
      </c>
      <c r="G126" s="6" t="str">
        <f>출고!A125</f>
        <v>L14</v>
      </c>
      <c r="H126" s="6" t="str">
        <f>재고!A125</f>
        <v>L14</v>
      </c>
      <c r="I126" s="5" t="b">
        <f t="shared" si="1"/>
        <v>1</v>
      </c>
    </row>
    <row r="127" spans="4:9">
      <c r="D127" s="6" t="str">
        <f>판매추이!A126</f>
        <v>L32</v>
      </c>
      <c r="E127" s="6" t="str">
        <f>매출!A126</f>
        <v>L32</v>
      </c>
      <c r="F127" s="6" t="str">
        <f>입고!A126</f>
        <v>L32</v>
      </c>
      <c r="G127" s="6" t="str">
        <f>출고!A126</f>
        <v>L32</v>
      </c>
      <c r="H127" s="6" t="str">
        <f>재고!A126</f>
        <v>L32</v>
      </c>
      <c r="I127" s="5" t="b">
        <f t="shared" si="1"/>
        <v>1</v>
      </c>
    </row>
    <row r="128" spans="4:9">
      <c r="D128" s="6" t="str">
        <f>판매추이!A127</f>
        <v>L3</v>
      </c>
      <c r="E128" s="6" t="str">
        <f>매출!A127</f>
        <v>L3</v>
      </c>
      <c r="F128" s="6" t="str">
        <f>입고!A127</f>
        <v>L3</v>
      </c>
      <c r="G128" s="6" t="str">
        <f>출고!A127</f>
        <v>L3</v>
      </c>
      <c r="H128" s="6" t="str">
        <f>재고!A127</f>
        <v>L3</v>
      </c>
      <c r="I128" s="5" t="b">
        <f t="shared" si="1"/>
        <v>1</v>
      </c>
    </row>
    <row r="129" spans="4:9">
      <c r="D129" s="6" t="str">
        <f>판매추이!A128</f>
        <v>L7</v>
      </c>
      <c r="E129" s="6" t="str">
        <f>매출!A128</f>
        <v>L7</v>
      </c>
      <c r="F129" s="6" t="str">
        <f>입고!A128</f>
        <v>L7</v>
      </c>
      <c r="G129" s="6" t="str">
        <f>출고!A128</f>
        <v>L7</v>
      </c>
      <c r="H129" s="6" t="str">
        <f>재고!A128</f>
        <v>L7</v>
      </c>
      <c r="I129" s="5" t="b">
        <f t="shared" si="1"/>
        <v>1</v>
      </c>
    </row>
    <row r="130" spans="4:9">
      <c r="D130" s="6" t="str">
        <f>판매추이!A129</f>
        <v>L10</v>
      </c>
      <c r="E130" s="6" t="str">
        <f>매출!A129</f>
        <v>L10</v>
      </c>
      <c r="F130" s="6" t="str">
        <f>입고!A129</f>
        <v>L10</v>
      </c>
      <c r="G130" s="6" t="str">
        <f>출고!A129</f>
        <v>L10</v>
      </c>
      <c r="H130" s="6" t="str">
        <f>재고!A129</f>
        <v>L10</v>
      </c>
      <c r="I130" s="5" t="b">
        <f t="shared" ref="I130:I189" si="2">IF(OR(D130&lt;&gt;E130, E130&lt;&gt;F130, F130&lt;&gt;G130, G130&lt;&gt;H130), FALSE, TRUE)</f>
        <v>1</v>
      </c>
    </row>
    <row r="131" spans="4:9">
      <c r="D131" s="6" t="str">
        <f>판매추이!A130</f>
        <v>L8</v>
      </c>
      <c r="E131" s="6" t="str">
        <f>매출!A130</f>
        <v>L8</v>
      </c>
      <c r="F131" s="6" t="str">
        <f>입고!A130</f>
        <v>L8</v>
      </c>
      <c r="G131" s="6" t="str">
        <f>출고!A130</f>
        <v>L8</v>
      </c>
      <c r="H131" s="6" t="str">
        <f>재고!A130</f>
        <v>L8</v>
      </c>
      <c r="I131" s="5" t="b">
        <f t="shared" si="2"/>
        <v>1</v>
      </c>
    </row>
    <row r="132" spans="4:9">
      <c r="D132" s="6" t="str">
        <f>판매추이!A131</f>
        <v>L9</v>
      </c>
      <c r="E132" s="6" t="str">
        <f>매출!A131</f>
        <v>L9</v>
      </c>
      <c r="F132" s="6" t="str">
        <f>입고!A131</f>
        <v>L9</v>
      </c>
      <c r="G132" s="6" t="str">
        <f>출고!A131</f>
        <v>L9</v>
      </c>
      <c r="H132" s="6" t="str">
        <f>재고!A131</f>
        <v>L9</v>
      </c>
      <c r="I132" s="5" t="b">
        <f t="shared" si="2"/>
        <v>1</v>
      </c>
    </row>
    <row r="133" spans="4:9">
      <c r="D133" s="6" t="str">
        <f>판매추이!A132</f>
        <v>L31</v>
      </c>
      <c r="E133" s="6" t="str">
        <f>매출!A132</f>
        <v>L31</v>
      </c>
      <c r="F133" s="6" t="str">
        <f>입고!A132</f>
        <v>L31</v>
      </c>
      <c r="G133" s="6" t="str">
        <f>출고!A132</f>
        <v>L31</v>
      </c>
      <c r="H133" s="6" t="str">
        <f>재고!A132</f>
        <v>L31</v>
      </c>
      <c r="I133" s="5" t="b">
        <f t="shared" si="2"/>
        <v>1</v>
      </c>
    </row>
    <row r="134" spans="4:9">
      <c r="D134" s="6" t="str">
        <f>판매추이!A133</f>
        <v>L11</v>
      </c>
      <c r="E134" s="6" t="str">
        <f>매출!A133</f>
        <v>L11</v>
      </c>
      <c r="F134" s="6" t="str">
        <f>입고!A133</f>
        <v>L11</v>
      </c>
      <c r="G134" s="6" t="str">
        <f>출고!A133</f>
        <v>L11</v>
      </c>
      <c r="H134" s="6" t="str">
        <f>재고!A133</f>
        <v>L11</v>
      </c>
      <c r="I134" s="5" t="b">
        <f t="shared" si="2"/>
        <v>1</v>
      </c>
    </row>
    <row r="135" spans="4:9">
      <c r="D135" s="6" t="str">
        <f>판매추이!A134</f>
        <v>L6</v>
      </c>
      <c r="E135" s="6" t="str">
        <f>매출!A134</f>
        <v>L6</v>
      </c>
      <c r="F135" s="6" t="str">
        <f>입고!A134</f>
        <v>L6</v>
      </c>
      <c r="G135" s="6" t="str">
        <f>출고!A134</f>
        <v>L6</v>
      </c>
      <c r="H135" s="6" t="str">
        <f>재고!A134</f>
        <v>L6</v>
      </c>
      <c r="I135" s="5" t="b">
        <f t="shared" si="2"/>
        <v>1</v>
      </c>
    </row>
    <row r="136" spans="4:9">
      <c r="D136" s="6" t="str">
        <f>판매추이!A135</f>
        <v>L23</v>
      </c>
      <c r="E136" s="6" t="str">
        <f>매출!A135</f>
        <v>L23</v>
      </c>
      <c r="F136" s="6" t="str">
        <f>입고!A135</f>
        <v>L23</v>
      </c>
      <c r="G136" s="6" t="str">
        <f>출고!A135</f>
        <v>L23</v>
      </c>
      <c r="H136" s="6" t="str">
        <f>재고!A135</f>
        <v>L23</v>
      </c>
      <c r="I136" s="5" t="b">
        <f t="shared" si="2"/>
        <v>1</v>
      </c>
    </row>
    <row r="137" spans="4:9">
      <c r="D137" s="6" t="str">
        <f>판매추이!A136</f>
        <v>L29</v>
      </c>
      <c r="E137" s="6" t="str">
        <f>매출!A136</f>
        <v>L29</v>
      </c>
      <c r="F137" s="6" t="str">
        <f>입고!A136</f>
        <v>L29</v>
      </c>
      <c r="G137" s="6" t="str">
        <f>출고!A136</f>
        <v>L29</v>
      </c>
      <c r="H137" s="6" t="str">
        <f>재고!A136</f>
        <v>L29</v>
      </c>
      <c r="I137" s="5" t="b">
        <f t="shared" si="2"/>
        <v>1</v>
      </c>
    </row>
    <row r="138" spans="4:9">
      <c r="D138" s="6" t="str">
        <f>판매추이!A137</f>
        <v>L5</v>
      </c>
      <c r="E138" s="6" t="str">
        <f>매출!A137</f>
        <v>L5</v>
      </c>
      <c r="F138" s="6" t="str">
        <f>입고!A137</f>
        <v>L5</v>
      </c>
      <c r="G138" s="6" t="str">
        <f>출고!A137</f>
        <v>L5</v>
      </c>
      <c r="H138" s="6" t="str">
        <f>재고!A137</f>
        <v>L5</v>
      </c>
      <c r="I138" s="5" t="b">
        <f t="shared" si="2"/>
        <v>1</v>
      </c>
    </row>
    <row r="139" spans="4:9">
      <c r="D139" s="6" t="str">
        <f>판매추이!A138</f>
        <v>L13</v>
      </c>
      <c r="E139" s="6" t="str">
        <f>매출!A138</f>
        <v>L13</v>
      </c>
      <c r="F139" s="6" t="str">
        <f>입고!A138</f>
        <v>L13</v>
      </c>
      <c r="G139" s="6" t="str">
        <f>출고!A138</f>
        <v>L13</v>
      </c>
      <c r="H139" s="6" t="str">
        <f>재고!A138</f>
        <v>L13</v>
      </c>
      <c r="I139" s="5" t="b">
        <f t="shared" si="2"/>
        <v>1</v>
      </c>
    </row>
    <row r="140" spans="4:9">
      <c r="D140" s="6" t="str">
        <f>판매추이!A139</f>
        <v>L2</v>
      </c>
      <c r="E140" s="6" t="str">
        <f>매출!A139</f>
        <v>L2</v>
      </c>
      <c r="F140" s="6" t="str">
        <f>입고!A139</f>
        <v>L2</v>
      </c>
      <c r="G140" s="6" t="str">
        <f>출고!A139</f>
        <v>L2</v>
      </c>
      <c r="H140" s="6" t="str">
        <f>재고!A139</f>
        <v>L2</v>
      </c>
      <c r="I140" s="5" t="b">
        <f t="shared" si="2"/>
        <v>1</v>
      </c>
    </row>
    <row r="141" spans="4:9">
      <c r="D141" s="6" t="str">
        <f>판매추이!A140</f>
        <v>L1</v>
      </c>
      <c r="E141" s="6" t="str">
        <f>매출!A140</f>
        <v>L1</v>
      </c>
      <c r="F141" s="6" t="str">
        <f>입고!A140</f>
        <v>L1</v>
      </c>
      <c r="G141" s="6" t="str">
        <f>출고!A140</f>
        <v>L1</v>
      </c>
      <c r="H141" s="6" t="str">
        <f>재고!A140</f>
        <v>L1</v>
      </c>
      <c r="I141" s="5" t="b">
        <f t="shared" si="2"/>
        <v>1</v>
      </c>
    </row>
    <row r="142" spans="4:9">
      <c r="D142" s="6">
        <f>판매추이!A142</f>
        <v>0</v>
      </c>
      <c r="E142" s="6">
        <f>매출!A142</f>
        <v>0</v>
      </c>
      <c r="F142" s="6" t="str">
        <f>입고!A141</f>
        <v>L51</v>
      </c>
      <c r="G142" s="6">
        <f>출고!A142</f>
        <v>0</v>
      </c>
      <c r="H142" s="6" t="str">
        <f>재고!A141</f>
        <v>L51</v>
      </c>
      <c r="I142" s="5" t="b">
        <f t="shared" si="2"/>
        <v>0</v>
      </c>
    </row>
    <row r="143" spans="4:9">
      <c r="D143" s="6">
        <f>판매추이!A143</f>
        <v>0</v>
      </c>
      <c r="E143" s="6">
        <f>매출!A143</f>
        <v>0</v>
      </c>
      <c r="F143" s="6">
        <f>입고!A142</f>
        <v>0</v>
      </c>
      <c r="G143" s="6">
        <f>출고!A143</f>
        <v>0</v>
      </c>
      <c r="H143" s="6">
        <f>재고!A142</f>
        <v>0</v>
      </c>
      <c r="I143" s="5" t="b">
        <f t="shared" si="2"/>
        <v>1</v>
      </c>
    </row>
    <row r="144" spans="4:9">
      <c r="D144" s="6">
        <f>판매추이!A144</f>
        <v>0</v>
      </c>
      <c r="E144" s="6">
        <f>매출!A144</f>
        <v>0</v>
      </c>
      <c r="F144" s="6">
        <f>입고!A143</f>
        <v>0</v>
      </c>
      <c r="G144" s="6">
        <f>출고!A144</f>
        <v>0</v>
      </c>
      <c r="H144" s="6">
        <f>재고!A143</f>
        <v>0</v>
      </c>
      <c r="I144" s="5" t="b">
        <f t="shared" si="2"/>
        <v>1</v>
      </c>
    </row>
    <row r="145" spans="4:9">
      <c r="D145" s="6">
        <f>판매추이!A145</f>
        <v>0</v>
      </c>
      <c r="E145" s="6">
        <f>매출!A145</f>
        <v>0</v>
      </c>
      <c r="F145" s="6">
        <f>입고!A144</f>
        <v>0</v>
      </c>
      <c r="G145" s="6">
        <f>출고!A145</f>
        <v>0</v>
      </c>
      <c r="H145" s="6">
        <f>재고!A144</f>
        <v>0</v>
      </c>
      <c r="I145" s="5" t="b">
        <f t="shared" si="2"/>
        <v>1</v>
      </c>
    </row>
    <row r="146" spans="4:9">
      <c r="D146" s="6">
        <f>판매추이!A146</f>
        <v>0</v>
      </c>
      <c r="E146" s="6">
        <f>매출!A146</f>
        <v>0</v>
      </c>
      <c r="F146" s="6">
        <f>입고!A145</f>
        <v>0</v>
      </c>
      <c r="G146" s="6">
        <f>출고!A146</f>
        <v>0</v>
      </c>
      <c r="H146" s="6">
        <f>재고!A145</f>
        <v>0</v>
      </c>
      <c r="I146" s="5" t="b">
        <f t="shared" si="2"/>
        <v>1</v>
      </c>
    </row>
    <row r="147" spans="4:9">
      <c r="D147" s="6">
        <f>판매추이!A147</f>
        <v>0</v>
      </c>
      <c r="E147" s="6">
        <f>매출!A147</f>
        <v>0</v>
      </c>
      <c r="F147" s="6">
        <f>입고!A146</f>
        <v>0</v>
      </c>
      <c r="G147" s="6">
        <f>출고!A147</f>
        <v>0</v>
      </c>
      <c r="H147" s="6">
        <f>재고!A146</f>
        <v>0</v>
      </c>
      <c r="I147" s="5" t="b">
        <f t="shared" si="2"/>
        <v>1</v>
      </c>
    </row>
    <row r="148" spans="4:9">
      <c r="D148" s="6">
        <f>판매추이!A148</f>
        <v>0</v>
      </c>
      <c r="E148" s="6">
        <f>매출!A148</f>
        <v>0</v>
      </c>
      <c r="F148" s="6">
        <f>입고!A147</f>
        <v>0</v>
      </c>
      <c r="G148" s="6">
        <f>출고!A148</f>
        <v>0</v>
      </c>
      <c r="H148" s="6">
        <f>재고!A147</f>
        <v>0</v>
      </c>
      <c r="I148" s="5" t="b">
        <f t="shared" si="2"/>
        <v>1</v>
      </c>
    </row>
    <row r="149" spans="4:9">
      <c r="D149" s="6">
        <f>판매추이!A149</f>
        <v>0</v>
      </c>
      <c r="E149" s="6">
        <f>매출!A149</f>
        <v>0</v>
      </c>
      <c r="F149" s="6">
        <f>입고!A148</f>
        <v>0</v>
      </c>
      <c r="G149" s="6">
        <f>출고!A149</f>
        <v>0</v>
      </c>
      <c r="H149" s="6">
        <f>재고!A148</f>
        <v>0</v>
      </c>
      <c r="I149" s="5" t="b">
        <f t="shared" si="2"/>
        <v>1</v>
      </c>
    </row>
    <row r="150" spans="4:9">
      <c r="D150" s="6">
        <f>판매추이!A150</f>
        <v>0</v>
      </c>
      <c r="E150" s="6">
        <f>매출!A150</f>
        <v>0</v>
      </c>
      <c r="F150" s="6">
        <f>입고!A149</f>
        <v>0</v>
      </c>
      <c r="G150" s="6">
        <f>출고!A150</f>
        <v>0</v>
      </c>
      <c r="H150" s="6">
        <f>재고!A149</f>
        <v>0</v>
      </c>
      <c r="I150" s="5" t="b">
        <f t="shared" si="2"/>
        <v>1</v>
      </c>
    </row>
    <row r="151" spans="4:9">
      <c r="D151" s="6">
        <f>판매추이!A151</f>
        <v>0</v>
      </c>
      <c r="E151" s="6">
        <f>매출!A151</f>
        <v>0</v>
      </c>
      <c r="F151" s="6">
        <f>입고!A150</f>
        <v>0</v>
      </c>
      <c r="G151" s="6">
        <f>출고!A151</f>
        <v>0</v>
      </c>
      <c r="H151" s="6">
        <f>재고!A150</f>
        <v>0</v>
      </c>
      <c r="I151" s="5" t="b">
        <f t="shared" si="2"/>
        <v>1</v>
      </c>
    </row>
    <row r="152" spans="4:9">
      <c r="D152" s="6">
        <f>판매추이!A152</f>
        <v>0</v>
      </c>
      <c r="E152" s="6">
        <f>매출!A152</f>
        <v>0</v>
      </c>
      <c r="F152" s="6">
        <f>입고!A151</f>
        <v>0</v>
      </c>
      <c r="G152" s="6">
        <f>출고!A152</f>
        <v>0</v>
      </c>
      <c r="H152" s="6">
        <f>재고!A151</f>
        <v>0</v>
      </c>
      <c r="I152" s="5" t="b">
        <f t="shared" si="2"/>
        <v>1</v>
      </c>
    </row>
    <row r="153" spans="4:9">
      <c r="D153" s="6">
        <f>판매추이!A153</f>
        <v>0</v>
      </c>
      <c r="E153" s="6">
        <f>매출!A153</f>
        <v>0</v>
      </c>
      <c r="F153" s="6">
        <f>입고!A152</f>
        <v>0</v>
      </c>
      <c r="G153" s="6">
        <f>출고!A153</f>
        <v>0</v>
      </c>
      <c r="H153" s="6">
        <f>재고!A152</f>
        <v>0</v>
      </c>
      <c r="I153" s="5" t="b">
        <f t="shared" si="2"/>
        <v>1</v>
      </c>
    </row>
    <row r="154" spans="4:9">
      <c r="D154" s="6">
        <f>판매추이!A154</f>
        <v>0</v>
      </c>
      <c r="E154" s="6">
        <f>매출!A154</f>
        <v>0</v>
      </c>
      <c r="F154" s="6">
        <f>입고!A153</f>
        <v>0</v>
      </c>
      <c r="G154" s="6">
        <f>출고!A154</f>
        <v>0</v>
      </c>
      <c r="H154" s="6">
        <f>재고!A153</f>
        <v>0</v>
      </c>
      <c r="I154" s="5" t="b">
        <f t="shared" si="2"/>
        <v>1</v>
      </c>
    </row>
    <row r="155" spans="4:9">
      <c r="D155" s="6">
        <f>판매추이!A155</f>
        <v>0</v>
      </c>
      <c r="E155" s="6">
        <f>매출!A155</f>
        <v>0</v>
      </c>
      <c r="F155" s="6">
        <f>입고!A154</f>
        <v>0</v>
      </c>
      <c r="G155" s="6">
        <f>출고!A155</f>
        <v>0</v>
      </c>
      <c r="H155" s="6">
        <f>재고!A154</f>
        <v>0</v>
      </c>
      <c r="I155" s="5" t="b">
        <f t="shared" si="2"/>
        <v>1</v>
      </c>
    </row>
    <row r="156" spans="4:9">
      <c r="D156" s="6">
        <f>판매추이!A156</f>
        <v>0</v>
      </c>
      <c r="E156" s="6">
        <f>매출!A156</f>
        <v>0</v>
      </c>
      <c r="F156" s="6">
        <f>입고!A155</f>
        <v>0</v>
      </c>
      <c r="G156" s="6">
        <f>출고!A156</f>
        <v>0</v>
      </c>
      <c r="H156" s="6">
        <f>재고!A155</f>
        <v>0</v>
      </c>
      <c r="I156" s="5" t="b">
        <f t="shared" si="2"/>
        <v>1</v>
      </c>
    </row>
    <row r="157" spans="4:9">
      <c r="D157" s="6">
        <f>판매추이!A157</f>
        <v>0</v>
      </c>
      <c r="E157" s="6">
        <f>매출!A157</f>
        <v>0</v>
      </c>
      <c r="F157" s="6">
        <f>입고!A156</f>
        <v>0</v>
      </c>
      <c r="G157" s="6">
        <f>출고!A157</f>
        <v>0</v>
      </c>
      <c r="H157" s="6">
        <f>재고!A156</f>
        <v>0</v>
      </c>
      <c r="I157" s="5" t="b">
        <f t="shared" si="2"/>
        <v>1</v>
      </c>
    </row>
    <row r="158" spans="4:9">
      <c r="D158" s="6">
        <f>판매추이!A158</f>
        <v>0</v>
      </c>
      <c r="E158" s="6">
        <f>매출!A158</f>
        <v>0</v>
      </c>
      <c r="F158" s="6">
        <f>입고!A157</f>
        <v>0</v>
      </c>
      <c r="G158" s="6">
        <f>출고!A158</f>
        <v>0</v>
      </c>
      <c r="H158" s="6">
        <f>재고!A157</f>
        <v>0</v>
      </c>
      <c r="I158" s="5" t="b">
        <f t="shared" si="2"/>
        <v>1</v>
      </c>
    </row>
    <row r="159" spans="4:9">
      <c r="D159" s="6">
        <f>판매추이!A159</f>
        <v>0</v>
      </c>
      <c r="E159" s="6">
        <f>매출!A159</f>
        <v>0</v>
      </c>
      <c r="F159" s="6">
        <f>입고!A158</f>
        <v>0</v>
      </c>
      <c r="G159" s="6">
        <f>출고!A159</f>
        <v>0</v>
      </c>
      <c r="H159" s="6">
        <f>재고!A158</f>
        <v>0</v>
      </c>
      <c r="I159" s="5" t="b">
        <f t="shared" si="2"/>
        <v>1</v>
      </c>
    </row>
    <row r="160" spans="4:9">
      <c r="D160" s="6">
        <f>판매추이!A160</f>
        <v>0</v>
      </c>
      <c r="E160" s="6">
        <f>매출!A160</f>
        <v>0</v>
      </c>
      <c r="F160" s="6">
        <f>입고!A159</f>
        <v>0</v>
      </c>
      <c r="G160" s="6">
        <f>출고!A160</f>
        <v>0</v>
      </c>
      <c r="H160" s="6">
        <f>재고!A159</f>
        <v>0</v>
      </c>
      <c r="I160" s="5" t="b">
        <f t="shared" si="2"/>
        <v>1</v>
      </c>
    </row>
    <row r="161" spans="4:9">
      <c r="D161" s="6">
        <f>판매추이!A161</f>
        <v>0</v>
      </c>
      <c r="E161" s="6">
        <f>매출!A161</f>
        <v>0</v>
      </c>
      <c r="F161" s="6">
        <f>입고!A160</f>
        <v>0</v>
      </c>
      <c r="G161" s="6">
        <f>출고!A161</f>
        <v>0</v>
      </c>
      <c r="H161" s="6">
        <f>재고!A160</f>
        <v>0</v>
      </c>
      <c r="I161" s="5" t="b">
        <f t="shared" si="2"/>
        <v>1</v>
      </c>
    </row>
    <row r="162" spans="4:9">
      <c r="D162" s="6">
        <f>판매추이!A162</f>
        <v>0</v>
      </c>
      <c r="E162" s="6">
        <f>매출!A162</f>
        <v>0</v>
      </c>
      <c r="F162" s="6">
        <f>입고!A161</f>
        <v>0</v>
      </c>
      <c r="G162" s="6">
        <f>출고!A162</f>
        <v>0</v>
      </c>
      <c r="H162" s="6">
        <f>재고!A161</f>
        <v>0</v>
      </c>
      <c r="I162" s="5" t="b">
        <f t="shared" si="2"/>
        <v>1</v>
      </c>
    </row>
    <row r="163" spans="4:9">
      <c r="D163" s="6">
        <f>판매추이!A163</f>
        <v>0</v>
      </c>
      <c r="E163" s="6">
        <f>매출!A163</f>
        <v>0</v>
      </c>
      <c r="F163" s="6">
        <f>입고!A162</f>
        <v>0</v>
      </c>
      <c r="G163" s="6">
        <f>출고!A163</f>
        <v>0</v>
      </c>
      <c r="H163" s="6">
        <f>재고!A162</f>
        <v>0</v>
      </c>
      <c r="I163" s="5" t="b">
        <f t="shared" si="2"/>
        <v>1</v>
      </c>
    </row>
    <row r="164" spans="4:9">
      <c r="D164" s="6">
        <f>판매추이!A164</f>
        <v>0</v>
      </c>
      <c r="E164" s="6">
        <f>매출!A164</f>
        <v>0</v>
      </c>
      <c r="F164" s="6">
        <f>입고!A163</f>
        <v>0</v>
      </c>
      <c r="G164" s="6">
        <f>출고!A164</f>
        <v>0</v>
      </c>
      <c r="H164" s="6">
        <f>재고!A163</f>
        <v>0</v>
      </c>
      <c r="I164" s="5" t="b">
        <f t="shared" si="2"/>
        <v>1</v>
      </c>
    </row>
    <row r="165" spans="4:9">
      <c r="D165" s="6">
        <f>판매추이!A165</f>
        <v>0</v>
      </c>
      <c r="E165" s="6">
        <f>매출!A165</f>
        <v>0</v>
      </c>
      <c r="F165" s="6">
        <f>입고!A164</f>
        <v>0</v>
      </c>
      <c r="G165" s="6">
        <f>출고!A165</f>
        <v>0</v>
      </c>
      <c r="H165" s="6">
        <f>재고!A164</f>
        <v>0</v>
      </c>
      <c r="I165" s="5" t="b">
        <f t="shared" si="2"/>
        <v>1</v>
      </c>
    </row>
    <row r="166" spans="4:9">
      <c r="D166" s="6">
        <f>판매추이!A166</f>
        <v>0</v>
      </c>
      <c r="E166" s="6">
        <f>매출!A166</f>
        <v>0</v>
      </c>
      <c r="F166" s="6">
        <f>입고!A165</f>
        <v>0</v>
      </c>
      <c r="G166" s="6">
        <f>출고!A166</f>
        <v>0</v>
      </c>
      <c r="H166" s="6">
        <f>재고!A165</f>
        <v>0</v>
      </c>
      <c r="I166" s="5" t="b">
        <f t="shared" si="2"/>
        <v>1</v>
      </c>
    </row>
    <row r="167" spans="4:9">
      <c r="D167" s="6">
        <f>판매추이!A167</f>
        <v>0</v>
      </c>
      <c r="E167" s="6">
        <f>매출!A167</f>
        <v>0</v>
      </c>
      <c r="F167" s="6">
        <f>입고!A166</f>
        <v>0</v>
      </c>
      <c r="G167" s="6">
        <f>출고!A167</f>
        <v>0</v>
      </c>
      <c r="H167" s="6">
        <f>재고!A166</f>
        <v>0</v>
      </c>
      <c r="I167" s="5" t="b">
        <f t="shared" si="2"/>
        <v>1</v>
      </c>
    </row>
    <row r="168" spans="4:9">
      <c r="D168" s="6">
        <f>판매추이!A168</f>
        <v>0</v>
      </c>
      <c r="E168" s="6">
        <f>매출!A168</f>
        <v>0</v>
      </c>
      <c r="F168" s="6">
        <f>입고!A167</f>
        <v>0</v>
      </c>
      <c r="G168" s="6">
        <f>출고!A168</f>
        <v>0</v>
      </c>
      <c r="H168" s="6">
        <f>재고!A167</f>
        <v>0</v>
      </c>
      <c r="I168" s="5" t="b">
        <f t="shared" si="2"/>
        <v>1</v>
      </c>
    </row>
    <row r="169" spans="4:9">
      <c r="D169" s="6">
        <f>판매추이!A169</f>
        <v>0</v>
      </c>
      <c r="E169" s="6">
        <f>매출!A169</f>
        <v>0</v>
      </c>
      <c r="F169" s="6">
        <f>입고!A168</f>
        <v>0</v>
      </c>
      <c r="G169" s="6">
        <f>출고!A169</f>
        <v>0</v>
      </c>
      <c r="H169" s="6">
        <f>재고!A168</f>
        <v>0</v>
      </c>
      <c r="I169" s="5" t="b">
        <f t="shared" si="2"/>
        <v>1</v>
      </c>
    </row>
    <row r="170" spans="4:9">
      <c r="D170" s="6">
        <f>판매추이!A170</f>
        <v>0</v>
      </c>
      <c r="E170" s="6">
        <f>매출!A170</f>
        <v>0</v>
      </c>
      <c r="F170" s="6">
        <f>입고!A169</f>
        <v>0</v>
      </c>
      <c r="G170" s="6">
        <f>출고!A170</f>
        <v>0</v>
      </c>
      <c r="H170" s="6">
        <f>재고!A169</f>
        <v>0</v>
      </c>
      <c r="I170" s="5" t="b">
        <f t="shared" si="2"/>
        <v>1</v>
      </c>
    </row>
    <row r="171" spans="4:9">
      <c r="D171" s="6">
        <f>판매추이!A171</f>
        <v>0</v>
      </c>
      <c r="E171" s="6">
        <f>매출!A171</f>
        <v>0</v>
      </c>
      <c r="F171" s="6">
        <f>입고!A170</f>
        <v>0</v>
      </c>
      <c r="G171" s="6">
        <f>출고!A171</f>
        <v>0</v>
      </c>
      <c r="H171" s="6">
        <f>재고!A170</f>
        <v>0</v>
      </c>
      <c r="I171" s="5" t="b">
        <f t="shared" si="2"/>
        <v>1</v>
      </c>
    </row>
    <row r="172" spans="4:9">
      <c r="D172" s="6">
        <f>판매추이!A172</f>
        <v>0</v>
      </c>
      <c r="E172" s="6">
        <f>매출!A172</f>
        <v>0</v>
      </c>
      <c r="F172" s="6">
        <f>입고!A171</f>
        <v>0</v>
      </c>
      <c r="G172" s="6">
        <f>출고!A172</f>
        <v>0</v>
      </c>
      <c r="H172" s="6">
        <f>재고!A171</f>
        <v>0</v>
      </c>
      <c r="I172" s="5" t="b">
        <f t="shared" si="2"/>
        <v>1</v>
      </c>
    </row>
    <row r="173" spans="4:9">
      <c r="D173" s="6">
        <f>판매추이!A173</f>
        <v>0</v>
      </c>
      <c r="E173" s="6">
        <f>매출!A173</f>
        <v>0</v>
      </c>
      <c r="F173" s="6">
        <f>입고!A172</f>
        <v>0</v>
      </c>
      <c r="G173" s="6">
        <f>출고!A173</f>
        <v>0</v>
      </c>
      <c r="H173" s="6">
        <f>재고!A172</f>
        <v>0</v>
      </c>
      <c r="I173" s="5" t="b">
        <f t="shared" si="2"/>
        <v>1</v>
      </c>
    </row>
    <row r="174" spans="4:9">
      <c r="D174" s="6">
        <f>판매추이!A174</f>
        <v>0</v>
      </c>
      <c r="E174" s="6">
        <f>매출!A174</f>
        <v>0</v>
      </c>
      <c r="F174" s="6">
        <f>입고!A173</f>
        <v>0</v>
      </c>
      <c r="G174" s="6">
        <f>출고!A174</f>
        <v>0</v>
      </c>
      <c r="H174" s="6">
        <f>재고!A173</f>
        <v>0</v>
      </c>
      <c r="I174" s="5" t="b">
        <f t="shared" si="2"/>
        <v>1</v>
      </c>
    </row>
    <row r="175" spans="4:9">
      <c r="D175" s="6">
        <f>판매추이!A175</f>
        <v>0</v>
      </c>
      <c r="E175" s="6">
        <f>매출!A175</f>
        <v>0</v>
      </c>
      <c r="F175" s="6">
        <f>입고!A174</f>
        <v>0</v>
      </c>
      <c r="G175" s="6">
        <f>출고!A175</f>
        <v>0</v>
      </c>
      <c r="H175" s="6">
        <f>재고!A174</f>
        <v>0</v>
      </c>
      <c r="I175" s="5" t="b">
        <f t="shared" si="2"/>
        <v>1</v>
      </c>
    </row>
    <row r="176" spans="4:9">
      <c r="D176" s="6">
        <f>판매추이!A176</f>
        <v>0</v>
      </c>
      <c r="E176" s="6">
        <f>매출!A176</f>
        <v>0</v>
      </c>
      <c r="F176" s="6">
        <f>입고!A175</f>
        <v>0</v>
      </c>
      <c r="G176" s="6">
        <f>출고!A176</f>
        <v>0</v>
      </c>
      <c r="H176" s="6">
        <f>재고!A175</f>
        <v>0</v>
      </c>
      <c r="I176" s="5" t="b">
        <f t="shared" si="2"/>
        <v>1</v>
      </c>
    </row>
    <row r="177" spans="4:9">
      <c r="D177" s="6">
        <f>판매추이!A177</f>
        <v>0</v>
      </c>
      <c r="E177" s="6">
        <f>매출!A177</f>
        <v>0</v>
      </c>
      <c r="F177" s="6">
        <f>입고!A176</f>
        <v>0</v>
      </c>
      <c r="G177" s="6">
        <f>출고!A177</f>
        <v>0</v>
      </c>
      <c r="H177" s="6">
        <f>재고!A176</f>
        <v>0</v>
      </c>
      <c r="I177" s="5" t="b">
        <f t="shared" si="2"/>
        <v>1</v>
      </c>
    </row>
    <row r="178" spans="4:9">
      <c r="D178" s="6">
        <f>판매추이!A178</f>
        <v>0</v>
      </c>
      <c r="E178" s="6">
        <f>매출!A178</f>
        <v>0</v>
      </c>
      <c r="F178" s="6">
        <f>입고!A177</f>
        <v>0</v>
      </c>
      <c r="G178" s="6">
        <f>출고!A178</f>
        <v>0</v>
      </c>
      <c r="H178" s="6">
        <f>재고!A177</f>
        <v>0</v>
      </c>
      <c r="I178" s="5" t="b">
        <f t="shared" si="2"/>
        <v>1</v>
      </c>
    </row>
    <row r="179" spans="4:9">
      <c r="D179" s="6">
        <f>판매추이!A179</f>
        <v>0</v>
      </c>
      <c r="E179" s="6">
        <f>매출!A179</f>
        <v>0</v>
      </c>
      <c r="F179" s="6">
        <f>입고!A178</f>
        <v>0</v>
      </c>
      <c r="G179" s="6">
        <f>출고!A179</f>
        <v>0</v>
      </c>
      <c r="H179" s="6">
        <f>재고!A178</f>
        <v>0</v>
      </c>
      <c r="I179" s="5" t="b">
        <f t="shared" si="2"/>
        <v>1</v>
      </c>
    </row>
    <row r="180" spans="4:9">
      <c r="D180" s="6">
        <f>판매추이!A180</f>
        <v>0</v>
      </c>
      <c r="E180" s="6">
        <f>매출!A180</f>
        <v>0</v>
      </c>
      <c r="F180" s="6">
        <f>입고!A179</f>
        <v>0</v>
      </c>
      <c r="G180" s="6">
        <f>출고!A180</f>
        <v>0</v>
      </c>
      <c r="H180" s="6">
        <f>재고!A179</f>
        <v>0</v>
      </c>
      <c r="I180" s="5" t="b">
        <f t="shared" si="2"/>
        <v>1</v>
      </c>
    </row>
    <row r="181" spans="4:9">
      <c r="D181" s="6">
        <f>판매추이!A181</f>
        <v>0</v>
      </c>
      <c r="E181" s="6">
        <f>매출!A181</f>
        <v>0</v>
      </c>
      <c r="F181" s="6">
        <f>입고!A180</f>
        <v>0</v>
      </c>
      <c r="G181" s="6">
        <f>출고!A181</f>
        <v>0</v>
      </c>
      <c r="H181" s="6">
        <f>재고!A180</f>
        <v>0</v>
      </c>
      <c r="I181" s="5" t="b">
        <f t="shared" si="2"/>
        <v>1</v>
      </c>
    </row>
    <row r="182" spans="4:9">
      <c r="D182" s="6">
        <f>판매추이!A182</f>
        <v>0</v>
      </c>
      <c r="E182" s="6">
        <f>매출!A182</f>
        <v>0</v>
      </c>
      <c r="F182" s="6">
        <f>입고!A181</f>
        <v>0</v>
      </c>
      <c r="G182" s="6">
        <f>출고!A182</f>
        <v>0</v>
      </c>
      <c r="H182" s="6">
        <f>재고!A181</f>
        <v>0</v>
      </c>
      <c r="I182" s="5" t="b">
        <f t="shared" si="2"/>
        <v>1</v>
      </c>
    </row>
    <row r="183" spans="4:9">
      <c r="D183" s="6">
        <f>판매추이!A183</f>
        <v>0</v>
      </c>
      <c r="E183" s="6">
        <f>매출!A183</f>
        <v>0</v>
      </c>
      <c r="F183" s="6">
        <f>입고!A182</f>
        <v>0</v>
      </c>
      <c r="G183" s="6">
        <f>출고!A183</f>
        <v>0</v>
      </c>
      <c r="H183" s="6">
        <f>재고!A182</f>
        <v>0</v>
      </c>
      <c r="I183" s="5" t="b">
        <f t="shared" si="2"/>
        <v>1</v>
      </c>
    </row>
    <row r="184" spans="4:9">
      <c r="D184" s="6">
        <f>판매추이!A184</f>
        <v>0</v>
      </c>
      <c r="E184" s="6">
        <f>매출!A184</f>
        <v>0</v>
      </c>
      <c r="F184" s="6">
        <f>입고!A183</f>
        <v>0</v>
      </c>
      <c r="G184" s="6">
        <f>출고!A184</f>
        <v>0</v>
      </c>
      <c r="H184" s="6">
        <f>재고!A183</f>
        <v>0</v>
      </c>
      <c r="I184" s="5" t="b">
        <f t="shared" si="2"/>
        <v>1</v>
      </c>
    </row>
    <row r="185" spans="4:9">
      <c r="D185" s="6">
        <f>판매추이!A185</f>
        <v>0</v>
      </c>
      <c r="E185" s="6">
        <f>매출!A185</f>
        <v>0</v>
      </c>
      <c r="F185" s="6">
        <f>입고!A184</f>
        <v>0</v>
      </c>
      <c r="G185" s="6">
        <f>출고!A185</f>
        <v>0</v>
      </c>
      <c r="H185" s="6">
        <f>재고!A184</f>
        <v>0</v>
      </c>
      <c r="I185" s="5" t="b">
        <f t="shared" si="2"/>
        <v>1</v>
      </c>
    </row>
    <row r="186" spans="4:9">
      <c r="D186" s="6">
        <f>판매추이!A186</f>
        <v>0</v>
      </c>
      <c r="E186" s="6">
        <f>매출!A186</f>
        <v>0</v>
      </c>
      <c r="F186" s="6">
        <f>입고!A185</f>
        <v>0</v>
      </c>
      <c r="G186" s="6">
        <f>출고!A186</f>
        <v>0</v>
      </c>
      <c r="H186" s="6">
        <f>재고!A185</f>
        <v>0</v>
      </c>
      <c r="I186" s="5" t="b">
        <f t="shared" si="2"/>
        <v>1</v>
      </c>
    </row>
    <row r="187" spans="4:9">
      <c r="D187" s="6">
        <f>판매추이!A187</f>
        <v>0</v>
      </c>
      <c r="E187" s="6">
        <f>매출!A187</f>
        <v>0</v>
      </c>
      <c r="F187" s="6">
        <f>입고!A186</f>
        <v>0</v>
      </c>
      <c r="G187" s="6">
        <f>출고!A187</f>
        <v>0</v>
      </c>
      <c r="H187" s="6">
        <f>재고!A186</f>
        <v>0</v>
      </c>
      <c r="I187" s="5" t="b">
        <f t="shared" si="2"/>
        <v>1</v>
      </c>
    </row>
    <row r="188" spans="4:9">
      <c r="D188" s="6">
        <f>판매추이!A188</f>
        <v>0</v>
      </c>
      <c r="E188" s="6">
        <f>매출!A188</f>
        <v>0</v>
      </c>
      <c r="F188" s="6">
        <f>입고!A187</f>
        <v>0</v>
      </c>
      <c r="G188" s="6">
        <f>출고!A188</f>
        <v>0</v>
      </c>
      <c r="H188" s="6">
        <f>재고!A187</f>
        <v>0</v>
      </c>
      <c r="I188" s="5" t="b">
        <f t="shared" si="2"/>
        <v>1</v>
      </c>
    </row>
    <row r="189" spans="4:9">
      <c r="D189" s="6">
        <f>판매추이!A189</f>
        <v>0</v>
      </c>
      <c r="E189" s="6">
        <f>매출!A189</f>
        <v>0</v>
      </c>
      <c r="F189" s="6">
        <f>입고!A188</f>
        <v>0</v>
      </c>
      <c r="G189" s="6">
        <f>출고!A189</f>
        <v>0</v>
      </c>
      <c r="H189" s="6">
        <f>재고!A188</f>
        <v>0</v>
      </c>
      <c r="I189" s="5" t="b">
        <f t="shared" si="2"/>
        <v>1</v>
      </c>
    </row>
    <row r="190" spans="4:9">
      <c r="D190" s="6">
        <f>판매추이!A190</f>
        <v>0</v>
      </c>
      <c r="E190" s="6">
        <f>매출!A190</f>
        <v>0</v>
      </c>
      <c r="F190" s="6">
        <f>입고!A189</f>
        <v>0</v>
      </c>
      <c r="G190" s="6">
        <f>출고!A190</f>
        <v>0</v>
      </c>
      <c r="H190" s="6">
        <f>재고!A189</f>
        <v>0</v>
      </c>
      <c r="I190" s="5" t="b">
        <f t="shared" ref="I190:I202" si="3">IF(OR(D190&lt;&gt;E190, E190&lt;&gt;F190, F190&lt;&gt;G190, G190&lt;&gt;H190), FALSE, TRUE)</f>
        <v>1</v>
      </c>
    </row>
    <row r="191" spans="4:9">
      <c r="D191" s="6">
        <f>판매추이!A191</f>
        <v>0</v>
      </c>
      <c r="E191" s="6">
        <f>매출!A191</f>
        <v>0</v>
      </c>
      <c r="F191" s="6">
        <f>입고!A190</f>
        <v>0</v>
      </c>
      <c r="G191" s="6">
        <f>출고!A191</f>
        <v>0</v>
      </c>
      <c r="H191" s="6">
        <f>재고!A190</f>
        <v>0</v>
      </c>
      <c r="I191" s="5" t="b">
        <f t="shared" si="3"/>
        <v>1</v>
      </c>
    </row>
    <row r="192" spans="4:9">
      <c r="D192" s="6">
        <f>판매추이!A192</f>
        <v>0</v>
      </c>
      <c r="E192" s="6">
        <f>매출!A192</f>
        <v>0</v>
      </c>
      <c r="F192" s="6">
        <f>입고!A191</f>
        <v>0</v>
      </c>
      <c r="G192" s="6">
        <f>출고!A192</f>
        <v>0</v>
      </c>
      <c r="H192" s="6">
        <f>재고!A191</f>
        <v>0</v>
      </c>
      <c r="I192" s="5" t="b">
        <f t="shared" si="3"/>
        <v>1</v>
      </c>
    </row>
    <row r="193" spans="4:9">
      <c r="D193" s="6">
        <f>판매추이!A193</f>
        <v>0</v>
      </c>
      <c r="E193" s="6">
        <f>매출!A193</f>
        <v>0</v>
      </c>
      <c r="F193" s="6">
        <f>입고!A192</f>
        <v>0</v>
      </c>
      <c r="G193" s="6">
        <f>출고!A193</f>
        <v>0</v>
      </c>
      <c r="H193" s="6">
        <f>재고!A192</f>
        <v>0</v>
      </c>
      <c r="I193" s="5" t="b">
        <f t="shared" si="3"/>
        <v>1</v>
      </c>
    </row>
    <row r="194" spans="4:9">
      <c r="D194" s="6">
        <f>판매추이!A194</f>
        <v>0</v>
      </c>
      <c r="E194" s="6">
        <f>매출!A194</f>
        <v>0</v>
      </c>
      <c r="F194" s="6">
        <f>입고!A193</f>
        <v>0</v>
      </c>
      <c r="G194" s="6">
        <f>출고!A194</f>
        <v>0</v>
      </c>
      <c r="H194" s="6">
        <f>재고!A193</f>
        <v>0</v>
      </c>
      <c r="I194" s="5" t="b">
        <f t="shared" si="3"/>
        <v>1</v>
      </c>
    </row>
    <row r="195" spans="4:9">
      <c r="D195" s="6">
        <f>판매추이!A195</f>
        <v>0</v>
      </c>
      <c r="E195" s="6">
        <f>매출!A195</f>
        <v>0</v>
      </c>
      <c r="F195" s="6">
        <f>입고!A194</f>
        <v>0</v>
      </c>
      <c r="G195" s="6">
        <f>출고!A201</f>
        <v>0</v>
      </c>
      <c r="H195" s="6">
        <f>재고!A200</f>
        <v>0</v>
      </c>
      <c r="I195" s="5" t="b">
        <f t="shared" si="3"/>
        <v>1</v>
      </c>
    </row>
    <row r="196" spans="4:9">
      <c r="D196" s="6">
        <f>판매추이!A196</f>
        <v>0</v>
      </c>
      <c r="E196" s="6">
        <f>매출!A196</f>
        <v>0</v>
      </c>
      <c r="F196" s="6">
        <f>입고!A195</f>
        <v>0</v>
      </c>
      <c r="G196" s="6">
        <f>출고!A202</f>
        <v>0</v>
      </c>
      <c r="H196" s="6">
        <f>재고!A201</f>
        <v>0</v>
      </c>
      <c r="I196" s="5" t="b">
        <f t="shared" si="3"/>
        <v>1</v>
      </c>
    </row>
    <row r="197" spans="4:9">
      <c r="D197" s="6">
        <f>판매추이!A197</f>
        <v>0</v>
      </c>
      <c r="E197" s="6">
        <f>매출!A197</f>
        <v>0</v>
      </c>
      <c r="F197" s="6">
        <f>입고!A202</f>
        <v>0</v>
      </c>
      <c r="G197" s="6">
        <f>출고!A203</f>
        <v>0</v>
      </c>
      <c r="H197" s="6">
        <f>재고!A202</f>
        <v>0</v>
      </c>
      <c r="I197" s="5" t="b">
        <f t="shared" si="3"/>
        <v>1</v>
      </c>
    </row>
    <row r="198" spans="4:9">
      <c r="D198" s="6">
        <f>판매추이!A198</f>
        <v>0</v>
      </c>
      <c r="E198" s="6">
        <f>매출!A198</f>
        <v>0</v>
      </c>
      <c r="F198" s="6">
        <f>입고!A203</f>
        <v>0</v>
      </c>
      <c r="G198" s="6">
        <f>출고!A204</f>
        <v>0</v>
      </c>
      <c r="H198" s="6">
        <f>재고!A203</f>
        <v>0</v>
      </c>
      <c r="I198" s="5" t="b">
        <f t="shared" si="3"/>
        <v>1</v>
      </c>
    </row>
    <row r="199" spans="4:9">
      <c r="D199" s="6">
        <f>판매추이!A199</f>
        <v>0</v>
      </c>
      <c r="E199" s="6">
        <f>매출!A205</f>
        <v>0</v>
      </c>
      <c r="F199" s="6">
        <f>입고!A204</f>
        <v>0</v>
      </c>
      <c r="G199" s="6">
        <f>출고!A205</f>
        <v>0</v>
      </c>
      <c r="H199" s="6">
        <f>재고!A204</f>
        <v>0</v>
      </c>
      <c r="I199" s="5" t="b">
        <f t="shared" si="3"/>
        <v>1</v>
      </c>
    </row>
    <row r="200" spans="4:9">
      <c r="D200" s="6">
        <f>판매추이!A200</f>
        <v>0</v>
      </c>
      <c r="E200" s="6">
        <f>매출!A206</f>
        <v>0</v>
      </c>
      <c r="F200" s="6">
        <f>입고!A205</f>
        <v>0</v>
      </c>
      <c r="G200" s="6">
        <f>출고!A206</f>
        <v>0</v>
      </c>
      <c r="H200" s="6">
        <f>재고!A205</f>
        <v>0</v>
      </c>
      <c r="I200" s="5" t="b">
        <f t="shared" si="3"/>
        <v>1</v>
      </c>
    </row>
    <row r="201" spans="4:9">
      <c r="D201" s="6">
        <f>판매추이!A201</f>
        <v>0</v>
      </c>
      <c r="E201" s="6">
        <f>매출!A207</f>
        <v>0</v>
      </c>
      <c r="F201" s="6">
        <f>입고!A206</f>
        <v>0</v>
      </c>
      <c r="G201" s="6">
        <f>출고!A207</f>
        <v>0</v>
      </c>
      <c r="H201" s="6">
        <f>재고!A206</f>
        <v>0</v>
      </c>
      <c r="I201" s="5" t="b">
        <f t="shared" si="3"/>
        <v>1</v>
      </c>
    </row>
    <row r="202" spans="4:9">
      <c r="D202" s="6">
        <f>판매추이!A308</f>
        <v>0</v>
      </c>
      <c r="E202" s="6">
        <f>매출!A208</f>
        <v>0</v>
      </c>
      <c r="F202" s="6">
        <f>입고!A207</f>
        <v>0</v>
      </c>
      <c r="G202" s="6">
        <f>출고!A208</f>
        <v>0</v>
      </c>
      <c r="H202" s="6">
        <f>재고!A207</f>
        <v>0</v>
      </c>
      <c r="I202" s="5" t="b">
        <f t="shared" si="3"/>
        <v>1</v>
      </c>
    </row>
  </sheetData>
  <phoneticPr fontId="21" type="noConversion"/>
  <conditionalFormatting sqref="I3:I202">
    <cfRule type="containsText" dxfId="0" priority="1" operator="containsText" text="FALSE">
      <formula>NOT(ISERROR(SEARCH("FALSE",I3)))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C227-36E6-4702-92AA-6A67FE514F9F}">
  <dimension ref="A1:AF174"/>
  <sheetViews>
    <sheetView workbookViewId="0">
      <selection activeCell="J37" sqref="J37"/>
    </sheetView>
  </sheetViews>
  <sheetFormatPr defaultColWidth="8.875" defaultRowHeight="16.5"/>
  <cols>
    <col min="3" max="3" width="73.375" bestFit="1" customWidth="1"/>
    <col min="4" max="4" width="16" style="36" bestFit="1" customWidth="1"/>
    <col min="5" max="7" width="9.875" bestFit="1" customWidth="1"/>
    <col min="25" max="25" width="11.125" bestFit="1" customWidth="1"/>
  </cols>
  <sheetData>
    <row r="1" spans="1:7">
      <c r="A1" s="2" t="s">
        <v>169</v>
      </c>
      <c r="B1" s="20" t="s">
        <v>206</v>
      </c>
      <c r="C1" s="20" t="s">
        <v>187</v>
      </c>
      <c r="D1" s="103">
        <v>45204</v>
      </c>
      <c r="E1" s="126">
        <v>45211</v>
      </c>
      <c r="F1" s="126">
        <v>45238</v>
      </c>
      <c r="G1" s="126">
        <v>45265</v>
      </c>
    </row>
    <row r="2" spans="1:7">
      <c r="A2" s="6">
        <v>13</v>
      </c>
      <c r="B2" s="6">
        <v>14000130</v>
      </c>
      <c r="C2" s="5" t="s">
        <v>112</v>
      </c>
      <c r="D2" s="6"/>
      <c r="E2" s="5"/>
      <c r="F2" s="5"/>
      <c r="G2" s="5"/>
    </row>
    <row r="3" spans="1:7">
      <c r="A3" s="6">
        <v>14</v>
      </c>
      <c r="B3" s="6">
        <v>14000131</v>
      </c>
      <c r="C3" s="5" t="s">
        <v>118</v>
      </c>
      <c r="D3" s="6"/>
      <c r="E3" s="5"/>
      <c r="F3" s="5"/>
      <c r="G3" s="5"/>
    </row>
    <row r="4" spans="1:7">
      <c r="A4" s="6">
        <v>81</v>
      </c>
      <c r="B4" s="6">
        <v>14076865</v>
      </c>
      <c r="C4" s="5" t="s">
        <v>42</v>
      </c>
      <c r="D4" s="6"/>
      <c r="E4" s="5"/>
      <c r="F4" s="5"/>
      <c r="G4" s="5"/>
    </row>
    <row r="5" spans="1:7">
      <c r="A5" s="6">
        <v>82</v>
      </c>
      <c r="B5" s="6">
        <v>14076866</v>
      </c>
      <c r="C5" s="5" t="s">
        <v>41</v>
      </c>
      <c r="D5" s="6"/>
      <c r="E5" s="5"/>
      <c r="F5" s="5"/>
      <c r="G5" s="5"/>
    </row>
    <row r="6" spans="1:7">
      <c r="A6" s="6">
        <v>83</v>
      </c>
      <c r="B6" s="6">
        <v>14076867</v>
      </c>
      <c r="C6" s="5" t="s">
        <v>38</v>
      </c>
      <c r="D6" s="6"/>
      <c r="E6" s="5"/>
      <c r="F6" s="5"/>
      <c r="G6" s="5"/>
    </row>
    <row r="7" spans="1:7">
      <c r="A7" s="6">
        <v>9</v>
      </c>
      <c r="B7" s="6">
        <v>23422331</v>
      </c>
      <c r="C7" s="5" t="s">
        <v>61</v>
      </c>
      <c r="D7" s="6"/>
      <c r="E7" s="5"/>
      <c r="F7" s="5"/>
      <c r="G7" s="5"/>
    </row>
    <row r="8" spans="1:7">
      <c r="A8" s="6">
        <v>10</v>
      </c>
      <c r="B8" s="6">
        <v>23422333</v>
      </c>
      <c r="C8" s="5" t="s">
        <v>64</v>
      </c>
      <c r="D8" s="6"/>
      <c r="E8" s="5"/>
      <c r="F8" s="5"/>
      <c r="G8" s="125" t="s">
        <v>568</v>
      </c>
    </row>
    <row r="9" spans="1:7">
      <c r="A9" s="6">
        <v>44</v>
      </c>
      <c r="B9" s="6">
        <v>27444294</v>
      </c>
      <c r="C9" s="14" t="s">
        <v>76</v>
      </c>
      <c r="D9" s="6"/>
      <c r="E9" s="5"/>
      <c r="F9" s="5"/>
      <c r="G9" s="5"/>
    </row>
    <row r="10" spans="1:7">
      <c r="A10" s="6">
        <v>43</v>
      </c>
      <c r="B10" s="6">
        <v>27444295</v>
      </c>
      <c r="C10" s="5" t="s">
        <v>66</v>
      </c>
      <c r="D10" s="6"/>
      <c r="E10" s="5"/>
      <c r="F10" s="5"/>
      <c r="G10" s="5"/>
    </row>
    <row r="11" spans="1:7">
      <c r="A11" s="6">
        <v>59</v>
      </c>
      <c r="B11" s="6">
        <v>30966968</v>
      </c>
      <c r="C11" s="5" t="s">
        <v>37</v>
      </c>
      <c r="D11" s="6"/>
      <c r="E11" s="5"/>
      <c r="F11" s="5"/>
      <c r="G11" s="5"/>
    </row>
    <row r="12" spans="1:7">
      <c r="A12" s="6">
        <v>61</v>
      </c>
      <c r="B12" s="6">
        <v>30966969</v>
      </c>
      <c r="C12" s="5" t="s">
        <v>40</v>
      </c>
      <c r="D12" s="6"/>
      <c r="E12" s="5"/>
      <c r="F12" s="5"/>
      <c r="G12" s="5"/>
    </row>
    <row r="13" spans="1:7">
      <c r="A13" s="6">
        <v>58</v>
      </c>
      <c r="B13" s="6">
        <v>30966971</v>
      </c>
      <c r="C13" s="5" t="s">
        <v>32</v>
      </c>
      <c r="D13" s="6"/>
      <c r="E13" s="5"/>
      <c r="F13" s="5"/>
      <c r="G13" s="5"/>
    </row>
    <row r="14" spans="1:7">
      <c r="A14" s="6">
        <v>60</v>
      </c>
      <c r="B14" s="6">
        <v>30966972</v>
      </c>
      <c r="C14" s="5" t="s">
        <v>34</v>
      </c>
      <c r="D14" s="6"/>
      <c r="E14" s="5"/>
      <c r="F14" s="5"/>
      <c r="G14" s="5"/>
    </row>
    <row r="15" spans="1:7">
      <c r="A15" s="6">
        <v>45</v>
      </c>
      <c r="B15" s="6">
        <v>26516979</v>
      </c>
      <c r="C15" s="5" t="s">
        <v>25</v>
      </c>
      <c r="D15" s="6"/>
      <c r="E15" s="5"/>
      <c r="F15" s="5"/>
      <c r="G15" s="5"/>
    </row>
    <row r="16" spans="1:7">
      <c r="A16" s="6">
        <v>63</v>
      </c>
      <c r="B16" s="6">
        <v>30966973</v>
      </c>
      <c r="C16" s="5" t="s">
        <v>60</v>
      </c>
      <c r="D16" s="6"/>
      <c r="E16" s="5"/>
      <c r="F16" s="5"/>
      <c r="G16" s="5"/>
    </row>
    <row r="17" spans="1:7">
      <c r="A17" s="6">
        <v>62</v>
      </c>
      <c r="B17" s="6">
        <v>30966974</v>
      </c>
      <c r="C17" s="5" t="s">
        <v>83</v>
      </c>
      <c r="D17" s="6"/>
      <c r="E17" s="5"/>
      <c r="F17" s="5"/>
      <c r="G17" s="5"/>
    </row>
    <row r="18" spans="1:7">
      <c r="A18" s="25">
        <v>64</v>
      </c>
      <c r="B18" s="25">
        <v>30966975</v>
      </c>
      <c r="C18" s="24" t="s">
        <v>65</v>
      </c>
      <c r="D18" s="6"/>
      <c r="E18" s="5"/>
      <c r="F18" s="5"/>
      <c r="G18" s="5"/>
    </row>
    <row r="19" spans="1:7">
      <c r="A19" s="6">
        <v>51</v>
      </c>
      <c r="B19" s="6">
        <v>28869442</v>
      </c>
      <c r="C19" s="5" t="s">
        <v>93</v>
      </c>
      <c r="D19" s="6"/>
      <c r="E19" s="5"/>
      <c r="F19" s="5"/>
      <c r="G19" s="5"/>
    </row>
    <row r="20" spans="1:7">
      <c r="A20" s="6">
        <v>1</v>
      </c>
      <c r="B20" s="6">
        <v>21330226</v>
      </c>
      <c r="C20" s="5" t="s">
        <v>119</v>
      </c>
      <c r="D20" s="6"/>
      <c r="E20" s="5"/>
      <c r="F20" s="5"/>
      <c r="G20" s="5"/>
    </row>
    <row r="21" spans="1:7">
      <c r="A21" s="6">
        <v>2</v>
      </c>
      <c r="B21" s="6">
        <v>21330227</v>
      </c>
      <c r="C21" s="5" t="s">
        <v>105</v>
      </c>
      <c r="D21" s="6"/>
      <c r="E21" s="5"/>
      <c r="F21" s="5"/>
      <c r="G21" s="5"/>
    </row>
    <row r="22" spans="1:7">
      <c r="A22" s="6">
        <v>27</v>
      </c>
      <c r="B22" s="6">
        <v>26237805</v>
      </c>
      <c r="C22" s="5" t="s">
        <v>63</v>
      </c>
      <c r="D22" s="6"/>
      <c r="E22" s="5"/>
      <c r="F22" s="5"/>
      <c r="G22" s="5"/>
    </row>
    <row r="23" spans="1:7">
      <c r="A23" s="6">
        <v>28</v>
      </c>
      <c r="B23" s="6">
        <v>26237807</v>
      </c>
      <c r="C23" s="5" t="s">
        <v>115</v>
      </c>
      <c r="D23" s="6"/>
      <c r="E23" s="5"/>
      <c r="F23" s="5"/>
      <c r="G23" s="5"/>
    </row>
    <row r="24" spans="1:7">
      <c r="A24" s="6">
        <v>25</v>
      </c>
      <c r="B24" s="6">
        <v>26237806</v>
      </c>
      <c r="C24" s="5" t="s">
        <v>107</v>
      </c>
      <c r="D24" s="6"/>
      <c r="E24" s="5"/>
      <c r="F24" s="5"/>
      <c r="G24" s="5"/>
    </row>
    <row r="25" spans="1:7">
      <c r="A25" s="6">
        <v>26</v>
      </c>
      <c r="B25" s="6">
        <v>26237808</v>
      </c>
      <c r="C25" s="5" t="s">
        <v>104</v>
      </c>
      <c r="D25" s="6"/>
      <c r="E25" s="5"/>
      <c r="F25" s="5"/>
      <c r="G25" s="5"/>
    </row>
    <row r="26" spans="1:7">
      <c r="A26" s="6">
        <v>37</v>
      </c>
      <c r="B26" s="6">
        <v>27167834</v>
      </c>
      <c r="C26" s="5" t="s">
        <v>58</v>
      </c>
      <c r="D26" s="6"/>
      <c r="E26" s="5"/>
      <c r="F26" s="5"/>
      <c r="G26" s="5"/>
    </row>
    <row r="27" spans="1:7">
      <c r="A27" s="6">
        <v>39</v>
      </c>
      <c r="B27" s="6">
        <v>27167836</v>
      </c>
      <c r="C27" s="5" t="s">
        <v>33</v>
      </c>
      <c r="D27" s="6"/>
      <c r="E27" s="5"/>
      <c r="F27" s="5"/>
      <c r="G27" s="5"/>
    </row>
    <row r="28" spans="1:7">
      <c r="A28" s="6">
        <v>38</v>
      </c>
      <c r="B28" s="6">
        <v>27167835</v>
      </c>
      <c r="C28" s="5" t="s">
        <v>59</v>
      </c>
      <c r="D28" s="6"/>
      <c r="E28" s="5"/>
      <c r="F28" s="5"/>
      <c r="G28" s="5"/>
    </row>
    <row r="29" spans="1:7">
      <c r="A29" s="6">
        <v>40</v>
      </c>
      <c r="B29" s="6">
        <v>27167837</v>
      </c>
      <c r="C29" s="5" t="s">
        <v>39</v>
      </c>
      <c r="D29" s="6"/>
      <c r="E29" s="5"/>
      <c r="F29" s="5"/>
      <c r="G29" s="5"/>
    </row>
    <row r="30" spans="1:7">
      <c r="A30" s="6">
        <v>17</v>
      </c>
      <c r="B30" s="6">
        <v>26248487</v>
      </c>
      <c r="C30" s="5" t="s">
        <v>77</v>
      </c>
      <c r="D30" s="6"/>
      <c r="E30" s="5"/>
      <c r="F30" s="5"/>
      <c r="G30" s="5"/>
    </row>
    <row r="31" spans="1:7">
      <c r="A31" s="6">
        <v>18</v>
      </c>
      <c r="B31" s="6">
        <v>26248491</v>
      </c>
      <c r="C31" s="5" t="s">
        <v>109</v>
      </c>
      <c r="D31" s="6"/>
      <c r="E31" s="5"/>
      <c r="F31" s="5"/>
      <c r="G31" s="5"/>
    </row>
    <row r="32" spans="1:7">
      <c r="A32" s="6">
        <v>31</v>
      </c>
      <c r="B32" s="6">
        <v>26237795</v>
      </c>
      <c r="C32" s="5" t="s">
        <v>71</v>
      </c>
      <c r="D32" s="6"/>
      <c r="E32" s="5"/>
      <c r="F32" s="5"/>
      <c r="G32" s="5"/>
    </row>
    <row r="33" spans="1:7">
      <c r="A33" s="6">
        <v>32</v>
      </c>
      <c r="B33" s="6">
        <v>26237797</v>
      </c>
      <c r="C33" s="5" t="s">
        <v>117</v>
      </c>
      <c r="D33" s="6"/>
      <c r="E33" s="5"/>
      <c r="F33" s="5"/>
      <c r="G33" s="5"/>
    </row>
    <row r="34" spans="1:7">
      <c r="A34" s="6">
        <v>33</v>
      </c>
      <c r="B34" s="6">
        <v>26237798</v>
      </c>
      <c r="C34" s="5" t="s">
        <v>73</v>
      </c>
      <c r="D34" s="6"/>
      <c r="E34" s="5"/>
      <c r="F34" s="5"/>
      <c r="G34" s="5"/>
    </row>
    <row r="35" spans="1:7">
      <c r="A35" s="6">
        <v>34</v>
      </c>
      <c r="B35" s="6">
        <v>26237799</v>
      </c>
      <c r="C35" s="5" t="s">
        <v>110</v>
      </c>
      <c r="D35" s="6"/>
      <c r="E35" s="5"/>
      <c r="F35" s="5"/>
      <c r="G35" s="5"/>
    </row>
    <row r="36" spans="1:7">
      <c r="A36" s="6">
        <v>19</v>
      </c>
      <c r="B36" s="6">
        <v>26248486</v>
      </c>
      <c r="C36" s="5" t="s">
        <v>68</v>
      </c>
      <c r="D36" s="6"/>
      <c r="E36" s="5"/>
      <c r="F36" s="5"/>
      <c r="G36" s="5"/>
    </row>
    <row r="37" spans="1:7">
      <c r="A37" s="6">
        <v>20</v>
      </c>
      <c r="B37" s="6">
        <v>26248490</v>
      </c>
      <c r="C37" s="5" t="s">
        <v>113</v>
      </c>
      <c r="D37" s="6"/>
      <c r="E37" s="5"/>
      <c r="F37" s="5"/>
      <c r="G37" s="5"/>
    </row>
    <row r="38" spans="1:7">
      <c r="A38" s="6">
        <v>54</v>
      </c>
      <c r="B38" s="6">
        <v>28869438</v>
      </c>
      <c r="C38" s="5" t="s">
        <v>114</v>
      </c>
      <c r="D38" s="6"/>
      <c r="E38" s="5"/>
      <c r="F38" s="5"/>
      <c r="G38" s="5"/>
    </row>
    <row r="39" spans="1:7">
      <c r="A39" s="6">
        <v>55</v>
      </c>
      <c r="B39" s="6">
        <v>28869440</v>
      </c>
      <c r="C39" s="5" t="s">
        <v>128</v>
      </c>
      <c r="D39" s="6"/>
      <c r="E39" s="5"/>
      <c r="F39" s="5"/>
      <c r="G39" s="5"/>
    </row>
    <row r="40" spans="1:7">
      <c r="A40" s="6">
        <v>49</v>
      </c>
      <c r="B40" s="6">
        <v>28869450</v>
      </c>
      <c r="C40" s="5" t="s">
        <v>43</v>
      </c>
      <c r="D40" s="6"/>
      <c r="E40" s="5"/>
      <c r="F40" s="5"/>
      <c r="G40" s="5"/>
    </row>
    <row r="41" spans="1:7">
      <c r="A41" s="6">
        <v>50</v>
      </c>
      <c r="B41" s="6">
        <v>28869439</v>
      </c>
      <c r="C41" s="5" t="s">
        <v>91</v>
      </c>
      <c r="D41" s="6"/>
      <c r="E41" s="5"/>
      <c r="F41" s="5"/>
      <c r="G41" s="5"/>
    </row>
    <row r="42" spans="1:7">
      <c r="A42" s="6">
        <v>3</v>
      </c>
      <c r="B42" s="6">
        <v>21890857</v>
      </c>
      <c r="C42" s="5" t="s">
        <v>90</v>
      </c>
      <c r="D42" s="6"/>
      <c r="E42" s="5"/>
      <c r="F42" s="5"/>
      <c r="G42" s="5"/>
    </row>
    <row r="43" spans="1:7">
      <c r="A43" s="6">
        <v>4</v>
      </c>
      <c r="B43" s="6">
        <v>21890856</v>
      </c>
      <c r="C43" s="5" t="s">
        <v>87</v>
      </c>
      <c r="D43" s="6"/>
      <c r="E43" s="5"/>
      <c r="F43" s="5"/>
      <c r="G43" s="5"/>
    </row>
    <row r="44" spans="1:7">
      <c r="A44" s="6">
        <v>29</v>
      </c>
      <c r="B44" s="6">
        <v>26237801</v>
      </c>
      <c r="C44" s="5" t="s">
        <v>92</v>
      </c>
      <c r="D44" s="6"/>
      <c r="E44" s="5"/>
      <c r="F44" s="5"/>
      <c r="G44" s="5"/>
    </row>
    <row r="45" spans="1:7">
      <c r="A45" s="6">
        <v>30</v>
      </c>
      <c r="B45" s="6">
        <v>26237800</v>
      </c>
      <c r="C45" s="5" t="s">
        <v>89</v>
      </c>
      <c r="D45" s="6"/>
      <c r="E45" s="5"/>
      <c r="F45" s="5"/>
      <c r="G45" s="5"/>
    </row>
    <row r="46" spans="1:7">
      <c r="A46" s="6">
        <v>5</v>
      </c>
      <c r="B46" s="6">
        <v>21890860</v>
      </c>
      <c r="C46" s="5" t="s">
        <v>88</v>
      </c>
      <c r="D46" s="6"/>
      <c r="E46" s="5"/>
      <c r="F46" s="5"/>
      <c r="G46" s="5"/>
    </row>
    <row r="47" spans="1:7">
      <c r="A47" s="6">
        <v>6</v>
      </c>
      <c r="B47" s="6">
        <v>21890859</v>
      </c>
      <c r="C47" s="5" t="s">
        <v>80</v>
      </c>
      <c r="D47" s="6"/>
      <c r="E47" s="125" t="s">
        <v>372</v>
      </c>
      <c r="F47" s="5"/>
      <c r="G47" s="5"/>
    </row>
    <row r="48" spans="1:7">
      <c r="A48" s="6">
        <v>11</v>
      </c>
      <c r="B48" s="6">
        <v>22724859</v>
      </c>
      <c r="C48" s="5" t="s">
        <v>86</v>
      </c>
      <c r="D48" s="6"/>
      <c r="E48" s="5"/>
      <c r="F48" s="5"/>
      <c r="G48" s="5"/>
    </row>
    <row r="49" spans="1:7">
      <c r="A49" s="6">
        <v>12</v>
      </c>
      <c r="B49" s="6">
        <v>22724858</v>
      </c>
      <c r="C49" s="5" t="s">
        <v>69</v>
      </c>
      <c r="D49" s="6"/>
      <c r="E49" s="5"/>
      <c r="F49" s="5"/>
      <c r="G49" s="5"/>
    </row>
    <row r="50" spans="1:7">
      <c r="A50" s="6">
        <v>41</v>
      </c>
      <c r="B50" s="6">
        <v>27444298</v>
      </c>
      <c r="C50" s="5" t="s">
        <v>72</v>
      </c>
      <c r="D50" s="6"/>
      <c r="E50" s="5"/>
      <c r="F50" s="5"/>
      <c r="G50" s="5"/>
    </row>
    <row r="51" spans="1:7">
      <c r="A51" s="6">
        <v>42</v>
      </c>
      <c r="B51" s="6">
        <v>27444299</v>
      </c>
      <c r="C51" s="5" t="s">
        <v>106</v>
      </c>
      <c r="D51" s="6"/>
      <c r="E51" s="5"/>
      <c r="F51" s="5"/>
      <c r="G51" s="5"/>
    </row>
    <row r="52" spans="1:7">
      <c r="A52" s="6">
        <v>15</v>
      </c>
      <c r="B52" s="6">
        <v>26248488</v>
      </c>
      <c r="C52" s="5" t="s">
        <v>57</v>
      </c>
      <c r="D52" s="6"/>
      <c r="E52" s="5"/>
      <c r="F52" s="5"/>
      <c r="G52" s="5"/>
    </row>
    <row r="53" spans="1:7">
      <c r="A53" s="6">
        <v>16</v>
      </c>
      <c r="B53" s="6">
        <v>26248492</v>
      </c>
      <c r="C53" s="5" t="s">
        <v>44</v>
      </c>
      <c r="D53" s="6"/>
      <c r="E53" s="5"/>
      <c r="F53" s="5"/>
      <c r="G53" s="5"/>
    </row>
    <row r="54" spans="1:7">
      <c r="A54" s="6">
        <v>21</v>
      </c>
      <c r="B54" s="6">
        <v>26248533</v>
      </c>
      <c r="C54" s="5" t="s">
        <v>94</v>
      </c>
      <c r="D54" s="6"/>
      <c r="E54" s="5"/>
      <c r="F54" s="5"/>
      <c r="G54" s="5"/>
    </row>
    <row r="55" spans="1:7">
      <c r="A55" s="6">
        <v>22</v>
      </c>
      <c r="B55" s="6">
        <v>26248536</v>
      </c>
      <c r="C55" s="5" t="s">
        <v>81</v>
      </c>
      <c r="D55" s="6"/>
      <c r="E55" s="5"/>
      <c r="F55" s="5"/>
      <c r="G55" s="5"/>
    </row>
    <row r="56" spans="1:7">
      <c r="A56" s="37">
        <v>52</v>
      </c>
      <c r="B56" s="6">
        <v>28411673</v>
      </c>
      <c r="C56" s="5" t="s">
        <v>132</v>
      </c>
      <c r="D56" s="6"/>
      <c r="E56" s="5"/>
      <c r="F56" s="5"/>
      <c r="G56" s="5"/>
    </row>
    <row r="57" spans="1:7">
      <c r="A57" s="6">
        <v>53</v>
      </c>
      <c r="B57" s="6">
        <v>28411674</v>
      </c>
      <c r="C57" s="14" t="s">
        <v>131</v>
      </c>
      <c r="D57" s="6"/>
      <c r="E57" s="5"/>
      <c r="F57" s="5"/>
      <c r="G57" s="5"/>
    </row>
    <row r="58" spans="1:7">
      <c r="A58" s="6">
        <v>84</v>
      </c>
      <c r="B58" s="6">
        <v>19914520</v>
      </c>
      <c r="C58" s="5" t="s">
        <v>26</v>
      </c>
      <c r="D58" s="6"/>
      <c r="E58" s="5"/>
      <c r="F58" s="5"/>
      <c r="G58" s="5"/>
    </row>
    <row r="59" spans="1:7">
      <c r="A59" s="6">
        <v>47</v>
      </c>
      <c r="B59" s="6">
        <v>26516978</v>
      </c>
      <c r="C59" s="5" t="s">
        <v>27</v>
      </c>
      <c r="D59" s="6"/>
      <c r="E59" s="5"/>
      <c r="F59" s="5"/>
      <c r="G59" s="5"/>
    </row>
    <row r="60" spans="1:7">
      <c r="A60" s="6">
        <v>46</v>
      </c>
      <c r="B60" s="6">
        <v>26516980</v>
      </c>
      <c r="C60" s="5" t="s">
        <v>28</v>
      </c>
      <c r="D60" s="6"/>
      <c r="E60" s="5"/>
      <c r="F60" s="5"/>
      <c r="G60" s="5"/>
    </row>
    <row r="61" spans="1:7">
      <c r="A61" s="6">
        <v>23</v>
      </c>
      <c r="B61" s="6">
        <v>26248532</v>
      </c>
      <c r="C61" s="5" t="s">
        <v>74</v>
      </c>
      <c r="D61" s="6"/>
      <c r="E61" s="5"/>
      <c r="F61" s="5"/>
      <c r="G61" s="5"/>
    </row>
    <row r="62" spans="1:7">
      <c r="A62" s="6">
        <v>24</v>
      </c>
      <c r="B62" s="6">
        <v>26248489</v>
      </c>
      <c r="C62" s="5" t="s">
        <v>102</v>
      </c>
      <c r="D62" s="6"/>
      <c r="E62" s="5"/>
      <c r="F62" s="5"/>
      <c r="G62" s="5"/>
    </row>
    <row r="63" spans="1:7">
      <c r="A63" s="6">
        <v>35</v>
      </c>
      <c r="B63" s="6">
        <v>26237802</v>
      </c>
      <c r="C63" s="5" t="s">
        <v>31</v>
      </c>
      <c r="D63" s="6"/>
      <c r="E63" s="5"/>
      <c r="F63" s="5"/>
      <c r="G63" s="5"/>
    </row>
    <row r="64" spans="1:7">
      <c r="A64" s="6">
        <v>36</v>
      </c>
      <c r="B64" s="6">
        <v>26237803</v>
      </c>
      <c r="C64" s="5" t="s">
        <v>36</v>
      </c>
      <c r="D64" s="6"/>
      <c r="E64" s="5"/>
      <c r="F64" s="5"/>
      <c r="G64" s="5"/>
    </row>
    <row r="65" spans="1:7">
      <c r="A65" s="6">
        <v>48</v>
      </c>
      <c r="B65" s="6">
        <v>27900787</v>
      </c>
      <c r="C65" s="5" t="s">
        <v>125</v>
      </c>
      <c r="D65" s="6"/>
      <c r="E65" s="5"/>
      <c r="F65" s="5"/>
      <c r="G65" s="5"/>
    </row>
    <row r="66" spans="1:7">
      <c r="A66" s="6">
        <v>7</v>
      </c>
      <c r="B66" s="6">
        <v>21002930</v>
      </c>
      <c r="C66" s="24" t="s">
        <v>29</v>
      </c>
      <c r="D66" s="6"/>
      <c r="E66" s="5"/>
      <c r="F66" s="5"/>
      <c r="G66" s="5"/>
    </row>
    <row r="67" spans="1:7">
      <c r="A67" s="25">
        <v>8</v>
      </c>
      <c r="B67" s="25">
        <v>20967458</v>
      </c>
      <c r="C67" s="24" t="s">
        <v>122</v>
      </c>
      <c r="D67" s="6"/>
      <c r="E67" s="5"/>
      <c r="F67" s="5"/>
      <c r="G67" s="5"/>
    </row>
    <row r="68" spans="1:7">
      <c r="A68" s="6">
        <v>56</v>
      </c>
      <c r="B68" s="6">
        <v>29645474</v>
      </c>
      <c r="C68" s="5" t="s">
        <v>111</v>
      </c>
      <c r="D68" s="6"/>
      <c r="E68" s="5"/>
      <c r="F68" s="5"/>
      <c r="G68" s="5"/>
    </row>
    <row r="69" spans="1:7">
      <c r="A69" s="6">
        <v>57</v>
      </c>
      <c r="B69" s="6">
        <v>29645476</v>
      </c>
      <c r="C69" s="5" t="s">
        <v>116</v>
      </c>
      <c r="D69" s="6"/>
      <c r="E69" s="5"/>
      <c r="F69" s="5"/>
      <c r="G69" s="5"/>
    </row>
    <row r="70" spans="1:7">
      <c r="A70" s="6">
        <v>71</v>
      </c>
      <c r="B70" s="6">
        <v>31019825</v>
      </c>
      <c r="C70" s="5" t="s">
        <v>45</v>
      </c>
      <c r="D70" s="6"/>
      <c r="E70" s="5"/>
      <c r="F70" s="5"/>
      <c r="G70" s="5"/>
    </row>
    <row r="71" spans="1:7">
      <c r="A71" s="6">
        <v>69</v>
      </c>
      <c r="B71" s="6">
        <v>31019827</v>
      </c>
      <c r="C71" s="5" t="s">
        <v>56</v>
      </c>
      <c r="D71" s="6"/>
      <c r="E71" s="5"/>
      <c r="F71" s="5"/>
      <c r="G71" s="5"/>
    </row>
    <row r="72" spans="1:7">
      <c r="A72" s="6">
        <v>70</v>
      </c>
      <c r="B72" s="6">
        <v>31019828</v>
      </c>
      <c r="C72" s="5" t="s">
        <v>55</v>
      </c>
      <c r="D72" s="6"/>
      <c r="E72" s="5"/>
      <c r="F72" s="5"/>
      <c r="G72" s="5"/>
    </row>
    <row r="73" spans="1:7">
      <c r="A73" s="6">
        <v>93</v>
      </c>
      <c r="B73" s="6">
        <v>37510662</v>
      </c>
      <c r="C73" s="5" t="s">
        <v>35</v>
      </c>
      <c r="D73" s="6"/>
      <c r="E73" s="5"/>
      <c r="F73" s="5"/>
      <c r="G73" s="5"/>
    </row>
    <row r="74" spans="1:7">
      <c r="A74" s="6">
        <v>94</v>
      </c>
      <c r="B74" s="6">
        <v>37510666</v>
      </c>
      <c r="C74" s="5" t="s">
        <v>78</v>
      </c>
      <c r="D74" s="6"/>
      <c r="E74" s="5"/>
      <c r="F74" s="5"/>
      <c r="G74" s="5"/>
    </row>
    <row r="75" spans="1:7">
      <c r="A75" s="6">
        <v>95</v>
      </c>
      <c r="B75" s="6">
        <v>37510669</v>
      </c>
      <c r="C75" s="5" t="s">
        <v>97</v>
      </c>
      <c r="D75" s="6"/>
      <c r="E75" s="5"/>
      <c r="F75" s="5"/>
      <c r="G75" s="5"/>
    </row>
    <row r="76" spans="1:7">
      <c r="A76" s="6">
        <v>75</v>
      </c>
      <c r="B76" s="6">
        <v>32745118</v>
      </c>
      <c r="C76" s="5" t="s">
        <v>82</v>
      </c>
      <c r="D76" s="6"/>
      <c r="E76" s="5"/>
      <c r="F76" s="5"/>
      <c r="G76" s="5"/>
    </row>
    <row r="77" spans="1:7">
      <c r="A77" s="6">
        <v>76</v>
      </c>
      <c r="B77" s="6">
        <v>32745119</v>
      </c>
      <c r="C77" s="5" t="s">
        <v>99</v>
      </c>
      <c r="D77" s="6"/>
      <c r="E77" s="5"/>
      <c r="F77" s="5"/>
      <c r="G77" s="5"/>
    </row>
    <row r="78" spans="1:7">
      <c r="A78" s="6">
        <v>77</v>
      </c>
      <c r="B78" s="6">
        <v>32506473</v>
      </c>
      <c r="C78" s="5" t="s">
        <v>108</v>
      </c>
      <c r="D78" s="6"/>
      <c r="E78" s="5"/>
      <c r="F78" s="5"/>
      <c r="G78" s="5"/>
    </row>
    <row r="79" spans="1:7">
      <c r="A79" s="6">
        <v>78</v>
      </c>
      <c r="B79" s="6">
        <v>32506474</v>
      </c>
      <c r="C79" s="5" t="s">
        <v>120</v>
      </c>
      <c r="D79" s="6"/>
      <c r="E79" s="5"/>
      <c r="F79" s="5"/>
      <c r="G79" s="5"/>
    </row>
    <row r="80" spans="1:7">
      <c r="A80" s="6">
        <v>79</v>
      </c>
      <c r="B80" s="6">
        <v>32106368</v>
      </c>
      <c r="C80" s="5" t="s">
        <v>242</v>
      </c>
      <c r="D80" s="6"/>
      <c r="E80" s="5"/>
      <c r="F80" s="5"/>
      <c r="G80" s="5"/>
    </row>
    <row r="81" spans="1:7">
      <c r="A81" s="6">
        <v>65</v>
      </c>
      <c r="B81" s="6">
        <v>33832680</v>
      </c>
      <c r="C81" s="14" t="s">
        <v>98</v>
      </c>
      <c r="D81" s="6"/>
      <c r="E81" s="5"/>
      <c r="F81" s="5"/>
      <c r="G81" s="5"/>
    </row>
    <row r="82" spans="1:7">
      <c r="A82" s="6">
        <v>67</v>
      </c>
      <c r="B82" s="6">
        <v>33832683</v>
      </c>
      <c r="C82" s="5" t="s">
        <v>101</v>
      </c>
      <c r="D82" s="6"/>
      <c r="E82" s="5"/>
      <c r="F82" s="5"/>
      <c r="G82" s="5"/>
    </row>
    <row r="83" spans="1:7">
      <c r="A83" s="6">
        <v>66</v>
      </c>
      <c r="B83" s="6">
        <v>33832681</v>
      </c>
      <c r="C83" s="14" t="s">
        <v>79</v>
      </c>
      <c r="D83" s="6"/>
      <c r="E83" s="5"/>
      <c r="F83" s="5"/>
      <c r="G83" s="5"/>
    </row>
    <row r="84" spans="1:7">
      <c r="A84" s="6">
        <v>68</v>
      </c>
      <c r="B84" s="6">
        <v>33832684</v>
      </c>
      <c r="C84" s="5" t="s">
        <v>75</v>
      </c>
      <c r="D84" s="6"/>
      <c r="E84" s="5"/>
      <c r="F84" s="5"/>
      <c r="G84" s="5"/>
    </row>
    <row r="85" spans="1:7">
      <c r="A85" s="6">
        <v>74</v>
      </c>
      <c r="B85" s="6">
        <v>35210390</v>
      </c>
      <c r="C85" s="5" t="s">
        <v>129</v>
      </c>
      <c r="D85" s="6"/>
      <c r="E85" s="5"/>
      <c r="F85" s="5"/>
      <c r="G85" s="5"/>
    </row>
    <row r="86" spans="1:7">
      <c r="A86" s="6">
        <v>85</v>
      </c>
      <c r="B86" s="6">
        <v>35747524</v>
      </c>
      <c r="C86" s="5" t="s">
        <v>95</v>
      </c>
      <c r="D86" s="6"/>
      <c r="E86" s="5"/>
      <c r="F86" s="5"/>
      <c r="G86" s="5"/>
    </row>
    <row r="87" spans="1:7">
      <c r="A87" s="6">
        <v>86</v>
      </c>
      <c r="B87" s="6">
        <v>35747526</v>
      </c>
      <c r="C87" s="5" t="s">
        <v>67</v>
      </c>
      <c r="D87" s="6"/>
      <c r="E87" s="5"/>
      <c r="F87" s="5"/>
      <c r="G87" s="5"/>
    </row>
    <row r="88" spans="1:7">
      <c r="A88" s="6">
        <v>89</v>
      </c>
      <c r="B88" s="6">
        <v>35210391</v>
      </c>
      <c r="C88" s="5" t="s">
        <v>70</v>
      </c>
      <c r="D88" s="6"/>
      <c r="E88" s="5"/>
      <c r="F88" s="5"/>
      <c r="G88" s="5"/>
    </row>
    <row r="89" spans="1:7">
      <c r="A89" s="6">
        <v>90</v>
      </c>
      <c r="B89" s="6">
        <v>35210392</v>
      </c>
      <c r="C89" s="5" t="s">
        <v>62</v>
      </c>
      <c r="D89" s="6"/>
      <c r="E89" s="5"/>
      <c r="F89" s="5"/>
      <c r="G89" s="5"/>
    </row>
    <row r="90" spans="1:7">
      <c r="A90" s="6">
        <v>91</v>
      </c>
      <c r="B90" s="6">
        <v>35478357</v>
      </c>
      <c r="C90" s="5" t="s">
        <v>96</v>
      </c>
      <c r="D90" s="6"/>
      <c r="E90" s="5"/>
      <c r="F90" s="5"/>
      <c r="G90" s="5"/>
    </row>
    <row r="91" spans="1:7">
      <c r="A91" s="6">
        <v>92</v>
      </c>
      <c r="B91" s="6">
        <v>35478358</v>
      </c>
      <c r="C91" s="5" t="s">
        <v>100</v>
      </c>
      <c r="D91" s="6"/>
      <c r="E91" s="5"/>
      <c r="F91" s="5"/>
      <c r="G91" s="5"/>
    </row>
    <row r="92" spans="1:7">
      <c r="A92" s="6">
        <v>73</v>
      </c>
      <c r="B92" s="6">
        <v>32106319</v>
      </c>
      <c r="C92" s="5" t="s">
        <v>84</v>
      </c>
      <c r="D92" s="6"/>
      <c r="E92" s="5"/>
      <c r="F92" s="79" t="s">
        <v>484</v>
      </c>
      <c r="G92" s="5"/>
    </row>
    <row r="93" spans="1:7">
      <c r="A93" s="6">
        <v>72</v>
      </c>
      <c r="B93" s="6">
        <v>32106318</v>
      </c>
      <c r="C93" s="5" t="s">
        <v>123</v>
      </c>
      <c r="D93" s="6"/>
      <c r="E93" s="5"/>
      <c r="F93" s="5"/>
      <c r="G93" s="5"/>
    </row>
    <row r="94" spans="1:7">
      <c r="A94" s="6">
        <v>96</v>
      </c>
      <c r="B94" s="6">
        <v>36003880</v>
      </c>
      <c r="C94" s="71" t="s">
        <v>85</v>
      </c>
      <c r="D94" s="104" t="s">
        <v>371</v>
      </c>
      <c r="E94" s="5"/>
      <c r="F94" s="5"/>
      <c r="G94" s="5"/>
    </row>
    <row r="95" spans="1:7">
      <c r="A95" s="25">
        <v>97</v>
      </c>
      <c r="B95" s="25">
        <v>36003879</v>
      </c>
      <c r="C95" s="73" t="s">
        <v>103</v>
      </c>
      <c r="D95" s="6"/>
      <c r="E95" s="5"/>
      <c r="F95" s="5"/>
      <c r="G95" s="5"/>
    </row>
    <row r="96" spans="1:7">
      <c r="A96" s="6">
        <v>87</v>
      </c>
      <c r="B96" s="6">
        <v>35821449</v>
      </c>
      <c r="C96" s="5" t="s">
        <v>30</v>
      </c>
      <c r="D96" s="6"/>
      <c r="E96" s="5"/>
      <c r="F96" s="5"/>
      <c r="G96" s="5"/>
    </row>
    <row r="97" spans="1:7">
      <c r="A97" s="25">
        <v>98</v>
      </c>
      <c r="B97" s="25">
        <v>36634210</v>
      </c>
      <c r="C97" s="24" t="s">
        <v>127</v>
      </c>
      <c r="D97" s="6"/>
      <c r="E97" s="5"/>
      <c r="F97" s="5"/>
      <c r="G97" s="5"/>
    </row>
    <row r="98" spans="1:7">
      <c r="A98" s="6">
        <v>88</v>
      </c>
      <c r="B98" s="6">
        <v>35821450</v>
      </c>
      <c r="C98" s="5" t="s">
        <v>124</v>
      </c>
      <c r="D98" s="6"/>
      <c r="E98" s="5"/>
      <c r="F98" s="5"/>
      <c r="G98" s="5"/>
    </row>
    <row r="99" spans="1:7">
      <c r="A99" s="19" t="s">
        <v>48</v>
      </c>
      <c r="B99" s="19">
        <v>36637171</v>
      </c>
      <c r="C99" s="14" t="s">
        <v>130</v>
      </c>
      <c r="D99" s="6"/>
      <c r="E99" s="5"/>
      <c r="F99" s="5"/>
      <c r="G99" s="5"/>
    </row>
    <row r="100" spans="1:7">
      <c r="A100" s="88" t="s">
        <v>49</v>
      </c>
      <c r="B100" s="88">
        <v>36637172</v>
      </c>
      <c r="C100" s="76" t="s">
        <v>121</v>
      </c>
      <c r="D100" s="6"/>
      <c r="E100" s="5"/>
      <c r="F100" s="5"/>
      <c r="G100" s="5"/>
    </row>
    <row r="101" spans="1:7">
      <c r="A101" s="81" t="s">
        <v>255</v>
      </c>
      <c r="B101" s="81">
        <v>36300269</v>
      </c>
      <c r="C101" s="80" t="s">
        <v>262</v>
      </c>
      <c r="D101" s="6"/>
      <c r="E101" s="5"/>
      <c r="F101" s="5"/>
      <c r="G101" s="5"/>
    </row>
    <row r="102" spans="1:7">
      <c r="A102" s="81" t="s">
        <v>256</v>
      </c>
      <c r="B102" s="81">
        <v>36300270</v>
      </c>
      <c r="C102" s="80" t="s">
        <v>263</v>
      </c>
      <c r="D102" s="6"/>
      <c r="E102" s="5"/>
      <c r="F102" s="5"/>
      <c r="G102" s="5"/>
    </row>
    <row r="103" spans="1:7">
      <c r="A103" s="81" t="s">
        <v>257</v>
      </c>
      <c r="B103" s="81">
        <v>36300271</v>
      </c>
      <c r="C103" s="80" t="s">
        <v>264</v>
      </c>
      <c r="D103" s="6"/>
      <c r="E103" s="5"/>
      <c r="F103" s="5"/>
      <c r="G103" s="5"/>
    </row>
    <row r="104" spans="1:7">
      <c r="A104" s="81" t="s">
        <v>258</v>
      </c>
      <c r="B104" s="82">
        <v>35210389</v>
      </c>
      <c r="C104" s="80" t="s">
        <v>265</v>
      </c>
      <c r="D104" s="6"/>
      <c r="E104" s="5"/>
      <c r="F104" s="5"/>
      <c r="G104" s="5"/>
    </row>
    <row r="105" spans="1:7">
      <c r="A105" s="81" t="s">
        <v>251</v>
      </c>
      <c r="B105" s="81">
        <v>36637170</v>
      </c>
      <c r="C105" s="80" t="s">
        <v>250</v>
      </c>
      <c r="D105" s="6"/>
      <c r="E105" s="5"/>
      <c r="F105" s="5"/>
      <c r="G105" s="5"/>
    </row>
    <row r="106" spans="1:7">
      <c r="A106" s="81" t="s">
        <v>253</v>
      </c>
      <c r="B106" s="81">
        <v>36637169</v>
      </c>
      <c r="C106" s="80" t="s">
        <v>260</v>
      </c>
      <c r="D106" s="6"/>
      <c r="E106" s="5"/>
      <c r="F106" s="5"/>
      <c r="G106" s="5"/>
    </row>
    <row r="107" spans="1:7">
      <c r="A107" s="81" t="s">
        <v>254</v>
      </c>
      <c r="B107" s="82">
        <v>36637168</v>
      </c>
      <c r="C107" s="80" t="s">
        <v>261</v>
      </c>
      <c r="D107" s="6"/>
      <c r="E107" s="5"/>
      <c r="F107" s="5"/>
      <c r="G107" s="5"/>
    </row>
    <row r="108" spans="1:7">
      <c r="A108" s="81" t="s">
        <v>252</v>
      </c>
      <c r="B108" s="81">
        <v>36637167</v>
      </c>
      <c r="C108" s="80" t="s">
        <v>259</v>
      </c>
      <c r="D108" s="6"/>
      <c r="E108" s="5"/>
      <c r="F108" s="5"/>
      <c r="G108" s="5"/>
    </row>
    <row r="109" spans="1:7">
      <c r="A109" s="6">
        <v>99</v>
      </c>
      <c r="B109" s="87">
        <v>36634211</v>
      </c>
      <c r="C109" s="79" t="s">
        <v>249</v>
      </c>
      <c r="D109" s="6"/>
      <c r="E109" s="5"/>
      <c r="F109" s="5"/>
      <c r="G109" s="5"/>
    </row>
    <row r="110" spans="1:7">
      <c r="A110" s="6">
        <v>80</v>
      </c>
      <c r="B110" s="6">
        <v>38067360</v>
      </c>
      <c r="C110" s="79" t="s">
        <v>280</v>
      </c>
      <c r="D110" s="6"/>
      <c r="E110" s="5"/>
      <c r="F110" s="5"/>
      <c r="G110" s="5"/>
    </row>
    <row r="111" spans="1:7">
      <c r="A111" s="81" t="s">
        <v>281</v>
      </c>
      <c r="B111" s="19"/>
      <c r="C111" s="80" t="s">
        <v>282</v>
      </c>
      <c r="D111" s="6"/>
      <c r="E111" s="5"/>
      <c r="F111" s="5"/>
      <c r="G111" s="5"/>
    </row>
    <row r="112" spans="1:7">
      <c r="A112" s="6">
        <v>100</v>
      </c>
      <c r="B112" s="6">
        <v>38449485</v>
      </c>
      <c r="C112" s="79" t="s">
        <v>287</v>
      </c>
      <c r="D112" s="6"/>
      <c r="E112" s="5"/>
      <c r="F112" s="5"/>
      <c r="G112" s="5"/>
    </row>
    <row r="113" spans="1:32">
      <c r="A113" s="6">
        <v>101</v>
      </c>
      <c r="B113" s="6">
        <v>38449487</v>
      </c>
      <c r="C113" s="79" t="s">
        <v>288</v>
      </c>
      <c r="D113" s="6"/>
      <c r="E113" s="5"/>
      <c r="F113" s="5"/>
      <c r="G113" s="5"/>
    </row>
    <row r="114" spans="1:32">
      <c r="A114" s="36">
        <v>102</v>
      </c>
      <c r="B114" s="36">
        <v>38312932</v>
      </c>
      <c r="C114" s="85" t="s">
        <v>459</v>
      </c>
    </row>
    <row r="115" spans="1:32">
      <c r="A115" s="36">
        <v>103</v>
      </c>
      <c r="B115" s="36">
        <v>38312933</v>
      </c>
      <c r="C115" s="85" t="s">
        <v>460</v>
      </c>
    </row>
    <row r="127" spans="1:32">
      <c r="Y127" s="51"/>
      <c r="Z127" s="49"/>
      <c r="AA127" s="50"/>
      <c r="AB127" s="49"/>
      <c r="AC127" s="49"/>
      <c r="AD127" s="49"/>
      <c r="AE127" s="49"/>
      <c r="AF127" s="49"/>
    </row>
    <row r="128" spans="1:32">
      <c r="Y128" s="51"/>
      <c r="Z128" s="49"/>
      <c r="AA128" s="50"/>
      <c r="AB128" s="49"/>
      <c r="AC128" s="49"/>
      <c r="AD128" s="49"/>
      <c r="AE128" s="49"/>
      <c r="AF128" s="49"/>
    </row>
    <row r="129" spans="25:32">
      <c r="Y129" s="52" t="s">
        <v>186</v>
      </c>
      <c r="Z129" s="53" t="s">
        <v>207</v>
      </c>
      <c r="AA129" s="54" t="s">
        <v>179</v>
      </c>
      <c r="AB129" s="53" t="s">
        <v>217</v>
      </c>
      <c r="AC129" s="53" t="s">
        <v>204</v>
      </c>
      <c r="AD129" s="53" t="s">
        <v>176</v>
      </c>
      <c r="AE129" s="49"/>
      <c r="AF129" s="49"/>
    </row>
    <row r="130" spans="25:32">
      <c r="Y130" s="56">
        <v>45015</v>
      </c>
      <c r="Z130" s="55" t="s">
        <v>178</v>
      </c>
      <c r="AA130" s="57">
        <v>20</v>
      </c>
      <c r="AB130" s="55" t="s">
        <v>144</v>
      </c>
      <c r="AC130" s="55"/>
      <c r="AD130" s="55" t="s">
        <v>185</v>
      </c>
      <c r="AE130" s="49"/>
      <c r="AF130" s="49"/>
    </row>
    <row r="131" spans="25:32">
      <c r="Y131" s="56">
        <v>45015</v>
      </c>
      <c r="Z131" s="55" t="s">
        <v>178</v>
      </c>
      <c r="AA131" s="57">
        <v>3</v>
      </c>
      <c r="AB131" s="55" t="s">
        <v>154</v>
      </c>
      <c r="AC131" s="55"/>
      <c r="AD131" s="55" t="s">
        <v>185</v>
      </c>
      <c r="AE131" s="49"/>
      <c r="AF131" s="49"/>
    </row>
    <row r="132" spans="25:32">
      <c r="Y132" s="56">
        <v>45022</v>
      </c>
      <c r="Z132" s="55" t="s">
        <v>178</v>
      </c>
      <c r="AA132" s="57"/>
      <c r="AB132" s="55" t="s">
        <v>234</v>
      </c>
      <c r="AC132" s="55" t="s">
        <v>236</v>
      </c>
      <c r="AD132" s="55" t="s">
        <v>185</v>
      </c>
      <c r="AE132" s="49"/>
      <c r="AF132" s="49"/>
    </row>
    <row r="133" spans="25:32">
      <c r="Y133" s="56">
        <v>45023</v>
      </c>
      <c r="Z133" s="55" t="s">
        <v>178</v>
      </c>
      <c r="AA133" s="57">
        <v>47</v>
      </c>
      <c r="AB133" s="55" t="s">
        <v>224</v>
      </c>
      <c r="AC133" s="49"/>
      <c r="AD133" s="55" t="s">
        <v>185</v>
      </c>
      <c r="AE133" s="49"/>
      <c r="AF133" s="49"/>
    </row>
    <row r="134" spans="25:32">
      <c r="Y134" s="56">
        <v>45030</v>
      </c>
      <c r="Z134" s="55" t="s">
        <v>183</v>
      </c>
      <c r="AA134" s="57" t="s">
        <v>203</v>
      </c>
      <c r="AB134" s="55" t="s">
        <v>233</v>
      </c>
      <c r="AC134" s="55"/>
      <c r="AD134" s="55" t="s">
        <v>173</v>
      </c>
      <c r="AE134" s="49"/>
      <c r="AF134" s="49"/>
    </row>
    <row r="135" spans="25:32">
      <c r="Y135" s="56">
        <v>45030</v>
      </c>
      <c r="Z135" s="55" t="s">
        <v>183</v>
      </c>
      <c r="AA135" s="57">
        <v>51</v>
      </c>
      <c r="AB135" s="55" t="s">
        <v>216</v>
      </c>
      <c r="AC135" s="55" t="s">
        <v>54</v>
      </c>
      <c r="AD135" s="55" t="s">
        <v>173</v>
      </c>
      <c r="AE135" s="49"/>
      <c r="AF135" s="49"/>
    </row>
    <row r="136" spans="25:32">
      <c r="Y136" s="56">
        <v>45030</v>
      </c>
      <c r="Z136" s="55" t="s">
        <v>178</v>
      </c>
      <c r="AA136" s="57" t="s">
        <v>209</v>
      </c>
      <c r="AB136" s="55" t="s">
        <v>223</v>
      </c>
      <c r="AC136" s="55"/>
      <c r="AD136" s="55" t="s">
        <v>173</v>
      </c>
      <c r="AE136" s="49"/>
      <c r="AF136" s="49"/>
    </row>
    <row r="137" spans="25:32">
      <c r="Y137" s="56">
        <v>45031</v>
      </c>
      <c r="Z137" s="55" t="s">
        <v>178</v>
      </c>
      <c r="AA137" s="57">
        <v>65</v>
      </c>
      <c r="AB137" s="55" t="s">
        <v>9</v>
      </c>
      <c r="AC137" s="55" t="s">
        <v>237</v>
      </c>
      <c r="AD137" s="55" t="s">
        <v>173</v>
      </c>
      <c r="AE137" s="49"/>
      <c r="AF137" s="49"/>
    </row>
    <row r="138" spans="25:32">
      <c r="Y138" s="56">
        <v>45031</v>
      </c>
      <c r="Z138" s="55" t="s">
        <v>178</v>
      </c>
      <c r="AA138" s="57">
        <v>14</v>
      </c>
      <c r="AB138" s="55" t="s">
        <v>153</v>
      </c>
      <c r="AC138" s="55" t="s">
        <v>133</v>
      </c>
      <c r="AD138" s="55" t="s">
        <v>173</v>
      </c>
      <c r="AE138" s="49"/>
      <c r="AF138" s="49"/>
    </row>
    <row r="139" spans="25:32">
      <c r="Y139" s="56">
        <v>45031</v>
      </c>
      <c r="Z139" s="55" t="s">
        <v>178</v>
      </c>
      <c r="AA139" s="57"/>
      <c r="AB139" s="55" t="s">
        <v>136</v>
      </c>
      <c r="AC139" s="55"/>
      <c r="AD139" s="55" t="s">
        <v>173</v>
      </c>
      <c r="AE139" s="49"/>
      <c r="AF139" s="49"/>
    </row>
    <row r="140" spans="25:32">
      <c r="Y140" s="56">
        <v>45031</v>
      </c>
      <c r="Z140" s="56" t="s">
        <v>205</v>
      </c>
      <c r="AA140" s="57">
        <v>36</v>
      </c>
      <c r="AB140" s="55" t="s">
        <v>229</v>
      </c>
      <c r="AC140" s="55" t="s">
        <v>175</v>
      </c>
      <c r="AD140" s="55" t="s">
        <v>180</v>
      </c>
      <c r="AE140" s="49"/>
      <c r="AF140" s="49"/>
    </row>
    <row r="141" spans="25:32">
      <c r="Y141" s="56">
        <v>45033</v>
      </c>
      <c r="Z141" s="55" t="s">
        <v>183</v>
      </c>
      <c r="AA141" s="57">
        <v>2</v>
      </c>
      <c r="AB141" s="55" t="s">
        <v>232</v>
      </c>
      <c r="AC141" s="55" t="s">
        <v>188</v>
      </c>
      <c r="AD141" s="55" t="s">
        <v>185</v>
      </c>
      <c r="AE141" s="49"/>
      <c r="AF141" s="49"/>
    </row>
    <row r="142" spans="25:32">
      <c r="Y142" s="56">
        <v>45035</v>
      </c>
      <c r="Z142" s="55" t="s">
        <v>183</v>
      </c>
      <c r="AA142" s="57">
        <v>54</v>
      </c>
      <c r="AB142" s="55" t="s">
        <v>239</v>
      </c>
      <c r="AC142" s="55" t="s">
        <v>193</v>
      </c>
      <c r="AD142" s="55" t="s">
        <v>185</v>
      </c>
      <c r="AE142" s="49"/>
      <c r="AF142" s="49"/>
    </row>
    <row r="143" spans="25:32">
      <c r="Y143" s="56" t="s">
        <v>1</v>
      </c>
      <c r="Z143" s="55" t="s">
        <v>177</v>
      </c>
      <c r="AA143" s="57"/>
      <c r="AB143" s="55" t="s">
        <v>19</v>
      </c>
      <c r="AC143" s="61" t="s">
        <v>45</v>
      </c>
      <c r="AD143" s="55" t="s">
        <v>185</v>
      </c>
      <c r="AE143" s="49"/>
      <c r="AF143" s="49"/>
    </row>
    <row r="144" spans="25:32">
      <c r="Y144" s="56" t="s">
        <v>1</v>
      </c>
      <c r="Z144" s="55" t="s">
        <v>183</v>
      </c>
      <c r="AA144" s="57">
        <v>40</v>
      </c>
      <c r="AB144" s="55" t="s">
        <v>14</v>
      </c>
      <c r="AC144" s="55" t="s">
        <v>191</v>
      </c>
      <c r="AD144" s="55" t="s">
        <v>185</v>
      </c>
      <c r="AE144" s="49"/>
      <c r="AF144" s="49"/>
    </row>
    <row r="145" spans="25:32">
      <c r="Y145" s="56">
        <v>45040</v>
      </c>
      <c r="Z145" s="55" t="s">
        <v>178</v>
      </c>
      <c r="AA145" s="57">
        <v>50</v>
      </c>
      <c r="AB145" s="55" t="s">
        <v>145</v>
      </c>
      <c r="AC145" s="55" t="s">
        <v>135</v>
      </c>
      <c r="AD145" s="55" t="s">
        <v>185</v>
      </c>
      <c r="AE145" s="49"/>
      <c r="AF145" s="49"/>
    </row>
    <row r="146" spans="25:32">
      <c r="Y146" s="56">
        <v>45041</v>
      </c>
      <c r="Z146" s="55" t="s">
        <v>177</v>
      </c>
      <c r="AA146" s="57"/>
      <c r="AB146" s="55" t="s">
        <v>200</v>
      </c>
      <c r="AC146" s="55" t="s">
        <v>218</v>
      </c>
      <c r="AD146" s="55" t="s">
        <v>185</v>
      </c>
      <c r="AE146" s="49"/>
      <c r="AF146" s="49"/>
    </row>
    <row r="147" spans="25:32">
      <c r="Y147" s="56">
        <v>45063</v>
      </c>
      <c r="Z147" s="55" t="s">
        <v>178</v>
      </c>
      <c r="AA147" s="57">
        <v>71</v>
      </c>
      <c r="AB147" s="55" t="s">
        <v>146</v>
      </c>
      <c r="AC147" s="55" t="s">
        <v>140</v>
      </c>
      <c r="AD147" s="55" t="s">
        <v>185</v>
      </c>
      <c r="AE147" s="49"/>
      <c r="AF147" s="49"/>
    </row>
    <row r="148" spans="25:32">
      <c r="Y148" s="56">
        <v>45063</v>
      </c>
      <c r="Z148" s="55" t="s">
        <v>178</v>
      </c>
      <c r="AA148" s="57">
        <v>33</v>
      </c>
      <c r="AB148" s="55" t="s">
        <v>231</v>
      </c>
      <c r="AC148" s="55" t="s">
        <v>238</v>
      </c>
      <c r="AD148" s="55" t="s">
        <v>185</v>
      </c>
      <c r="AE148" s="49"/>
      <c r="AF148" s="49"/>
    </row>
    <row r="149" spans="25:32">
      <c r="Y149" s="56">
        <v>45068</v>
      </c>
      <c r="Z149" s="55" t="s">
        <v>205</v>
      </c>
      <c r="AA149" s="57"/>
      <c r="AB149" s="55" t="s">
        <v>3</v>
      </c>
      <c r="AC149" s="55"/>
      <c r="AD149" s="55" t="s">
        <v>185</v>
      </c>
      <c r="AE149" s="49"/>
      <c r="AF149" s="49"/>
    </row>
    <row r="150" spans="25:32">
      <c r="Y150" s="56"/>
      <c r="Z150" s="55" t="s">
        <v>159</v>
      </c>
      <c r="AA150" s="57"/>
      <c r="AB150" s="55" t="s">
        <v>4</v>
      </c>
      <c r="AC150" s="55"/>
      <c r="AD150" s="55" t="s">
        <v>185</v>
      </c>
      <c r="AE150" s="49"/>
      <c r="AF150" s="49"/>
    </row>
    <row r="151" spans="25:32">
      <c r="Y151" s="56">
        <v>45074</v>
      </c>
      <c r="Z151" s="55" t="s">
        <v>205</v>
      </c>
      <c r="AA151" s="57" t="s">
        <v>159</v>
      </c>
      <c r="AB151" s="55" t="s">
        <v>151</v>
      </c>
      <c r="AC151" s="55" t="s">
        <v>17</v>
      </c>
      <c r="AD151" s="55" t="s">
        <v>173</v>
      </c>
      <c r="AE151" s="49"/>
      <c r="AF151" s="49"/>
    </row>
    <row r="152" spans="25:32">
      <c r="Y152" s="56">
        <v>45074</v>
      </c>
      <c r="Z152" s="55" t="s">
        <v>159</v>
      </c>
      <c r="AA152" s="57" t="s">
        <v>159</v>
      </c>
      <c r="AB152" s="55" t="s">
        <v>148</v>
      </c>
      <c r="AC152" s="55"/>
      <c r="AD152" s="55" t="s">
        <v>173</v>
      </c>
      <c r="AE152" s="49"/>
      <c r="AF152" s="49"/>
    </row>
    <row r="153" spans="25:32">
      <c r="Y153" s="56">
        <v>45074</v>
      </c>
      <c r="Z153" s="55" t="s">
        <v>178</v>
      </c>
      <c r="AA153" s="57"/>
      <c r="AB153" s="55" t="s">
        <v>155</v>
      </c>
      <c r="AC153" s="55" t="s">
        <v>222</v>
      </c>
      <c r="AD153" s="55" t="s">
        <v>173</v>
      </c>
      <c r="AE153" s="49"/>
      <c r="AF153" s="49"/>
    </row>
    <row r="154" spans="25:32">
      <c r="Y154" s="56">
        <v>45074</v>
      </c>
      <c r="Z154" s="55" t="s">
        <v>178</v>
      </c>
      <c r="AA154" s="57">
        <v>74</v>
      </c>
      <c r="AB154" s="55" t="s">
        <v>138</v>
      </c>
      <c r="AC154" s="55" t="s">
        <v>219</v>
      </c>
      <c r="AD154" s="55" t="s">
        <v>173</v>
      </c>
      <c r="AE154" s="49"/>
      <c r="AF154" s="49"/>
    </row>
    <row r="155" spans="25:32">
      <c r="Y155" s="56">
        <v>45074</v>
      </c>
      <c r="Z155" s="55" t="s">
        <v>183</v>
      </c>
      <c r="AA155" s="57"/>
      <c r="AB155" s="55" t="s">
        <v>141</v>
      </c>
      <c r="AC155" s="55"/>
      <c r="AD155" s="55" t="s">
        <v>173</v>
      </c>
      <c r="AE155" s="49"/>
      <c r="AF155" s="49"/>
    </row>
    <row r="156" spans="25:32">
      <c r="Y156" s="56">
        <v>45079</v>
      </c>
      <c r="Z156" s="55" t="s">
        <v>183</v>
      </c>
      <c r="AA156" s="57" t="s">
        <v>201</v>
      </c>
      <c r="AB156" s="55" t="s">
        <v>12</v>
      </c>
      <c r="AC156" s="55" t="s">
        <v>152</v>
      </c>
      <c r="AD156" s="55" t="s">
        <v>185</v>
      </c>
      <c r="AE156" s="49"/>
      <c r="AF156" s="49"/>
    </row>
    <row r="157" spans="25:32">
      <c r="Y157" s="68">
        <v>45083</v>
      </c>
      <c r="Z157" s="69" t="s">
        <v>178</v>
      </c>
      <c r="AA157" s="70">
        <v>4</v>
      </c>
      <c r="AB157" s="69" t="s">
        <v>227</v>
      </c>
      <c r="AC157" s="69" t="s">
        <v>15</v>
      </c>
      <c r="AD157" s="69" t="s">
        <v>180</v>
      </c>
      <c r="AE157" s="49"/>
      <c r="AF157" s="49"/>
    </row>
    <row r="158" spans="25:32">
      <c r="Y158" s="68">
        <v>45083</v>
      </c>
      <c r="Z158" s="69" t="s">
        <v>183</v>
      </c>
      <c r="AA158" s="70"/>
      <c r="AB158" s="69" t="s">
        <v>190</v>
      </c>
      <c r="AC158" s="69" t="s">
        <v>0</v>
      </c>
      <c r="AD158" s="69" t="s">
        <v>180</v>
      </c>
      <c r="AE158" s="49"/>
      <c r="AF158" s="49"/>
    </row>
    <row r="159" spans="25:32">
      <c r="Y159" s="56">
        <v>45086</v>
      </c>
      <c r="Z159" s="55" t="s">
        <v>178</v>
      </c>
      <c r="AA159" s="57">
        <v>58</v>
      </c>
      <c r="AB159" s="55">
        <v>-60</v>
      </c>
      <c r="AC159" s="55" t="s">
        <v>139</v>
      </c>
      <c r="AD159" s="55" t="s">
        <v>185</v>
      </c>
      <c r="AE159" s="49"/>
      <c r="AF159" s="49"/>
    </row>
    <row r="160" spans="25:32">
      <c r="Y160" s="56">
        <v>45092</v>
      </c>
      <c r="Z160" s="55" t="s">
        <v>178</v>
      </c>
      <c r="AA160" s="57" t="s">
        <v>213</v>
      </c>
      <c r="AB160" s="55" t="s">
        <v>24</v>
      </c>
      <c r="AC160" s="55" t="s">
        <v>225</v>
      </c>
      <c r="AD160" s="49" t="s">
        <v>173</v>
      </c>
      <c r="AE160" s="49"/>
      <c r="AF160" s="49"/>
    </row>
    <row r="161" spans="25:32">
      <c r="Y161" s="56">
        <v>45098</v>
      </c>
      <c r="Z161" s="55" t="s">
        <v>159</v>
      </c>
      <c r="AA161" s="57"/>
      <c r="AB161" s="55" t="s">
        <v>221</v>
      </c>
      <c r="AC161" s="55"/>
      <c r="AD161" s="49" t="s">
        <v>185</v>
      </c>
      <c r="AE161" s="49"/>
      <c r="AF161" s="49"/>
    </row>
    <row r="162" spans="25:32">
      <c r="Y162" s="56">
        <v>45105</v>
      </c>
      <c r="Z162" s="55" t="s">
        <v>159</v>
      </c>
      <c r="AA162" s="57" t="s">
        <v>23</v>
      </c>
      <c r="AB162" s="55" t="s">
        <v>195</v>
      </c>
      <c r="AC162" s="55" t="s">
        <v>142</v>
      </c>
      <c r="AD162" s="49" t="s">
        <v>185</v>
      </c>
      <c r="AE162" s="49"/>
      <c r="AF162" s="49"/>
    </row>
    <row r="163" spans="25:32">
      <c r="Y163" s="56">
        <v>45114</v>
      </c>
      <c r="Z163" s="55" t="s">
        <v>178</v>
      </c>
      <c r="AA163" s="57" t="s">
        <v>220</v>
      </c>
      <c r="AB163" s="55" t="s">
        <v>243</v>
      </c>
      <c r="AC163" s="55" t="s">
        <v>241</v>
      </c>
      <c r="AD163" s="49" t="s">
        <v>185</v>
      </c>
      <c r="AE163" s="49"/>
      <c r="AF163" s="49"/>
    </row>
    <row r="164" spans="25:32">
      <c r="Y164" s="56">
        <v>230712</v>
      </c>
      <c r="Z164" s="55" t="s">
        <v>157</v>
      </c>
      <c r="AA164" s="57"/>
      <c r="AB164" s="55" t="s">
        <v>143</v>
      </c>
      <c r="AC164" s="55"/>
      <c r="AD164" s="49"/>
      <c r="AE164" s="49"/>
      <c r="AF164" s="49"/>
    </row>
    <row r="165" spans="25:32">
      <c r="Y165" s="56">
        <v>230816</v>
      </c>
      <c r="Z165" s="55" t="s">
        <v>244</v>
      </c>
      <c r="AA165" s="57" t="s">
        <v>245</v>
      </c>
      <c r="AB165" s="55" t="s">
        <v>246</v>
      </c>
      <c r="AC165" s="55" t="s">
        <v>247</v>
      </c>
      <c r="AD165" s="49" t="s">
        <v>248</v>
      </c>
      <c r="AE165" s="49"/>
      <c r="AF165" s="49"/>
    </row>
    <row r="166" spans="25:32">
      <c r="Y166" s="56"/>
      <c r="Z166" s="55"/>
      <c r="AA166" s="57"/>
      <c r="AB166" s="55"/>
      <c r="AC166" s="55"/>
      <c r="AD166" s="49"/>
      <c r="AE166" s="49"/>
      <c r="AF166" s="49"/>
    </row>
    <row r="167" spans="25:32">
      <c r="Y167" s="56"/>
      <c r="Z167" s="55"/>
      <c r="AA167" s="57"/>
      <c r="AB167" s="55"/>
      <c r="AC167" s="55"/>
      <c r="AD167" s="49"/>
      <c r="AE167" s="49"/>
      <c r="AF167" s="49"/>
    </row>
    <row r="168" spans="25:32">
      <c r="Y168" s="56"/>
      <c r="Z168" s="55"/>
      <c r="AA168" s="57"/>
      <c r="AB168" s="55"/>
      <c r="AC168" s="55"/>
      <c r="AD168" s="49"/>
      <c r="AE168" s="49"/>
      <c r="AF168" s="49"/>
    </row>
    <row r="169" spans="25:32">
      <c r="Y169" s="56"/>
      <c r="Z169" s="55"/>
      <c r="AA169" s="57"/>
      <c r="AB169" s="55"/>
      <c r="AC169" s="55"/>
      <c r="AD169" s="49"/>
      <c r="AE169" s="49"/>
      <c r="AF169" s="49"/>
    </row>
    <row r="170" spans="25:32">
      <c r="Y170" s="56"/>
      <c r="Z170" s="55"/>
      <c r="AA170" s="57"/>
      <c r="AB170" s="55"/>
      <c r="AC170" s="55"/>
      <c r="AD170" s="49"/>
      <c r="AE170" s="49"/>
      <c r="AF170" s="49"/>
    </row>
    <row r="171" spans="25:32">
      <c r="Y171" s="56"/>
      <c r="Z171" s="55"/>
      <c r="AA171" s="57"/>
      <c r="AB171" s="55"/>
      <c r="AC171" s="55"/>
      <c r="AD171" s="49"/>
      <c r="AE171" s="49"/>
      <c r="AF171" s="49"/>
    </row>
    <row r="172" spans="25:32">
      <c r="Y172" s="56"/>
      <c r="Z172" s="55"/>
      <c r="AA172" s="57"/>
      <c r="AB172" s="55"/>
      <c r="AC172" s="55"/>
      <c r="AD172" s="49"/>
      <c r="AE172" s="49"/>
      <c r="AF172" s="49"/>
    </row>
    <row r="173" spans="25:32">
      <c r="Y173" s="56"/>
      <c r="Z173" s="55"/>
      <c r="AA173" s="57"/>
      <c r="AB173" s="55"/>
      <c r="AC173" s="55"/>
      <c r="AD173" s="49"/>
      <c r="AE173" s="49"/>
      <c r="AF173" s="49"/>
    </row>
    <row r="174" spans="25:32">
      <c r="Y174" s="56"/>
      <c r="Z174" s="55"/>
      <c r="AA174" s="57"/>
      <c r="AB174" s="55"/>
      <c r="AC174" s="55"/>
      <c r="AD174" s="49"/>
      <c r="AE174" s="49"/>
      <c r="AF174" s="49"/>
    </row>
  </sheetData>
  <phoneticPr fontId="1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4855-0387-4755-BC12-2CC471C162DA}">
  <dimension ref="A1:M110"/>
  <sheetViews>
    <sheetView workbookViewId="0">
      <selection activeCell="J17" sqref="J17"/>
    </sheetView>
  </sheetViews>
  <sheetFormatPr defaultColWidth="8.875" defaultRowHeight="16.5"/>
  <cols>
    <col min="1" max="1" width="11.375" customWidth="1"/>
    <col min="2" max="2" width="62.125" customWidth="1"/>
    <col min="3" max="3" width="22.625" customWidth="1"/>
    <col min="4" max="4" width="4.5" customWidth="1"/>
    <col min="5" max="5" width="12.625" customWidth="1"/>
    <col min="8" max="8" width="9.875" bestFit="1" customWidth="1"/>
    <col min="9" max="9" width="9.5" bestFit="1" customWidth="1"/>
    <col min="10" max="10" width="15" customWidth="1"/>
    <col min="12" max="12" width="11" bestFit="1" customWidth="1"/>
    <col min="13" max="13" width="17.5" customWidth="1"/>
  </cols>
  <sheetData>
    <row r="1" spans="1:5">
      <c r="A1" s="120" t="s">
        <v>349</v>
      </c>
      <c r="B1" s="120" t="s">
        <v>350</v>
      </c>
      <c r="C1" s="123" t="s">
        <v>363</v>
      </c>
      <c r="D1" s="120" t="s">
        <v>351</v>
      </c>
      <c r="E1" s="120" t="s">
        <v>352</v>
      </c>
    </row>
    <row r="2" spans="1:5">
      <c r="A2" s="121">
        <v>45294</v>
      </c>
      <c r="B2" s="122" t="s">
        <v>583</v>
      </c>
      <c r="C2" s="119"/>
      <c r="D2" s="119"/>
      <c r="E2" s="121"/>
    </row>
    <row r="3" spans="1:5">
      <c r="A3" s="121">
        <v>45294</v>
      </c>
      <c r="B3" s="122" t="s">
        <v>584</v>
      </c>
      <c r="C3" s="122"/>
      <c r="D3" s="119"/>
      <c r="E3" s="122"/>
    </row>
    <row r="4" spans="1:5">
      <c r="A4" s="121">
        <v>45294</v>
      </c>
      <c r="B4" s="122" t="s">
        <v>585</v>
      </c>
      <c r="C4" s="119"/>
      <c r="D4" s="119"/>
      <c r="E4" s="122"/>
    </row>
    <row r="5" spans="1:5">
      <c r="A5" s="121">
        <v>45294</v>
      </c>
      <c r="B5" s="122" t="s">
        <v>586</v>
      </c>
      <c r="C5" s="119"/>
      <c r="D5" s="119"/>
      <c r="E5" s="119"/>
    </row>
    <row r="6" spans="1:5">
      <c r="A6" s="121">
        <v>45294</v>
      </c>
      <c r="B6" s="122" t="s">
        <v>587</v>
      </c>
      <c r="C6" s="119"/>
      <c r="D6" s="119"/>
      <c r="E6" s="119"/>
    </row>
    <row r="7" spans="1:5" ht="17.25" customHeight="1">
      <c r="A7" s="121">
        <v>45294</v>
      </c>
      <c r="B7" s="122" t="s">
        <v>588</v>
      </c>
      <c r="C7" s="119"/>
      <c r="D7" s="119"/>
      <c r="E7" s="119"/>
    </row>
    <row r="8" spans="1:5">
      <c r="A8" s="121"/>
      <c r="B8" s="122"/>
      <c r="C8" s="122"/>
      <c r="D8" s="119"/>
      <c r="E8" s="119"/>
    </row>
    <row r="9" spans="1:5">
      <c r="A9" s="121"/>
      <c r="B9" s="122"/>
      <c r="C9" s="119"/>
      <c r="D9" s="119"/>
      <c r="E9" s="119"/>
    </row>
    <row r="10" spans="1:5">
      <c r="A10" s="124"/>
      <c r="B10" s="122"/>
      <c r="C10" s="119"/>
      <c r="D10" s="119"/>
      <c r="E10" s="119"/>
    </row>
    <row r="11" spans="1:5">
      <c r="A11" s="121"/>
      <c r="B11" s="122"/>
      <c r="C11" s="119"/>
      <c r="D11" s="119"/>
      <c r="E11" s="119"/>
    </row>
    <row r="12" spans="1:5">
      <c r="A12" s="121"/>
      <c r="B12" s="122"/>
      <c r="C12" s="119"/>
      <c r="D12" s="119"/>
      <c r="E12" s="119"/>
    </row>
    <row r="13" spans="1:5">
      <c r="A13" s="121"/>
      <c r="B13" s="122"/>
      <c r="C13" s="119"/>
      <c r="D13" s="119"/>
      <c r="E13" s="119"/>
    </row>
    <row r="14" spans="1:5">
      <c r="A14" s="121"/>
      <c r="B14" s="122"/>
      <c r="C14" s="119"/>
      <c r="D14" s="119"/>
      <c r="E14" s="119"/>
    </row>
    <row r="15" spans="1:5">
      <c r="A15" s="121"/>
      <c r="B15" s="122"/>
      <c r="C15" s="119"/>
      <c r="D15" s="119"/>
      <c r="E15" s="119"/>
    </row>
    <row r="16" spans="1:5">
      <c r="A16" s="121"/>
      <c r="B16" s="122"/>
      <c r="C16" s="119"/>
      <c r="D16" s="119"/>
      <c r="E16" s="119"/>
    </row>
    <row r="17" spans="1:5">
      <c r="A17" s="124"/>
      <c r="B17" s="122"/>
      <c r="C17" s="119"/>
      <c r="D17" s="119"/>
      <c r="E17" s="119"/>
    </row>
    <row r="18" spans="1:5">
      <c r="A18" s="124"/>
      <c r="B18" s="122"/>
      <c r="C18" s="119"/>
      <c r="D18" s="119"/>
      <c r="E18" s="119"/>
    </row>
    <row r="19" spans="1:5">
      <c r="A19" s="124"/>
      <c r="B19" s="122"/>
      <c r="C19" s="119"/>
      <c r="D19" s="119"/>
      <c r="E19" s="119"/>
    </row>
    <row r="20" spans="1:5">
      <c r="A20" s="124"/>
      <c r="B20" s="122"/>
      <c r="C20" s="119"/>
      <c r="D20" s="119"/>
      <c r="E20" s="119"/>
    </row>
    <row r="24" spans="1:5">
      <c r="A24" s="85" t="s">
        <v>351</v>
      </c>
    </row>
    <row r="25" spans="1:5">
      <c r="A25" s="120" t="s">
        <v>349</v>
      </c>
      <c r="B25" s="120" t="s">
        <v>350</v>
      </c>
      <c r="C25" s="120" t="s">
        <v>363</v>
      </c>
      <c r="D25" s="120" t="s">
        <v>351</v>
      </c>
      <c r="E25" s="120" t="s">
        <v>352</v>
      </c>
    </row>
    <row r="26" spans="1:5">
      <c r="A26" s="121">
        <v>45211</v>
      </c>
      <c r="B26" s="122" t="s">
        <v>355</v>
      </c>
      <c r="C26" s="119"/>
      <c r="D26" s="122" t="s">
        <v>373</v>
      </c>
      <c r="E26" s="121">
        <v>45211</v>
      </c>
    </row>
    <row r="27" spans="1:5">
      <c r="A27" s="124">
        <v>45211</v>
      </c>
      <c r="B27" s="122" t="s">
        <v>369</v>
      </c>
      <c r="C27" s="119"/>
      <c r="D27" s="122" t="s">
        <v>373</v>
      </c>
      <c r="E27" s="121">
        <v>45211</v>
      </c>
    </row>
    <row r="28" spans="1:5">
      <c r="A28" s="121">
        <v>45211</v>
      </c>
      <c r="B28" s="122" t="s">
        <v>354</v>
      </c>
      <c r="C28" s="119"/>
      <c r="D28" s="122" t="s">
        <v>373</v>
      </c>
      <c r="E28" s="121">
        <v>45211</v>
      </c>
    </row>
    <row r="29" spans="1:5">
      <c r="A29" s="121">
        <v>45211</v>
      </c>
      <c r="B29" s="122" t="s">
        <v>364</v>
      </c>
      <c r="C29" s="119"/>
      <c r="D29" s="122" t="s">
        <v>373</v>
      </c>
      <c r="E29" s="121">
        <v>45212</v>
      </c>
    </row>
    <row r="30" spans="1:5">
      <c r="A30" s="121">
        <v>45211</v>
      </c>
      <c r="B30" s="122" t="s">
        <v>359</v>
      </c>
      <c r="C30" s="119"/>
      <c r="D30" s="122" t="s">
        <v>373</v>
      </c>
      <c r="E30" s="119"/>
    </row>
    <row r="31" spans="1:5">
      <c r="A31" s="121">
        <v>45211</v>
      </c>
      <c r="B31" s="122" t="s">
        <v>368</v>
      </c>
      <c r="C31" s="119"/>
      <c r="D31" s="122" t="s">
        <v>373</v>
      </c>
      <c r="E31" s="119"/>
    </row>
    <row r="32" spans="1:5">
      <c r="A32" s="121">
        <v>45211</v>
      </c>
      <c r="B32" s="122" t="s">
        <v>370</v>
      </c>
      <c r="C32" s="119"/>
      <c r="D32" s="122" t="s">
        <v>373</v>
      </c>
      <c r="E32" s="121">
        <v>45212</v>
      </c>
    </row>
    <row r="33" spans="1:5">
      <c r="A33" s="121">
        <v>45212</v>
      </c>
      <c r="B33" s="122" t="s">
        <v>421</v>
      </c>
      <c r="C33" s="119"/>
      <c r="D33" s="119"/>
      <c r="E33" s="121">
        <v>45212</v>
      </c>
    </row>
    <row r="34" spans="1:5">
      <c r="A34" s="121">
        <v>45212</v>
      </c>
      <c r="B34" s="122" t="s">
        <v>422</v>
      </c>
      <c r="C34" s="119"/>
      <c r="D34" s="119"/>
      <c r="E34" s="121"/>
    </row>
    <row r="35" spans="1:5">
      <c r="A35" s="121">
        <v>45212</v>
      </c>
      <c r="B35" s="122" t="s">
        <v>418</v>
      </c>
      <c r="C35" s="119"/>
      <c r="D35" s="122"/>
      <c r="E35" s="121">
        <v>45217</v>
      </c>
    </row>
    <row r="36" spans="1:5">
      <c r="A36" s="121">
        <v>45211</v>
      </c>
      <c r="B36" s="122" t="s">
        <v>366</v>
      </c>
      <c r="C36" s="119"/>
      <c r="D36" s="119"/>
      <c r="E36" s="121">
        <v>45211</v>
      </c>
    </row>
    <row r="37" spans="1:5">
      <c r="A37" s="121">
        <v>45211</v>
      </c>
      <c r="B37" s="122" t="s">
        <v>357</v>
      </c>
      <c r="C37" s="119"/>
      <c r="D37" s="119"/>
      <c r="E37" s="121">
        <v>45212</v>
      </c>
    </row>
    <row r="38" spans="1:5">
      <c r="A38" s="121">
        <v>45216</v>
      </c>
      <c r="B38" s="122" t="s">
        <v>428</v>
      </c>
      <c r="C38" s="119"/>
      <c r="D38" s="119"/>
      <c r="E38" s="121"/>
    </row>
    <row r="39" spans="1:5">
      <c r="A39" s="121">
        <v>45211</v>
      </c>
      <c r="B39" s="122" t="s">
        <v>358</v>
      </c>
      <c r="C39" s="119"/>
      <c r="D39" s="119"/>
      <c r="E39" s="121">
        <v>45212</v>
      </c>
    </row>
    <row r="40" spans="1:5">
      <c r="A40" s="121">
        <v>45217</v>
      </c>
      <c r="B40" s="122" t="s">
        <v>430</v>
      </c>
      <c r="C40" s="119"/>
      <c r="D40" s="119"/>
      <c r="E40" s="119"/>
    </row>
    <row r="41" spans="1:5">
      <c r="A41" s="121">
        <v>45217</v>
      </c>
      <c r="B41" s="122" t="s">
        <v>432</v>
      </c>
      <c r="C41" s="119"/>
      <c r="D41" s="119"/>
      <c r="E41" s="119"/>
    </row>
    <row r="42" spans="1:5">
      <c r="A42" s="121">
        <v>45211</v>
      </c>
      <c r="B42" s="122" t="s">
        <v>367</v>
      </c>
      <c r="C42" s="119"/>
      <c r="D42" s="119"/>
      <c r="E42" s="119"/>
    </row>
    <row r="43" spans="1:5">
      <c r="A43" s="121">
        <v>45211</v>
      </c>
      <c r="B43" s="122" t="s">
        <v>360</v>
      </c>
      <c r="C43" s="119"/>
      <c r="D43" s="119"/>
      <c r="E43" s="124" t="s">
        <v>410</v>
      </c>
    </row>
    <row r="44" spans="1:5">
      <c r="A44" s="121">
        <v>45217</v>
      </c>
      <c r="B44" s="122" t="s">
        <v>431</v>
      </c>
      <c r="C44" s="119"/>
      <c r="D44" s="122"/>
      <c r="E44" s="119"/>
    </row>
    <row r="45" spans="1:5">
      <c r="A45" s="121">
        <v>45211</v>
      </c>
      <c r="B45" s="122" t="s">
        <v>356</v>
      </c>
      <c r="C45" s="119"/>
      <c r="D45" s="119"/>
      <c r="E45" s="121">
        <v>45211</v>
      </c>
    </row>
    <row r="46" spans="1:5">
      <c r="A46" s="135">
        <v>45218</v>
      </c>
      <c r="B46" s="127" t="s">
        <v>438</v>
      </c>
      <c r="C46" s="122" t="s">
        <v>441</v>
      </c>
      <c r="D46" s="119"/>
      <c r="E46" s="121"/>
    </row>
    <row r="47" spans="1:5">
      <c r="A47" s="135">
        <v>45218</v>
      </c>
      <c r="B47" s="127" t="s">
        <v>439</v>
      </c>
      <c r="C47" s="119"/>
      <c r="D47" s="119"/>
      <c r="E47" s="119"/>
    </row>
    <row r="48" spans="1:5">
      <c r="A48" s="133">
        <v>45218</v>
      </c>
      <c r="B48" s="134" t="s">
        <v>440</v>
      </c>
      <c r="C48" s="132"/>
      <c r="D48" s="132"/>
      <c r="E48" s="132"/>
    </row>
    <row r="49" spans="1:5">
      <c r="A49" s="139">
        <v>45219</v>
      </c>
      <c r="B49" s="140" t="s">
        <v>443</v>
      </c>
      <c r="C49" s="141"/>
      <c r="D49" s="141"/>
      <c r="E49" s="140" t="s">
        <v>444</v>
      </c>
    </row>
    <row r="50" spans="1:5">
      <c r="A50" s="33">
        <v>45219</v>
      </c>
      <c r="B50" s="136" t="s">
        <v>442</v>
      </c>
      <c r="E50" s="33">
        <v>45223</v>
      </c>
    </row>
    <row r="51" spans="1:5">
      <c r="A51" s="137">
        <v>45211</v>
      </c>
      <c r="B51" s="138" t="s">
        <v>361</v>
      </c>
      <c r="C51" s="23"/>
      <c r="D51" s="23"/>
      <c r="E51" s="137">
        <v>45211</v>
      </c>
    </row>
    <row r="52" spans="1:5">
      <c r="A52" s="124">
        <v>45238</v>
      </c>
      <c r="B52" s="122" t="s">
        <v>487</v>
      </c>
      <c r="C52" s="119"/>
      <c r="D52" s="119"/>
      <c r="E52" s="119"/>
    </row>
    <row r="53" spans="1:5">
      <c r="A53" s="124">
        <v>45239</v>
      </c>
      <c r="B53" s="122" t="s">
        <v>486</v>
      </c>
      <c r="C53" s="119"/>
      <c r="D53" s="119"/>
      <c r="E53" s="119"/>
    </row>
    <row r="54" spans="1:5">
      <c r="A54" s="139">
        <v>45229</v>
      </c>
      <c r="B54" s="145" t="s">
        <v>462</v>
      </c>
    </row>
    <row r="55" spans="1:5">
      <c r="A55" s="139">
        <v>45229</v>
      </c>
      <c r="B55" s="145" t="s">
        <v>463</v>
      </c>
    </row>
    <row r="56" spans="1:5">
      <c r="A56" s="139">
        <v>45229</v>
      </c>
      <c r="B56" s="146" t="s">
        <v>464</v>
      </c>
    </row>
    <row r="57" spans="1:5">
      <c r="A57" s="142">
        <v>45223</v>
      </c>
      <c r="B57" s="143" t="s">
        <v>445</v>
      </c>
    </row>
    <row r="58" spans="1:5">
      <c r="A58" s="33">
        <v>45223</v>
      </c>
      <c r="B58" s="143" t="s">
        <v>446</v>
      </c>
    </row>
    <row r="59" spans="1:5">
      <c r="A59" s="33">
        <v>45222</v>
      </c>
      <c r="B59" s="143" t="s">
        <v>447</v>
      </c>
    </row>
    <row r="60" spans="1:5">
      <c r="A60" s="124">
        <v>45212</v>
      </c>
      <c r="B60" s="122" t="s">
        <v>416</v>
      </c>
      <c r="C60" s="119"/>
      <c r="D60" s="119"/>
      <c r="E60" s="124" t="s">
        <v>417</v>
      </c>
    </row>
    <row r="61" spans="1:5">
      <c r="A61" s="121">
        <v>45218</v>
      </c>
      <c r="B61" s="122" t="s">
        <v>435</v>
      </c>
      <c r="C61" s="119"/>
      <c r="D61" s="119"/>
      <c r="E61" s="121"/>
    </row>
    <row r="62" spans="1:5" ht="21.75" customHeight="1">
      <c r="A62" s="121">
        <v>45212</v>
      </c>
      <c r="B62" s="122" t="s">
        <v>423</v>
      </c>
      <c r="C62" s="119"/>
      <c r="D62" s="119"/>
      <c r="E62" s="119"/>
    </row>
    <row r="63" spans="1:5">
      <c r="A63" s="124">
        <v>45218</v>
      </c>
      <c r="B63" s="122" t="s">
        <v>436</v>
      </c>
      <c r="C63" s="119"/>
      <c r="D63" s="119"/>
      <c r="E63" s="119"/>
    </row>
    <row r="64" spans="1:5">
      <c r="A64" s="124">
        <v>45243</v>
      </c>
      <c r="B64" s="122" t="s">
        <v>488</v>
      </c>
      <c r="C64" s="119"/>
      <c r="D64" s="119"/>
      <c r="E64" s="119"/>
    </row>
    <row r="65" spans="1:5">
      <c r="A65" s="147">
        <v>45233</v>
      </c>
      <c r="B65" s="138" t="s">
        <v>482</v>
      </c>
      <c r="C65" s="23"/>
      <c r="D65" s="23"/>
      <c r="E65" s="23"/>
    </row>
    <row r="66" spans="1:5">
      <c r="A66" s="124">
        <v>45233</v>
      </c>
      <c r="B66" s="122" t="s">
        <v>481</v>
      </c>
      <c r="C66" s="119"/>
      <c r="D66" s="119"/>
      <c r="E66" s="121">
        <v>45237</v>
      </c>
    </row>
    <row r="67" spans="1:5">
      <c r="A67" s="121">
        <v>45218</v>
      </c>
      <c r="B67" s="122" t="s">
        <v>437</v>
      </c>
      <c r="C67" s="119"/>
      <c r="D67" s="122"/>
      <c r="E67" s="121"/>
    </row>
    <row r="68" spans="1:5">
      <c r="A68" s="121">
        <v>45211</v>
      </c>
      <c r="B68" s="122" t="s">
        <v>365</v>
      </c>
      <c r="C68" s="119"/>
      <c r="D68" s="119"/>
      <c r="E68" s="124" t="s">
        <v>417</v>
      </c>
    </row>
    <row r="69" spans="1:5">
      <c r="A69" s="137">
        <v>45211</v>
      </c>
      <c r="B69" s="138" t="s">
        <v>362</v>
      </c>
      <c r="C69" s="23"/>
      <c r="D69" s="23"/>
      <c r="E69" s="137">
        <v>45212</v>
      </c>
    </row>
    <row r="70" spans="1:5">
      <c r="A70" s="137">
        <v>45250</v>
      </c>
      <c r="B70" s="138" t="s">
        <v>499</v>
      </c>
      <c r="C70" s="23"/>
      <c r="D70" s="23"/>
      <c r="E70" s="23"/>
    </row>
    <row r="71" spans="1:5">
      <c r="A71" s="137">
        <v>45252</v>
      </c>
      <c r="B71" s="147" t="s">
        <v>538</v>
      </c>
      <c r="C71" s="23"/>
      <c r="D71" s="23"/>
      <c r="E71" s="23"/>
    </row>
    <row r="72" spans="1:5">
      <c r="A72" s="121">
        <v>45252</v>
      </c>
      <c r="B72" s="122" t="s">
        <v>537</v>
      </c>
      <c r="C72" s="119"/>
      <c r="D72" s="119"/>
      <c r="E72" s="119"/>
    </row>
    <row r="86" spans="8:13">
      <c r="H86" s="120" t="s">
        <v>289</v>
      </c>
      <c r="I86" s="120" t="s">
        <v>270</v>
      </c>
      <c r="J86" s="120" t="s">
        <v>290</v>
      </c>
      <c r="K86" s="120" t="s">
        <v>291</v>
      </c>
      <c r="L86" s="120" t="s">
        <v>292</v>
      </c>
    </row>
    <row r="87" spans="8:13">
      <c r="H87" s="121"/>
      <c r="I87" s="119"/>
      <c r="J87" s="119"/>
      <c r="K87" s="119"/>
      <c r="L87" s="119"/>
    </row>
    <row r="88" spans="8:13">
      <c r="H88" s="121"/>
      <c r="I88" s="119"/>
      <c r="J88" s="119"/>
      <c r="K88" s="119"/>
      <c r="L88" s="119"/>
    </row>
    <row r="89" spans="8:13">
      <c r="H89" s="121"/>
      <c r="I89" s="119"/>
      <c r="J89" s="119"/>
      <c r="K89" s="119"/>
      <c r="L89" s="119"/>
    </row>
    <row r="90" spans="8:13">
      <c r="H90" s="121"/>
      <c r="I90" s="119"/>
      <c r="J90" s="119"/>
      <c r="K90" s="119"/>
      <c r="L90" s="119"/>
    </row>
    <row r="91" spans="8:13">
      <c r="H91" s="127"/>
      <c r="I91" s="60"/>
      <c r="J91" s="60"/>
      <c r="K91" s="60"/>
      <c r="L91" s="60"/>
      <c r="M91" s="85"/>
    </row>
    <row r="92" spans="8:13">
      <c r="H92" s="121"/>
      <c r="I92" s="119"/>
      <c r="J92" s="119"/>
      <c r="K92" s="119"/>
      <c r="L92" s="119"/>
    </row>
    <row r="93" spans="8:13">
      <c r="H93" s="119"/>
      <c r="I93" s="119"/>
      <c r="J93" s="119"/>
      <c r="K93" s="119"/>
      <c r="L93" s="119"/>
    </row>
    <row r="94" spans="8:13">
      <c r="H94" s="119"/>
      <c r="I94" s="119"/>
      <c r="J94" s="119"/>
      <c r="K94" s="119"/>
      <c r="L94" s="119"/>
    </row>
    <row r="95" spans="8:13">
      <c r="H95" s="119"/>
      <c r="I95" s="119"/>
      <c r="J95" s="119"/>
      <c r="K95" s="119"/>
      <c r="L95" s="119"/>
    </row>
    <row r="97" spans="8:13">
      <c r="H97" s="120" t="s">
        <v>353</v>
      </c>
      <c r="I97" s="120" t="s">
        <v>270</v>
      </c>
      <c r="J97" s="120" t="s">
        <v>290</v>
      </c>
      <c r="K97" s="120" t="s">
        <v>338</v>
      </c>
      <c r="L97" s="120" t="s">
        <v>337</v>
      </c>
      <c r="M97" s="120" t="s">
        <v>293</v>
      </c>
    </row>
    <row r="98" spans="8:13">
      <c r="H98" s="119"/>
      <c r="I98" s="119"/>
      <c r="J98" s="119"/>
      <c r="K98" s="119"/>
      <c r="L98" s="119"/>
      <c r="M98" s="119"/>
    </row>
    <row r="99" spans="8:13">
      <c r="H99" s="119"/>
      <c r="I99" s="119"/>
      <c r="J99" s="119"/>
      <c r="K99" s="119"/>
      <c r="L99" s="119"/>
      <c r="M99" s="119"/>
    </row>
    <row r="100" spans="8:13">
      <c r="H100" s="119"/>
      <c r="I100" s="119"/>
      <c r="J100" s="119"/>
      <c r="K100" s="119"/>
      <c r="L100" s="119"/>
      <c r="M100" s="119"/>
    </row>
    <row r="101" spans="8:13">
      <c r="H101" s="119"/>
      <c r="I101" s="119"/>
      <c r="J101" s="119"/>
      <c r="K101" s="119"/>
      <c r="L101" s="119"/>
      <c r="M101" s="119"/>
    </row>
    <row r="102" spans="8:13">
      <c r="H102" s="119"/>
      <c r="I102" s="119"/>
      <c r="J102" s="119"/>
      <c r="K102" s="119"/>
      <c r="L102" s="119"/>
      <c r="M102" s="119"/>
    </row>
    <row r="103" spans="8:13">
      <c r="H103" s="119"/>
      <c r="I103" s="119"/>
      <c r="J103" s="119"/>
      <c r="K103" s="119"/>
      <c r="L103" s="119"/>
      <c r="M103" s="119"/>
    </row>
    <row r="104" spans="8:13">
      <c r="H104" s="119"/>
      <c r="I104" s="119"/>
      <c r="J104" s="119"/>
      <c r="K104" s="119"/>
      <c r="L104" s="119"/>
      <c r="M104" s="119"/>
    </row>
    <row r="105" spans="8:13">
      <c r="H105" s="119"/>
      <c r="I105" s="119"/>
      <c r="J105" s="119"/>
      <c r="K105" s="119"/>
      <c r="L105" s="119"/>
      <c r="M105" s="119"/>
    </row>
    <row r="106" spans="8:13">
      <c r="H106" s="119"/>
      <c r="I106" s="119"/>
      <c r="J106" s="119"/>
      <c r="K106" s="119"/>
      <c r="L106" s="119"/>
      <c r="M106" s="119"/>
    </row>
    <row r="107" spans="8:13">
      <c r="H107" s="119"/>
      <c r="I107" s="119"/>
      <c r="J107" s="119"/>
      <c r="K107" s="119"/>
      <c r="L107" s="119"/>
      <c r="M107" s="119"/>
    </row>
    <row r="108" spans="8:13">
      <c r="H108" s="119"/>
      <c r="I108" s="119"/>
      <c r="J108" s="119"/>
      <c r="K108" s="119"/>
      <c r="L108" s="119"/>
      <c r="M108" s="119"/>
    </row>
    <row r="109" spans="8:13">
      <c r="H109" s="119"/>
      <c r="I109" s="119"/>
      <c r="J109" s="119"/>
      <c r="K109" s="119"/>
      <c r="L109" s="119"/>
      <c r="M109" s="119"/>
    </row>
    <row r="110" spans="8:13">
      <c r="H110" s="119"/>
      <c r="I110" s="119"/>
      <c r="J110" s="119"/>
      <c r="K110" s="119"/>
      <c r="L110" s="119"/>
      <c r="M110" s="119"/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C88A-F9F8-4FFF-AB78-8A1F42A62C1F}">
  <dimension ref="B2:D75"/>
  <sheetViews>
    <sheetView workbookViewId="0">
      <selection activeCell="J21" sqref="J21"/>
    </sheetView>
  </sheetViews>
  <sheetFormatPr defaultColWidth="8.875" defaultRowHeight="16.5"/>
  <cols>
    <col min="3" max="3" width="25.125" customWidth="1"/>
    <col min="4" max="4" width="14.375" customWidth="1"/>
  </cols>
  <sheetData>
    <row r="2" spans="2:4">
      <c r="B2" s="148" t="s">
        <v>500</v>
      </c>
      <c r="C2" s="148" t="s">
        <v>501</v>
      </c>
      <c r="D2" s="148" t="s">
        <v>502</v>
      </c>
    </row>
    <row r="3" spans="2:4">
      <c r="B3" s="5">
        <v>13</v>
      </c>
      <c r="C3" s="5"/>
      <c r="D3" s="5"/>
    </row>
    <row r="4" spans="2:4">
      <c r="B4" s="5">
        <v>14</v>
      </c>
      <c r="C4" s="5"/>
      <c r="D4" s="5"/>
    </row>
    <row r="5" spans="2:4">
      <c r="B5" s="5">
        <v>18</v>
      </c>
      <c r="C5" s="5"/>
      <c r="D5" s="5"/>
    </row>
    <row r="6" spans="2:4">
      <c r="B6" s="5">
        <v>19</v>
      </c>
      <c r="C6" s="5"/>
      <c r="D6" s="5"/>
    </row>
    <row r="7" spans="2:4">
      <c r="B7" s="5">
        <v>26</v>
      </c>
      <c r="C7" s="5"/>
      <c r="D7" s="5"/>
    </row>
    <row r="8" spans="2:4">
      <c r="B8" s="5">
        <v>28</v>
      </c>
      <c r="C8" s="5"/>
      <c r="D8" s="5"/>
    </row>
    <row r="9" spans="2:4">
      <c r="B9" s="5">
        <v>30</v>
      </c>
      <c r="C9" s="5"/>
      <c r="D9" s="5"/>
    </row>
    <row r="10" spans="2:4">
      <c r="B10" s="5">
        <v>31</v>
      </c>
      <c r="C10" s="5"/>
      <c r="D10" s="5"/>
    </row>
    <row r="11" spans="2:4">
      <c r="B11" s="5">
        <v>32</v>
      </c>
      <c r="C11" s="5"/>
      <c r="D11" s="5"/>
    </row>
    <row r="12" spans="2:4">
      <c r="B12" s="5">
        <v>33</v>
      </c>
      <c r="C12" s="5"/>
      <c r="D12" s="5"/>
    </row>
    <row r="13" spans="2:4">
      <c r="B13" s="5">
        <v>34</v>
      </c>
      <c r="C13" s="5"/>
      <c r="D13" s="5"/>
    </row>
    <row r="14" spans="2:4">
      <c r="B14" s="5">
        <v>35</v>
      </c>
      <c r="C14" s="5"/>
      <c r="D14" s="5"/>
    </row>
    <row r="15" spans="2:4">
      <c r="B15" s="5">
        <v>36</v>
      </c>
      <c r="C15" s="5"/>
      <c r="D15" s="5"/>
    </row>
    <row r="16" spans="2:4">
      <c r="B16" s="5">
        <v>38</v>
      </c>
      <c r="C16" s="5"/>
      <c r="D16" s="5"/>
    </row>
    <row r="17" spans="2:4">
      <c r="B17" s="5">
        <v>39</v>
      </c>
      <c r="C17" s="5"/>
      <c r="D17" s="5"/>
    </row>
    <row r="18" spans="2:4">
      <c r="B18" s="5">
        <v>40</v>
      </c>
      <c r="C18" s="5"/>
      <c r="D18" s="5"/>
    </row>
    <row r="19" spans="2:4">
      <c r="B19" s="5">
        <v>42</v>
      </c>
      <c r="C19" s="5"/>
      <c r="D19" s="5"/>
    </row>
    <row r="20" spans="2:4">
      <c r="B20" s="5">
        <v>43</v>
      </c>
      <c r="C20" s="5"/>
      <c r="D20" s="5"/>
    </row>
    <row r="21" spans="2:4">
      <c r="B21" s="5">
        <v>44</v>
      </c>
      <c r="C21" s="5"/>
      <c r="D21" s="5"/>
    </row>
    <row r="22" spans="2:4">
      <c r="B22" s="5">
        <v>46</v>
      </c>
      <c r="C22" s="5"/>
      <c r="D22" s="5"/>
    </row>
    <row r="23" spans="2:4">
      <c r="B23" s="5">
        <v>52</v>
      </c>
      <c r="C23" s="5"/>
      <c r="D23" s="5"/>
    </row>
    <row r="24" spans="2:4">
      <c r="B24" s="5">
        <v>53</v>
      </c>
      <c r="C24" s="5"/>
      <c r="D24" s="5"/>
    </row>
    <row r="25" spans="2:4">
      <c r="B25" s="5">
        <v>55</v>
      </c>
      <c r="C25" s="5"/>
      <c r="D25" s="5"/>
    </row>
    <row r="26" spans="2:4">
      <c r="B26" s="5">
        <v>58</v>
      </c>
      <c r="C26" s="5"/>
      <c r="D26" s="5"/>
    </row>
    <row r="27" spans="2:4">
      <c r="B27" s="5">
        <v>60</v>
      </c>
      <c r="C27" s="5"/>
      <c r="D27" s="5"/>
    </row>
    <row r="28" spans="2:4">
      <c r="B28" s="5">
        <v>64</v>
      </c>
      <c r="C28" s="5"/>
      <c r="D28" s="5"/>
    </row>
    <row r="29" spans="2:4">
      <c r="B29" s="5">
        <v>65</v>
      </c>
      <c r="C29" s="5"/>
      <c r="D29" s="5"/>
    </row>
    <row r="30" spans="2:4">
      <c r="B30" s="5">
        <v>66</v>
      </c>
      <c r="C30" s="5"/>
      <c r="D30" s="5"/>
    </row>
    <row r="31" spans="2:4">
      <c r="B31" s="5">
        <v>67</v>
      </c>
      <c r="C31" s="5"/>
      <c r="D31" s="5"/>
    </row>
    <row r="32" spans="2:4">
      <c r="B32" s="5">
        <v>68</v>
      </c>
      <c r="C32" s="5"/>
      <c r="D32" s="5"/>
    </row>
    <row r="33" spans="2:4">
      <c r="B33" s="5">
        <v>69</v>
      </c>
      <c r="C33" s="5"/>
      <c r="D33" s="5"/>
    </row>
    <row r="34" spans="2:4">
      <c r="B34" s="5">
        <v>70</v>
      </c>
      <c r="C34" s="5"/>
      <c r="D34" s="5"/>
    </row>
    <row r="35" spans="2:4">
      <c r="B35" s="5">
        <v>71</v>
      </c>
      <c r="C35" s="5"/>
      <c r="D35" s="5"/>
    </row>
    <row r="36" spans="2:4">
      <c r="B36" s="5">
        <v>72</v>
      </c>
      <c r="C36" s="5"/>
      <c r="D36" s="5"/>
    </row>
    <row r="37" spans="2:4">
      <c r="B37" s="5">
        <v>73</v>
      </c>
      <c r="C37" s="5"/>
      <c r="D37" s="5"/>
    </row>
    <row r="38" spans="2:4">
      <c r="B38" s="5">
        <v>74</v>
      </c>
      <c r="C38" s="5"/>
      <c r="D38" s="5"/>
    </row>
    <row r="39" spans="2:4">
      <c r="B39" s="5">
        <v>75</v>
      </c>
      <c r="C39" s="5"/>
      <c r="D39" s="5"/>
    </row>
    <row r="40" spans="2:4">
      <c r="B40" s="5">
        <v>76</v>
      </c>
      <c r="C40" s="5"/>
      <c r="D40" s="5"/>
    </row>
    <row r="41" spans="2:4">
      <c r="B41" s="5">
        <v>77</v>
      </c>
      <c r="C41" s="5"/>
      <c r="D41" s="5"/>
    </row>
    <row r="42" spans="2:4">
      <c r="B42" s="5">
        <v>78</v>
      </c>
      <c r="C42" s="5"/>
      <c r="D42" s="5"/>
    </row>
    <row r="43" spans="2:4">
      <c r="B43" s="5">
        <v>79</v>
      </c>
      <c r="C43" s="5"/>
      <c r="D43" s="5"/>
    </row>
    <row r="44" spans="2:4">
      <c r="B44" s="5">
        <v>80</v>
      </c>
      <c r="C44" s="5"/>
      <c r="D44" s="5"/>
    </row>
    <row r="45" spans="2:4">
      <c r="B45" s="5">
        <v>81</v>
      </c>
      <c r="C45" s="5"/>
      <c r="D45" s="5"/>
    </row>
    <row r="46" spans="2:4">
      <c r="B46" s="5">
        <v>82</v>
      </c>
      <c r="C46" s="5"/>
      <c r="D46" s="5"/>
    </row>
    <row r="47" spans="2:4">
      <c r="B47" s="5">
        <v>83</v>
      </c>
      <c r="C47" s="5"/>
      <c r="D47" s="5"/>
    </row>
    <row r="48" spans="2:4">
      <c r="B48" s="5">
        <v>85</v>
      </c>
      <c r="C48" s="5"/>
      <c r="D48" s="5"/>
    </row>
    <row r="49" spans="2:4">
      <c r="B49" s="5">
        <v>86</v>
      </c>
      <c r="C49" s="5"/>
      <c r="D49" s="5"/>
    </row>
    <row r="50" spans="2:4">
      <c r="B50" s="5">
        <v>87</v>
      </c>
      <c r="C50" s="5"/>
      <c r="D50" s="5"/>
    </row>
    <row r="51" spans="2:4">
      <c r="B51" s="5">
        <v>89</v>
      </c>
      <c r="C51" s="5"/>
      <c r="D51" s="5"/>
    </row>
    <row r="52" spans="2:4">
      <c r="B52" s="5">
        <v>90</v>
      </c>
      <c r="C52" s="5"/>
      <c r="D52" s="5"/>
    </row>
    <row r="53" spans="2:4">
      <c r="B53" s="5">
        <v>91</v>
      </c>
      <c r="C53" s="5"/>
      <c r="D53" s="5"/>
    </row>
    <row r="54" spans="2:4">
      <c r="B54" s="5">
        <v>92</v>
      </c>
      <c r="C54" s="5"/>
      <c r="D54" s="5"/>
    </row>
    <row r="55" spans="2:4">
      <c r="B55" s="5">
        <v>93</v>
      </c>
      <c r="C55" s="5"/>
      <c r="D55" s="5"/>
    </row>
    <row r="56" spans="2:4">
      <c r="B56" s="5">
        <v>94</v>
      </c>
      <c r="C56" s="5"/>
      <c r="D56" s="5"/>
    </row>
    <row r="57" spans="2:4">
      <c r="B57" s="5">
        <v>95</v>
      </c>
      <c r="C57" s="5"/>
      <c r="D57" s="5"/>
    </row>
    <row r="58" spans="2:4">
      <c r="B58" s="5">
        <v>96</v>
      </c>
      <c r="C58" s="5"/>
      <c r="D58" s="5"/>
    </row>
    <row r="59" spans="2:4">
      <c r="B59" s="5">
        <v>97</v>
      </c>
      <c r="C59" s="5"/>
      <c r="D59" s="5"/>
    </row>
    <row r="60" spans="2:4">
      <c r="B60" s="5">
        <v>99</v>
      </c>
      <c r="C60" s="5"/>
      <c r="D60" s="5"/>
    </row>
    <row r="61" spans="2:4">
      <c r="B61" s="5">
        <v>100</v>
      </c>
      <c r="C61" s="5"/>
      <c r="D61" s="5"/>
    </row>
    <row r="62" spans="2:4">
      <c r="B62" s="5">
        <v>101</v>
      </c>
      <c r="C62" s="5"/>
      <c r="D62" s="5"/>
    </row>
    <row r="63" spans="2:4">
      <c r="B63" s="5">
        <v>104</v>
      </c>
      <c r="C63" s="5"/>
      <c r="D63" s="5"/>
    </row>
    <row r="64" spans="2:4">
      <c r="B64" s="5">
        <v>105</v>
      </c>
      <c r="C64" s="5"/>
      <c r="D64" s="5"/>
    </row>
    <row r="66" spans="2:4">
      <c r="B66" s="149" t="s">
        <v>493</v>
      </c>
      <c r="C66" s="150"/>
      <c r="D66" s="150"/>
    </row>
    <row r="67" spans="2:4">
      <c r="B67" s="79">
        <v>7</v>
      </c>
      <c r="C67" s="5"/>
      <c r="D67" s="5"/>
    </row>
    <row r="68" spans="2:4">
      <c r="B68" s="79">
        <v>23</v>
      </c>
      <c r="C68" s="5"/>
      <c r="D68" s="5"/>
    </row>
    <row r="69" spans="2:4">
      <c r="B69" s="79">
        <v>24</v>
      </c>
      <c r="C69" s="5"/>
      <c r="D69" s="5"/>
    </row>
    <row r="70" spans="2:4">
      <c r="B70" s="79">
        <v>25</v>
      </c>
      <c r="C70" s="5"/>
      <c r="D70" s="5"/>
    </row>
    <row r="71" spans="2:4">
      <c r="B71" s="79">
        <v>26</v>
      </c>
      <c r="C71" s="5"/>
      <c r="D71" s="5"/>
    </row>
    <row r="72" spans="2:4">
      <c r="B72" s="79">
        <v>27</v>
      </c>
      <c r="C72" s="5"/>
      <c r="D72" s="5"/>
    </row>
    <row r="73" spans="2:4">
      <c r="B73" s="79">
        <v>28</v>
      </c>
      <c r="C73" s="5"/>
      <c r="D73" s="5"/>
    </row>
    <row r="74" spans="2:4">
      <c r="B74" s="79">
        <v>34</v>
      </c>
      <c r="C74" s="5"/>
      <c r="D74" s="5"/>
    </row>
    <row r="75" spans="2:4">
      <c r="B75" s="79">
        <v>32</v>
      </c>
      <c r="C75" s="5"/>
      <c r="D75" s="5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4</vt:i4>
      </vt:variant>
    </vt:vector>
  </HeadingPairs>
  <TitlesOfParts>
    <vt:vector size="14" baseType="lpstr">
      <vt:lpstr>판매추이</vt:lpstr>
      <vt:lpstr>매출</vt:lpstr>
      <vt:lpstr>입고</vt:lpstr>
      <vt:lpstr>출고</vt:lpstr>
      <vt:lpstr>재고</vt:lpstr>
      <vt:lpstr>리스트 순서 점검</vt:lpstr>
      <vt:lpstr>출고오기입로그</vt:lpstr>
      <vt:lpstr>창훈TODOLIST</vt:lpstr>
      <vt:lpstr>카톤사이즈</vt:lpstr>
      <vt:lpstr>메모</vt:lpstr>
      <vt:lpstr>입고!Print_Area</vt:lpstr>
      <vt:lpstr>재고!Print_Area</vt:lpstr>
      <vt:lpstr>출고!Print_Area</vt:lpstr>
      <vt:lpstr>판매추이!Print_Area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재성 박</cp:lastModifiedBy>
  <cp:revision>20</cp:revision>
  <cp:lastPrinted>2023-11-28T05:32:41Z</cp:lastPrinted>
  <dcterms:created xsi:type="dcterms:W3CDTF">2022-03-25T02:06:26Z</dcterms:created>
  <dcterms:modified xsi:type="dcterms:W3CDTF">2024-01-10T02:15:25Z</dcterms:modified>
  <cp:version>1000.0100.01</cp:version>
</cp:coreProperties>
</file>