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AA Retail Analysis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Sheet1!$A$1:$P$16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1" l="1"/>
  <c r="P16" i="1"/>
  <c r="N16" i="1"/>
  <c r="L16" i="1"/>
  <c r="G16" i="1"/>
  <c r="N13" i="1"/>
  <c r="N12" i="1"/>
  <c r="N11" i="1"/>
  <c r="N10" i="1"/>
  <c r="N9" i="1"/>
  <c r="N8" i="1"/>
  <c r="N7" i="1"/>
  <c r="N6" i="1"/>
  <c r="N5" i="1"/>
  <c r="N4" i="1"/>
  <c r="N3" i="1"/>
  <c r="O13" i="1"/>
  <c r="O12" i="1"/>
  <c r="O11" i="1"/>
  <c r="O10" i="1"/>
  <c r="O9" i="1"/>
  <c r="O8" i="1"/>
  <c r="O7" i="1"/>
  <c r="O6" i="1"/>
  <c r="O5" i="1"/>
  <c r="O4" i="1"/>
  <c r="O3" i="1"/>
  <c r="D3" i="1"/>
  <c r="D4" i="1"/>
  <c r="D5" i="1"/>
  <c r="D6" i="1"/>
  <c r="D7" i="1"/>
  <c r="D8" i="1"/>
  <c r="D9" i="1"/>
  <c r="D10" i="1"/>
  <c r="D11" i="1"/>
  <c r="D12" i="1"/>
  <c r="D13" i="1"/>
  <c r="K14" i="1"/>
  <c r="I13" i="1"/>
  <c r="I12" i="1"/>
  <c r="I11" i="1"/>
  <c r="I10" i="1"/>
  <c r="I9" i="1"/>
  <c r="I8" i="1"/>
  <c r="I7" i="1"/>
  <c r="I6" i="1"/>
  <c r="I5" i="1"/>
  <c r="I4" i="1"/>
  <c r="I3" i="1"/>
  <c r="F14" i="1"/>
  <c r="N14" i="1"/>
  <c r="L11" i="1"/>
  <c r="L7" i="1"/>
  <c r="L3" i="1"/>
  <c r="L14" i="1"/>
  <c r="L10" i="1"/>
  <c r="L6" i="1"/>
  <c r="L13" i="1"/>
  <c r="L9" i="1"/>
  <c r="L5" i="1"/>
  <c r="L12" i="1"/>
  <c r="L8" i="1"/>
  <c r="L4" i="1"/>
  <c r="G11" i="1"/>
  <c r="G7" i="1"/>
  <c r="G3" i="1"/>
  <c r="G14" i="1"/>
  <c r="G10" i="1"/>
  <c r="G6" i="1"/>
  <c r="G13" i="1"/>
  <c r="G9" i="1"/>
  <c r="G5" i="1"/>
  <c r="G12" i="1"/>
  <c r="G8" i="1"/>
  <c r="G4" i="1"/>
  <c r="O14" i="1"/>
  <c r="P14" i="1"/>
  <c r="P3" i="1"/>
  <c r="P12" i="1"/>
  <c r="P13" i="1"/>
  <c r="P11" i="1"/>
  <c r="P9" i="1"/>
  <c r="P10" i="1"/>
  <c r="P5" i="1"/>
  <c r="P8" i="1"/>
  <c r="P6" i="1"/>
  <c r="P7" i="1"/>
  <c r="P4" i="1"/>
</calcChain>
</file>

<file path=xl/sharedStrings.xml><?xml version="1.0" encoding="utf-8"?>
<sst xmlns="http://schemas.openxmlformats.org/spreadsheetml/2006/main" count="43" uniqueCount="27">
  <si>
    <t>Groceries &amp; other foods for human consumption off the premises</t>
  </si>
  <si>
    <t>Motor vehicle &amp; parts dealers</t>
  </si>
  <si>
    <t>Furniture &amp; home furnishings stores</t>
  </si>
  <si>
    <t>Building material &amp; garden equipment &amp; supplies dealers</t>
  </si>
  <si>
    <t>Food &amp; beverage stores</t>
  </si>
  <si>
    <t>Health &amp; personal care stores</t>
  </si>
  <si>
    <t>Gasoline stations</t>
  </si>
  <si>
    <t>Clothing &amp; clothing accessories stores</t>
  </si>
  <si>
    <t>Sporting goods, hobby, book, &amp; music stores</t>
  </si>
  <si>
    <t>General merchandise stores</t>
  </si>
  <si>
    <t>Miscellaneous store retailers</t>
  </si>
  <si>
    <t>Nonstore retailers</t>
  </si>
  <si>
    <t>20100 Total</t>
  </si>
  <si>
    <t>Motor vehicle and parts dealers</t>
  </si>
  <si>
    <t>Furniture and home furnishings stores</t>
  </si>
  <si>
    <t>Building material and garden equipment and supplies dealers</t>
  </si>
  <si>
    <t>Food and beverage stores</t>
  </si>
  <si>
    <t>Health and personal care stores</t>
  </si>
  <si>
    <t>Clothing and clothing accessories stores</t>
  </si>
  <si>
    <t>Sporting goods, hobby, musical instrument, and book stores</t>
  </si>
  <si>
    <t>Sales This Category</t>
  </si>
  <si>
    <t>% of Category</t>
  </si>
  <si>
    <t>Ten Year CGR</t>
  </si>
  <si>
    <t>Ten Year $ Increase</t>
  </si>
  <si>
    <t>Share of $ Increase</t>
  </si>
  <si>
    <t>Groceries &amp; Food for off-premises human consumption</t>
  </si>
  <si>
    <t>Ecommerce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</si>
</sst>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3" fillId="0" borderId="0" xfId="0" applyFont="1" applyAlignment="1">
      <alignment horizontal="right"/>
    </xf>
    <xf numFmtId="165" fontId="0" fillId="0" borderId="0" xfId="2" applyNumberFormat="1" applyFont="1"/>
    <xf numFmtId="164" fontId="0" fillId="0" borderId="0" xfId="0" applyNumberFormat="1"/>
    <xf numFmtId="0" fontId="3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tabSelected="1" topLeftCell="E1" workbookViewId="0">
      <selection activeCell="M20" sqref="M20"/>
    </sheetView>
  </sheetViews>
  <sheetFormatPr defaultRowHeight="15" outlineLevelRow="2" x14ac:dyDescent="0.25"/>
  <cols>
    <col min="1" max="1" width="10.85546875" hidden="1" customWidth="1"/>
    <col min="2" max="2" width="60.28515625" hidden="1" customWidth="1"/>
    <col min="3" max="3" width="4" hidden="1" customWidth="1"/>
    <col min="4" max="4" width="2" hidden="1" customWidth="1"/>
    <col min="5" max="5" width="53" bestFit="1" customWidth="1"/>
    <col min="6" max="6" width="18.140625" bestFit="1" customWidth="1"/>
    <col min="7" max="7" width="13.28515625" bestFit="1" customWidth="1"/>
    <col min="8" max="8" width="4" hidden="1" customWidth="1"/>
    <col min="9" max="9" width="2" hidden="1" customWidth="1"/>
    <col min="10" max="10" width="56.85546875" hidden="1" customWidth="1"/>
    <col min="11" max="11" width="18.140625" bestFit="1" customWidth="1"/>
    <col min="12" max="12" width="13.28515625" bestFit="1" customWidth="1"/>
    <col min="14" max="14" width="15.7109375" customWidth="1"/>
    <col min="15" max="15" width="21" customWidth="1"/>
    <col min="16" max="16" width="17.85546875" bestFit="1" customWidth="1"/>
  </cols>
  <sheetData>
    <row r="1" spans="1:16" x14ac:dyDescent="0.25">
      <c r="E1" s="2" t="s">
        <v>25</v>
      </c>
      <c r="F1" s="6">
        <v>2002</v>
      </c>
      <c r="G1" s="6"/>
      <c r="K1" s="6">
        <v>2012</v>
      </c>
      <c r="L1" s="6"/>
    </row>
    <row r="2" spans="1:16" x14ac:dyDescent="0.25">
      <c r="F2" s="3" t="s">
        <v>20</v>
      </c>
      <c r="G2" s="3" t="s">
        <v>21</v>
      </c>
      <c r="H2" s="3"/>
      <c r="I2" s="3"/>
      <c r="J2" s="3"/>
      <c r="K2" s="3" t="s">
        <v>20</v>
      </c>
      <c r="L2" s="3" t="s">
        <v>21</v>
      </c>
      <c r="N2" s="3" t="s">
        <v>22</v>
      </c>
      <c r="O2" s="3" t="s">
        <v>23</v>
      </c>
      <c r="P2" s="3" t="s">
        <v>24</v>
      </c>
    </row>
    <row r="3" spans="1:16" outlineLevel="2" x14ac:dyDescent="0.25">
      <c r="A3">
        <v>20100</v>
      </c>
      <c r="B3" t="s">
        <v>0</v>
      </c>
      <c r="C3">
        <v>441</v>
      </c>
      <c r="D3">
        <f t="shared" ref="D3:D13" si="0">+LEN(C3)</f>
        <v>3</v>
      </c>
      <c r="E3" t="s">
        <v>1</v>
      </c>
      <c r="F3" s="1">
        <v>10484</v>
      </c>
      <c r="G3" s="4">
        <f>+F3/$F$14</f>
        <v>2.4008014719853342E-5</v>
      </c>
      <c r="H3">
        <v>441</v>
      </c>
      <c r="I3">
        <f t="shared" ref="I3:I13" si="1">+LEN(H3)</f>
        <v>3</v>
      </c>
      <c r="J3" t="s">
        <v>13</v>
      </c>
      <c r="K3" s="1">
        <v>87656</v>
      </c>
      <c r="L3" s="4">
        <f>+K3/$K$14</f>
        <v>1.3570690262951554E-4</v>
      </c>
      <c r="N3" s="4">
        <f t="shared" ref="N3:N14" si="2">+((K3/F3)^(1/10))-1</f>
        <v>0.23658924115919766</v>
      </c>
      <c r="O3" s="5">
        <f t="shared" ref="O3:O14" si="3">+K3-F3</f>
        <v>77172</v>
      </c>
      <c r="P3" s="4">
        <f>+O3/$O$14</f>
        <v>3.6883115413314946E-4</v>
      </c>
    </row>
    <row r="4" spans="1:16" outlineLevel="2" x14ac:dyDescent="0.25">
      <c r="A4">
        <v>20100</v>
      </c>
      <c r="B4" t="s">
        <v>0</v>
      </c>
      <c r="C4">
        <v>442</v>
      </c>
      <c r="D4">
        <f t="shared" si="0"/>
        <v>3</v>
      </c>
      <c r="E4" t="s">
        <v>2</v>
      </c>
      <c r="F4" s="1">
        <v>241501</v>
      </c>
      <c r="G4" s="4">
        <f t="shared" ref="G4:G16" si="4">+F4/$F$14</f>
        <v>5.5302933640397761E-4</v>
      </c>
      <c r="H4">
        <v>442</v>
      </c>
      <c r="I4">
        <f t="shared" si="1"/>
        <v>3</v>
      </c>
      <c r="J4" t="s">
        <v>14</v>
      </c>
      <c r="K4" s="1">
        <v>867286</v>
      </c>
      <c r="L4" s="4">
        <f t="shared" ref="L4:L16" si="5">+K4/$K$14</f>
        <v>1.3427112434281968E-3</v>
      </c>
      <c r="N4" s="4">
        <f t="shared" si="2"/>
        <v>0.13638198498227405</v>
      </c>
      <c r="O4" s="5">
        <f t="shared" si="3"/>
        <v>625785</v>
      </c>
      <c r="P4" s="4">
        <f t="shared" ref="P4:P14" si="6">+O4/$O$14</f>
        <v>2.9908386952419651E-3</v>
      </c>
    </row>
    <row r="5" spans="1:16" outlineLevel="2" x14ac:dyDescent="0.25">
      <c r="A5">
        <v>20100</v>
      </c>
      <c r="B5" t="s">
        <v>0</v>
      </c>
      <c r="C5">
        <v>444</v>
      </c>
      <c r="D5">
        <f t="shared" si="0"/>
        <v>3</v>
      </c>
      <c r="E5" t="s">
        <v>3</v>
      </c>
      <c r="F5" s="1">
        <v>169745</v>
      </c>
      <c r="G5" s="4">
        <f t="shared" si="4"/>
        <v>3.8871045961670213E-4</v>
      </c>
      <c r="H5">
        <v>444</v>
      </c>
      <c r="I5">
        <f t="shared" si="1"/>
        <v>3</v>
      </c>
      <c r="J5" t="s">
        <v>15</v>
      </c>
      <c r="K5" s="1">
        <v>802160</v>
      </c>
      <c r="L5" s="4">
        <f t="shared" si="5"/>
        <v>1.2418847427819223E-3</v>
      </c>
      <c r="N5" s="4">
        <f t="shared" si="2"/>
        <v>0.16800956995742378</v>
      </c>
      <c r="O5" s="5">
        <f t="shared" si="3"/>
        <v>632415</v>
      </c>
      <c r="P5" s="4">
        <f t="shared" si="6"/>
        <v>3.0225257132265033E-3</v>
      </c>
    </row>
    <row r="6" spans="1:16" outlineLevel="2" x14ac:dyDescent="0.25">
      <c r="A6">
        <v>20100</v>
      </c>
      <c r="B6" t="s">
        <v>0</v>
      </c>
      <c r="C6">
        <v>445</v>
      </c>
      <c r="D6">
        <f t="shared" si="0"/>
        <v>3</v>
      </c>
      <c r="E6" t="s">
        <v>4</v>
      </c>
      <c r="F6" s="1">
        <v>312932236</v>
      </c>
      <c r="G6" s="4">
        <f t="shared" si="4"/>
        <v>0.71660451432703354</v>
      </c>
      <c r="H6">
        <v>445</v>
      </c>
      <c r="I6">
        <f t="shared" si="1"/>
        <v>3</v>
      </c>
      <c r="J6" t="s">
        <v>16</v>
      </c>
      <c r="K6" s="1">
        <v>409687543</v>
      </c>
      <c r="L6" s="4">
        <f t="shared" si="5"/>
        <v>0.63426836162300881</v>
      </c>
      <c r="N6" s="4">
        <f t="shared" si="2"/>
        <v>2.7306995712541138E-2</v>
      </c>
      <c r="O6" s="5">
        <f t="shared" si="3"/>
        <v>96755307</v>
      </c>
      <c r="P6" s="4">
        <f t="shared" si="6"/>
        <v>0.4624264182516612</v>
      </c>
    </row>
    <row r="7" spans="1:16" outlineLevel="2" x14ac:dyDescent="0.25">
      <c r="A7">
        <v>20100</v>
      </c>
      <c r="B7" t="s">
        <v>0</v>
      </c>
      <c r="C7">
        <v>446</v>
      </c>
      <c r="D7">
        <f t="shared" si="0"/>
        <v>3</v>
      </c>
      <c r="E7" t="s">
        <v>5</v>
      </c>
      <c r="F7" s="1">
        <v>5369533</v>
      </c>
      <c r="G7" s="4">
        <f t="shared" si="4"/>
        <v>1.2296053729753747E-2</v>
      </c>
      <c r="H7">
        <v>446</v>
      </c>
      <c r="I7">
        <f t="shared" si="1"/>
        <v>3</v>
      </c>
      <c r="J7" t="s">
        <v>17</v>
      </c>
      <c r="K7" s="1">
        <v>9820976</v>
      </c>
      <c r="L7" s="4">
        <f t="shared" si="5"/>
        <v>1.5204597902697008E-2</v>
      </c>
      <c r="N7" s="4">
        <f t="shared" si="2"/>
        <v>6.2237950560910082E-2</v>
      </c>
      <c r="O7" s="5">
        <f t="shared" si="3"/>
        <v>4451443</v>
      </c>
      <c r="P7" s="4">
        <f t="shared" si="6"/>
        <v>2.1274955414501754E-2</v>
      </c>
    </row>
    <row r="8" spans="1:16" outlineLevel="2" x14ac:dyDescent="0.25">
      <c r="A8">
        <v>20100</v>
      </c>
      <c r="B8" t="s">
        <v>0</v>
      </c>
      <c r="C8">
        <v>447</v>
      </c>
      <c r="D8">
        <f t="shared" si="0"/>
        <v>3</v>
      </c>
      <c r="E8" t="s">
        <v>6</v>
      </c>
      <c r="F8" s="1">
        <v>24102676</v>
      </c>
      <c r="G8" s="4">
        <f t="shared" si="4"/>
        <v>5.5194334242260189E-2</v>
      </c>
      <c r="H8">
        <v>447</v>
      </c>
      <c r="I8">
        <f t="shared" si="1"/>
        <v>3</v>
      </c>
      <c r="J8" t="s">
        <v>6</v>
      </c>
      <c r="K8" s="1">
        <v>34675284</v>
      </c>
      <c r="L8" s="4">
        <f t="shared" si="5"/>
        <v>5.3683437408035932E-2</v>
      </c>
      <c r="N8" s="4">
        <f t="shared" si="2"/>
        <v>3.7039924475790853E-2</v>
      </c>
      <c r="O8" s="5">
        <f t="shared" si="3"/>
        <v>10572608</v>
      </c>
      <c r="P8" s="4">
        <f t="shared" si="6"/>
        <v>5.0530078407160228E-2</v>
      </c>
    </row>
    <row r="9" spans="1:16" outlineLevel="2" x14ac:dyDescent="0.25">
      <c r="A9">
        <v>20100</v>
      </c>
      <c r="B9" t="s">
        <v>0</v>
      </c>
      <c r="C9">
        <v>448</v>
      </c>
      <c r="D9">
        <f t="shared" si="0"/>
        <v>3</v>
      </c>
      <c r="E9" t="s">
        <v>7</v>
      </c>
      <c r="F9" s="1">
        <v>5685</v>
      </c>
      <c r="G9" s="4">
        <f t="shared" si="4"/>
        <v>1.301846277016084E-5</v>
      </c>
      <c r="H9">
        <v>448</v>
      </c>
      <c r="I9">
        <f t="shared" si="1"/>
        <v>3</v>
      </c>
      <c r="J9" t="s">
        <v>18</v>
      </c>
      <c r="K9" s="1">
        <v>8099</v>
      </c>
      <c r="L9" s="4">
        <f t="shared" si="5"/>
        <v>1.2538676238893473E-5</v>
      </c>
      <c r="N9" s="4">
        <f t="shared" si="2"/>
        <v>3.6024660376729578E-2</v>
      </c>
      <c r="O9" s="5">
        <f t="shared" si="3"/>
        <v>2414</v>
      </c>
      <c r="P9" s="4">
        <f t="shared" si="6"/>
        <v>1.1537324496934418E-5</v>
      </c>
    </row>
    <row r="10" spans="1:16" outlineLevel="2" x14ac:dyDescent="0.25">
      <c r="A10">
        <v>20100</v>
      </c>
      <c r="B10" t="s">
        <v>0</v>
      </c>
      <c r="C10">
        <v>451</v>
      </c>
      <c r="D10">
        <f t="shared" si="0"/>
        <v>3</v>
      </c>
      <c r="E10" t="s">
        <v>8</v>
      </c>
      <c r="F10" s="1">
        <v>216223</v>
      </c>
      <c r="G10" s="4">
        <f t="shared" si="4"/>
        <v>4.9514354890984821E-4</v>
      </c>
      <c r="H10">
        <v>451</v>
      </c>
      <c r="I10">
        <f t="shared" si="1"/>
        <v>3</v>
      </c>
      <c r="J10" t="s">
        <v>19</v>
      </c>
      <c r="K10" s="1">
        <v>952178</v>
      </c>
      <c r="L10" s="4">
        <f t="shared" si="5"/>
        <v>1.4741389879981614E-3</v>
      </c>
      <c r="N10" s="4">
        <f t="shared" si="2"/>
        <v>0.15979605030505106</v>
      </c>
      <c r="O10" s="5">
        <f t="shared" si="3"/>
        <v>735955</v>
      </c>
      <c r="P10" s="4">
        <f t="shared" si="6"/>
        <v>3.5173784797603021E-3</v>
      </c>
    </row>
    <row r="11" spans="1:16" outlineLevel="2" x14ac:dyDescent="0.25">
      <c r="A11">
        <v>20100</v>
      </c>
      <c r="B11" t="s">
        <v>0</v>
      </c>
      <c r="C11">
        <v>452</v>
      </c>
      <c r="D11">
        <f t="shared" si="0"/>
        <v>3</v>
      </c>
      <c r="E11" t="s">
        <v>9</v>
      </c>
      <c r="F11" s="1">
        <v>80007499</v>
      </c>
      <c r="G11" s="4">
        <f t="shared" si="4"/>
        <v>0.18321453774233609</v>
      </c>
      <c r="H11">
        <v>452</v>
      </c>
      <c r="I11">
        <f t="shared" si="1"/>
        <v>3</v>
      </c>
      <c r="J11" t="s">
        <v>9</v>
      </c>
      <c r="K11" s="1">
        <v>172224609</v>
      </c>
      <c r="L11" s="4">
        <f t="shared" si="5"/>
        <v>0.26663398106198533</v>
      </c>
      <c r="N11" s="4">
        <f t="shared" si="2"/>
        <v>7.9683467295944554E-2</v>
      </c>
      <c r="O11" s="5">
        <f t="shared" si="3"/>
        <v>92217110</v>
      </c>
      <c r="P11" s="4">
        <f t="shared" si="6"/>
        <v>0.44073683605612918</v>
      </c>
    </row>
    <row r="12" spans="1:16" outlineLevel="2" x14ac:dyDescent="0.25">
      <c r="A12">
        <v>20100</v>
      </c>
      <c r="B12" t="s">
        <v>0</v>
      </c>
      <c r="C12">
        <v>453</v>
      </c>
      <c r="D12">
        <f t="shared" si="0"/>
        <v>3</v>
      </c>
      <c r="E12" t="s">
        <v>10</v>
      </c>
      <c r="F12" s="1">
        <v>637272</v>
      </c>
      <c r="G12" s="4">
        <f t="shared" si="4"/>
        <v>1.4593318920784412E-3</v>
      </c>
      <c r="H12">
        <v>453</v>
      </c>
      <c r="I12">
        <f t="shared" si="1"/>
        <v>3</v>
      </c>
      <c r="J12" t="s">
        <v>10</v>
      </c>
      <c r="K12" s="1">
        <v>814254</v>
      </c>
      <c r="L12" s="4">
        <f t="shared" si="5"/>
        <v>1.2606083815562374E-3</v>
      </c>
      <c r="N12" s="4">
        <f t="shared" si="2"/>
        <v>2.4810358180816117E-2</v>
      </c>
      <c r="O12" s="5">
        <f t="shared" si="3"/>
        <v>176982</v>
      </c>
      <c r="P12" s="4">
        <f t="shared" si="6"/>
        <v>8.4585698596373121E-4</v>
      </c>
    </row>
    <row r="13" spans="1:16" outlineLevel="2" x14ac:dyDescent="0.25">
      <c r="A13">
        <v>20100</v>
      </c>
      <c r="B13" t="s">
        <v>0</v>
      </c>
      <c r="C13">
        <v>454</v>
      </c>
      <c r="D13">
        <f t="shared" si="0"/>
        <v>3</v>
      </c>
      <c r="E13" t="s">
        <v>11</v>
      </c>
      <c r="F13" s="1">
        <v>12994649</v>
      </c>
      <c r="G13" s="4">
        <f t="shared" si="4"/>
        <v>2.9757318244117464E-2</v>
      </c>
      <c r="H13">
        <v>454</v>
      </c>
      <c r="I13">
        <f t="shared" si="1"/>
        <v>3</v>
      </c>
      <c r="J13" t="s">
        <v>11</v>
      </c>
      <c r="K13" s="1">
        <v>15981410</v>
      </c>
      <c r="L13" s="4">
        <f t="shared" si="5"/>
        <v>2.4742033069640023E-2</v>
      </c>
      <c r="N13" s="4">
        <f t="shared" si="2"/>
        <v>2.0904349295565616E-2</v>
      </c>
      <c r="O13" s="5">
        <f t="shared" si="3"/>
        <v>2986761</v>
      </c>
      <c r="P13" s="4">
        <f t="shared" si="6"/>
        <v>1.4274743517725078E-2</v>
      </c>
    </row>
    <row r="14" spans="1:16" outlineLevel="2" x14ac:dyDescent="0.25">
      <c r="A14" s="2" t="s">
        <v>12</v>
      </c>
      <c r="F14" s="1">
        <f>SUBTOTAL(9,F3:F13)</f>
        <v>436687503</v>
      </c>
      <c r="G14" s="4">
        <f t="shared" si="4"/>
        <v>1</v>
      </c>
      <c r="K14" s="1">
        <f>SUBTOTAL(9,K3:K13)</f>
        <v>645921455</v>
      </c>
      <c r="L14" s="4">
        <f t="shared" si="5"/>
        <v>1</v>
      </c>
      <c r="N14" s="4">
        <f t="shared" si="2"/>
        <v>3.9922308140795337E-2</v>
      </c>
      <c r="O14" s="5">
        <f t="shared" si="3"/>
        <v>209233952</v>
      </c>
      <c r="P14" s="4">
        <f t="shared" si="6"/>
        <v>1</v>
      </c>
    </row>
    <row r="15" spans="1:16" outlineLevel="1" x14ac:dyDescent="0.25"/>
    <row r="16" spans="1:16" x14ac:dyDescent="0.25">
      <c r="E16" t="s">
        <v>26</v>
      </c>
      <c r="F16" s="1">
        <v>591000</v>
      </c>
      <c r="G16" s="4">
        <f t="shared" si="4"/>
        <v>1.3533705360008895E-3</v>
      </c>
      <c r="K16" s="1">
        <v>4923000</v>
      </c>
      <c r="L16" s="4">
        <f t="shared" si="5"/>
        <v>7.6216697276296546E-3</v>
      </c>
      <c r="N16" s="4">
        <f t="shared" ref="N16" si="7">+((K16/F16)^(1/10))-1</f>
        <v>0.23613025308157498</v>
      </c>
      <c r="O16" s="5">
        <f t="shared" ref="O16" si="8">+K16-F16</f>
        <v>4332000</v>
      </c>
      <c r="P16" s="4">
        <f t="shared" ref="P16" si="9">+O16/$O$14</f>
        <v>2.0704096818856627E-2</v>
      </c>
    </row>
  </sheetData>
  <mergeCells count="2">
    <mergeCell ref="F1:G1"/>
    <mergeCell ref="K1:L1"/>
  </mergeCells>
  <printOptions gridLines="1"/>
  <pageMargins left="0.7" right="0.7" top="0.75" bottom="0.75" header="0.3" footer="0.3"/>
  <pageSetup scale="68" orientation="landscape" r:id="rId1"/>
  <headerFooter>
    <oddHeader>&amp;C&amp;F</oddHeader>
    <oddFooter>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</dc:creator>
  <cp:lastModifiedBy>Gary</cp:lastModifiedBy>
  <cp:lastPrinted>2016-07-07T21:24:28Z</cp:lastPrinted>
  <dcterms:created xsi:type="dcterms:W3CDTF">2016-06-16T17:58:59Z</dcterms:created>
  <dcterms:modified xsi:type="dcterms:W3CDTF">2016-12-10T22:16:38Z</dcterms:modified>
</cp:coreProperties>
</file>