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dmin\OneDrive\Documents\2-April-25\"/>
    </mc:Choice>
  </mc:AlternateContent>
  <xr:revisionPtr revIDLastSave="0" documentId="8_{FA3F843A-0EE8-46CB-A98F-FFDF4AF8697F}" xr6:coauthVersionLast="47" xr6:coauthVersionMax="47" xr10:uidLastSave="{00000000-0000-0000-0000-000000000000}"/>
  <bookViews>
    <workbookView xWindow="0" yWindow="768" windowWidth="23040" windowHeight="112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1" l="1"/>
  <c r="Q13" i="1" l="1"/>
  <c r="G12" i="1"/>
  <c r="H12" i="1" s="1"/>
  <c r="N12" i="1" s="1"/>
  <c r="G14" i="1"/>
  <c r="H14" i="1" s="1"/>
  <c r="N14" i="1" s="1"/>
  <c r="G23" i="1"/>
  <c r="K23" i="1" s="1"/>
  <c r="L44" i="1"/>
  <c r="J12" i="1" l="1"/>
  <c r="I12" i="1"/>
  <c r="K12" i="1"/>
  <c r="N26" i="1"/>
  <c r="M26" i="1"/>
  <c r="J23" i="1"/>
  <c r="J14" i="1"/>
  <c r="L14" i="1"/>
  <c r="K14" i="1"/>
  <c r="I14" i="1"/>
  <c r="M23" i="1"/>
  <c r="H23" i="1"/>
  <c r="M28" i="1" l="1"/>
  <c r="P12" i="1"/>
  <c r="P26" i="1"/>
  <c r="P14" i="1"/>
  <c r="I23" i="1"/>
  <c r="N23" i="1"/>
  <c r="Q22" i="1"/>
  <c r="Q24" i="1"/>
  <c r="G21" i="1"/>
  <c r="G18" i="1"/>
  <c r="K18" i="1" s="1"/>
  <c r="Q17" i="1"/>
  <c r="T13" i="1" l="1"/>
  <c r="T15" i="1"/>
  <c r="K21" i="1"/>
  <c r="J21" i="1"/>
  <c r="P23" i="1"/>
  <c r="T24" i="1" s="1"/>
  <c r="J9" i="1"/>
  <c r="L9" i="1"/>
  <c r="K9" i="1"/>
  <c r="N9" i="1"/>
  <c r="H21" i="1"/>
  <c r="H18" i="1"/>
  <c r="N18" i="1" s="1"/>
  <c r="E19" i="1" s="1"/>
  <c r="P19" i="1" s="1"/>
  <c r="T20" i="1" s="1"/>
  <c r="L28" i="1" l="1"/>
  <c r="I21" i="1"/>
  <c r="N21" i="1"/>
  <c r="I9" i="1"/>
  <c r="I18" i="1"/>
  <c r="Q15" i="1"/>
  <c r="Q11" i="1"/>
  <c r="Q7" i="1"/>
  <c r="P21" i="1" l="1"/>
  <c r="T22" i="1" s="1"/>
  <c r="G16" i="1"/>
  <c r="J16" i="1" s="1"/>
  <c r="H16" i="1" l="1"/>
  <c r="N16" i="1" s="1"/>
  <c r="K16" i="1"/>
  <c r="I16" i="1" l="1"/>
  <c r="P16" i="1" s="1"/>
  <c r="T17" i="1" l="1"/>
  <c r="G8" i="1"/>
  <c r="H8" i="1" l="1"/>
  <c r="I8" i="1" s="1"/>
  <c r="N8" i="1" l="1"/>
  <c r="N28" i="1" s="1"/>
  <c r="R28" i="1" l="1"/>
  <c r="K8" i="1"/>
  <c r="K28" i="1" l="1"/>
  <c r="L34" i="1" s="1"/>
  <c r="P28" i="1"/>
  <c r="R29" i="1" s="1"/>
  <c r="L35" i="1" s="1"/>
  <c r="T11" i="1"/>
  <c r="T28" i="1" s="1"/>
</calcChain>
</file>

<file path=xl/sharedStrings.xml><?xml version="1.0" encoding="utf-8"?>
<sst xmlns="http://schemas.openxmlformats.org/spreadsheetml/2006/main" count="59" uniqueCount="48">
  <si>
    <t>Amount</t>
  </si>
  <si>
    <t>UTR</t>
  </si>
  <si>
    <t>Total Paid Amount Rs. -</t>
  </si>
  <si>
    <t>Balance Payable Amount Rs. -</t>
  </si>
  <si>
    <t>Hold the Amount because the Qty. is more then the DPR</t>
  </si>
  <si>
    <t>Advance / Surplus</t>
  </si>
  <si>
    <t>Debit</t>
  </si>
  <si>
    <t>Total Amount after Deduction</t>
  </si>
  <si>
    <t>Tax Invoice No.</t>
  </si>
  <si>
    <t>T.I</t>
  </si>
  <si>
    <t xml:space="preserve"> </t>
  </si>
  <si>
    <t>Advance Village Wise</t>
  </si>
  <si>
    <t>Total Hold ( SD+OC+HT )</t>
  </si>
  <si>
    <t>19-12-2023 IFT/IFT23353019565/RIUP23/3863/PARDHAN JI CONSTRU 198000.00</t>
  </si>
  <si>
    <t>10-01-2024 IFT/IFT24010022785/RIUP23/4097/PARDHAN JI CONSTRU 56848.00</t>
  </si>
  <si>
    <t>GST RELEASE NOTE</t>
  </si>
  <si>
    <t>09-01-2024 IFT/IFT24009037577/RIUP23/4206/PARDHAN JI CONSTRU 99000.00</t>
  </si>
  <si>
    <t>22-03-2024 IFT/IFT24082034147/RIUP23/5237/PARDHAN JI CONSTRU 150000.00</t>
  </si>
  <si>
    <t>PRADHAN JI CONSTRUCTION &amp; SUPPLIER</t>
  </si>
  <si>
    <t>02-05-2024 IFT/IFT24123054875/RIUP24/0183/PARDHAN JI CONSTRU 61990.00</t>
  </si>
  <si>
    <t>06-04-2024 IFT/IFT24097097235/RIUP24/074/PARDHAN JI CONSTRU 183808.00</t>
  </si>
  <si>
    <t>GST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</si>
  <si>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</si>
  <si>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</si>
  <si>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</si>
  <si>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</si>
  <si>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</si>
  <si>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</si>
  <si>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</si>
  <si>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</si>
  <si>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</si>
  <si>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</si>
  <si>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</si>
  <si>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</si>
  <si>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</si>
  <si>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</si>
  <si>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</si>
  <si>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</si>
  <si>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</si>
  <si>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</si>
  <si>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</si>
  <si>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</si>
  <si>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</si>
  <si>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shamli village PIPE LINE ROAD RESTORATION WORK</t>
  </si>
  <si>
    <t>shamli village Pump House Construction Work</t>
  </si>
  <si>
    <t>shamli village BOUNDARY WALL CIVIL CONSTRUCTION work</t>
  </si>
  <si>
    <t>HATHCHHOYA VILLAGE BOUNDARY WALL  Work</t>
  </si>
  <si>
    <t>shamli village PUMP HOUSE CONSTRUCTION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</si>
</sst>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&quot;₹&quot;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15" fontId="3" fillId="2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3" fillId="2" borderId="1" xfId="1" applyNumberFormat="1" applyFont="1" applyFill="1" applyBorder="1" applyAlignment="1">
      <alignment vertical="center"/>
    </xf>
    <xf numFmtId="164" fontId="3" fillId="2" borderId="2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2" borderId="0" xfId="1" applyNumberFormat="1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64" fontId="0" fillId="2" borderId="1" xfId="1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0" xfId="0" applyFill="1" applyAlignment="1">
      <alignment vertical="center"/>
    </xf>
    <xf numFmtId="164" fontId="0" fillId="3" borderId="1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0" fontId="0" fillId="0" borderId="6" xfId="0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10" fillId="2" borderId="1" xfId="0" applyNumberFormat="1" applyFont="1" applyFill="1" applyBorder="1" applyAlignment="1">
      <alignment horizontal="center" vertical="center"/>
    </xf>
    <xf numFmtId="165" fontId="10" fillId="2" borderId="2" xfId="0" applyNumberFormat="1" applyFont="1" applyFill="1" applyBorder="1" applyAlignment="1">
      <alignment horizontal="center" vertical="center"/>
    </xf>
    <xf numFmtId="165" fontId="0" fillId="2" borderId="7" xfId="0" applyNumberFormat="1" applyFill="1" applyBorder="1" applyAlignment="1">
      <alignment vertical="center"/>
    </xf>
    <xf numFmtId="165" fontId="6" fillId="2" borderId="4" xfId="0" applyNumberFormat="1" applyFont="1" applyFill="1" applyBorder="1" applyAlignment="1">
      <alignment vertical="center"/>
    </xf>
    <xf numFmtId="165" fontId="10" fillId="2" borderId="4" xfId="0" applyNumberFormat="1" applyFont="1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15" fontId="3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/>
    <xf numFmtId="0" fontId="0" fillId="0" borderId="0" xfId="0" applyAlignment="1">
      <alignment vertical="center"/>
    </xf>
    <xf numFmtId="0" fontId="0" fillId="2" borderId="3" xfId="0" applyFill="1" applyBorder="1" applyAlignment="1">
      <alignment vertical="center"/>
    </xf>
    <xf numFmtId="9" fontId="3" fillId="2" borderId="1" xfId="1" applyNumberFormat="1" applyFont="1" applyFill="1" applyBorder="1" applyAlignment="1">
      <alignment vertical="center"/>
    </xf>
    <xf numFmtId="9" fontId="3" fillId="3" borderId="1" xfId="1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64" fontId="5" fillId="2" borderId="2" xfId="1" applyNumberFormat="1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164" fontId="5" fillId="2" borderId="5" xfId="1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horizontal="right" vertical="center"/>
    </xf>
    <xf numFmtId="164" fontId="5" fillId="2" borderId="3" xfId="1" applyNumberFormat="1" applyFont="1" applyFill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0" xfId="1" applyNumberFormat="1" applyFont="1" applyFill="1" applyBorder="1" applyAlignment="1">
      <alignment vertical="center"/>
    </xf>
    <xf numFmtId="164" fontId="2" fillId="0" borderId="0" xfId="1" applyNumberFormat="1" applyFont="1" applyFill="1" applyBorder="1" applyAlignment="1">
      <alignment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1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4" fontId="10" fillId="2" borderId="1" xfId="1" applyNumberFormat="1" applyFont="1" applyFill="1" applyBorder="1" applyAlignment="1">
      <alignment horizontal="center" vertical="center"/>
    </xf>
    <xf numFmtId="164" fontId="10" fillId="2" borderId="1" xfId="1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164" fontId="11" fillId="2" borderId="3" xfId="1" applyNumberFormat="1" applyFont="1" applyFill="1" applyBorder="1" applyAlignment="1">
      <alignment horizontal="center" vertical="center"/>
    </xf>
    <xf numFmtId="164" fontId="10" fillId="2" borderId="2" xfId="1" applyNumberFormat="1" applyFont="1" applyFill="1" applyBorder="1" applyAlignment="1">
      <alignment horizontal="center" vertical="center"/>
    </xf>
    <xf numFmtId="0" fontId="6" fillId="0" borderId="0" xfId="0" applyFont="1"/>
    <xf numFmtId="43" fontId="2" fillId="2" borderId="0" xfId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14" fontId="6" fillId="2" borderId="3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3" fontId="14" fillId="2" borderId="3" xfId="1" applyFont="1" applyFill="1" applyBorder="1" applyAlignment="1">
      <alignment horizontal="center" vertical="center"/>
    </xf>
    <xf numFmtId="43" fontId="6" fillId="2" borderId="3" xfId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53"/>
  <sheetViews>
    <sheetView tabSelected="1" zoomScaleNormal="100" workbookViewId="0">
      <selection activeCell="C12" sqref="C12"/>
    </sheetView>
  </sheetViews>
  <sheetFormatPr defaultColWidth="9" defaultRowHeight="24.9" customHeight="1" x14ac:dyDescent="0.3"/>
  <cols>
    <col min="1" max="1" width="9" style="2"/>
    <col min="2" max="2" width="30" style="2" customWidth="1"/>
    <col min="3" max="3" width="13.44140625" style="2" bestFit="1" customWidth="1"/>
    <col min="4" max="4" width="11.5546875" style="2" bestFit="1" customWidth="1"/>
    <col min="5" max="5" width="13.33203125" style="2" bestFit="1" customWidth="1"/>
    <col min="6" max="6" width="14.88671875" style="2" customWidth="1"/>
    <col min="7" max="7" width="13.33203125" style="2" customWidth="1"/>
    <col min="8" max="8" width="14.6640625" style="6" customWidth="1"/>
    <col min="9" max="9" width="12.88671875" style="6" bestFit="1" customWidth="1"/>
    <col min="10" max="10" width="23.44140625" style="2" customWidth="1"/>
    <col min="11" max="11" width="16.5546875" style="2" customWidth="1"/>
    <col min="12" max="12" width="15.33203125" style="2" customWidth="1"/>
    <col min="13" max="13" width="16.88671875" style="2" customWidth="1"/>
    <col min="14" max="14" width="14.88671875" style="2" customWidth="1"/>
    <col min="15" max="15" width="17" style="2" customWidth="1"/>
    <col min="16" max="16" width="14.88671875" style="2" customWidth="1"/>
    <col min="17" max="17" width="7.33203125" style="2" customWidth="1"/>
    <col min="18" max="18" width="16.109375" style="2" customWidth="1"/>
    <col min="19" max="19" width="73.44140625" style="2" bestFit="1" customWidth="1"/>
    <col min="20" max="20" width="17.88671875" style="2" bestFit="1" customWidth="1"/>
    <col min="21" max="58" width="9" style="39"/>
    <col min="59" max="16384" width="9" style="2"/>
  </cols>
  <sheetData>
    <row r="1" spans="1:58" s="39" customFormat="1" ht="24.9" customHeight="1" x14ac:dyDescent="0.3">
      <c r="A1" s="64" t="s">
        <v>22</v>
      </c>
      <c r="B1" s="67" t="s">
        <v>18</v>
      </c>
      <c r="H1" s="51"/>
      <c r="I1" s="51"/>
    </row>
    <row r="2" spans="1:58" s="39" customFormat="1" ht="24.9" customHeight="1" x14ac:dyDescent="0.3">
      <c r="A2" s="64" t="s">
        <v>23</v>
      </c>
      <c r="B2" s="65" t="s">
        <v>24</v>
      </c>
      <c r="C2" s="52"/>
      <c r="F2" s="57"/>
      <c r="G2" s="53"/>
      <c r="H2" s="51"/>
      <c r="I2" s="53"/>
      <c r="J2" s="54"/>
      <c r="K2" s="54"/>
      <c r="L2" s="54"/>
      <c r="M2" s="54"/>
      <c r="N2" s="54"/>
      <c r="O2" s="54"/>
      <c r="P2" s="54"/>
      <c r="Q2" s="54"/>
    </row>
    <row r="3" spans="1:58" s="39" customFormat="1" ht="24.9" customHeight="1" x14ac:dyDescent="0.3">
      <c r="A3" s="64" t="s">
        <v>25</v>
      </c>
      <c r="B3" s="65" t="s">
        <v>26</v>
      </c>
      <c r="C3" s="52"/>
      <c r="G3" s="53"/>
      <c r="H3" s="51"/>
      <c r="I3" s="53"/>
      <c r="J3" s="54"/>
      <c r="K3" s="54"/>
      <c r="L3" s="54"/>
      <c r="M3" s="54"/>
      <c r="N3" s="54"/>
      <c r="O3" s="54"/>
      <c r="P3" s="54"/>
      <c r="Q3" s="54"/>
    </row>
    <row r="4" spans="1:58" s="39" customFormat="1" ht="24.9" customHeight="1" thickBot="1" x14ac:dyDescent="0.35">
      <c r="A4" s="64" t="s">
        <v>27</v>
      </c>
      <c r="B4" s="66" t="s">
        <v>26</v>
      </c>
      <c r="C4" s="54"/>
      <c r="D4" s="54"/>
      <c r="E4" s="54"/>
      <c r="F4" s="54"/>
      <c r="G4" s="54"/>
      <c r="H4" s="55"/>
      <c r="I4" s="55"/>
      <c r="J4" s="54"/>
      <c r="K4" s="54"/>
      <c r="L4" s="54"/>
      <c r="M4" s="54"/>
      <c r="R4" s="56"/>
      <c r="S4" s="56"/>
    </row>
    <row r="5" spans="1:58" ht="34.5" customHeight="1" x14ac:dyDescent="0.3">
      <c r="A5" s="68" t="s">
        <v>28</v>
      </c>
      <c r="B5" s="69" t="s">
        <v>29</v>
      </c>
      <c r="C5" s="70" t="s">
        <v>30</v>
      </c>
      <c r="D5" s="71" t="s">
        <v>31</v>
      </c>
      <c r="E5" s="69" t="s">
        <v>32</v>
      </c>
      <c r="F5" s="69" t="s">
        <v>33</v>
      </c>
      <c r="G5" s="71" t="s">
        <v>34</v>
      </c>
      <c r="H5" s="72" t="s">
        <v>35</v>
      </c>
      <c r="I5" s="73" t="s">
        <v>0</v>
      </c>
      <c r="J5" s="69" t="s">
        <v>36</v>
      </c>
      <c r="K5" s="69" t="s">
        <v>37</v>
      </c>
      <c r="L5" s="69" t="s">
        <v>38</v>
      </c>
      <c r="M5" s="69" t="s">
        <v>39</v>
      </c>
      <c r="N5" s="69" t="s">
        <v>40</v>
      </c>
      <c r="O5" s="16" t="s">
        <v>4</v>
      </c>
      <c r="P5" s="69" t="s">
        <v>41</v>
      </c>
      <c r="Q5" s="74"/>
      <c r="R5" s="69" t="s">
        <v>42</v>
      </c>
      <c r="S5" s="69" t="s">
        <v>1</v>
      </c>
      <c r="T5" s="16" t="s">
        <v>11</v>
      </c>
    </row>
    <row r="6" spans="1:58" ht="24.9" customHeight="1" x14ac:dyDescent="0.3">
      <c r="A6" s="21"/>
      <c r="B6" s="4"/>
      <c r="C6" s="4"/>
      <c r="D6" s="4"/>
      <c r="E6" s="4"/>
      <c r="F6" s="4"/>
      <c r="G6" s="4"/>
      <c r="H6" s="41">
        <v>0.18</v>
      </c>
      <c r="I6" s="4"/>
      <c r="J6" s="41">
        <v>0.02</v>
      </c>
      <c r="K6" s="41">
        <v>0.05</v>
      </c>
      <c r="L6" s="41">
        <v>0.1</v>
      </c>
      <c r="M6" s="41">
        <v>0.1</v>
      </c>
      <c r="N6" s="41">
        <v>0.18</v>
      </c>
      <c r="O6" s="41"/>
      <c r="P6" s="4"/>
      <c r="Q6" s="19"/>
      <c r="R6" s="4"/>
      <c r="S6" s="4"/>
      <c r="T6" s="21"/>
    </row>
    <row r="7" spans="1:58" s="25" customFormat="1" ht="24.9" customHeight="1" x14ac:dyDescent="0.3">
      <c r="A7" s="23"/>
      <c r="B7" s="14"/>
      <c r="C7" s="14"/>
      <c r="D7" s="14"/>
      <c r="E7" s="14"/>
      <c r="F7" s="14"/>
      <c r="G7" s="14"/>
      <c r="H7" s="42"/>
      <c r="I7" s="14"/>
      <c r="J7" s="42"/>
      <c r="K7" s="42"/>
      <c r="L7" s="42"/>
      <c r="M7" s="42"/>
      <c r="N7" s="42"/>
      <c r="O7" s="42"/>
      <c r="P7" s="14"/>
      <c r="Q7" s="43">
        <f>A8</f>
        <v>60686</v>
      </c>
      <c r="R7" s="14"/>
      <c r="S7" s="14"/>
      <c r="T7" s="23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</row>
    <row r="8" spans="1:58" ht="24.9" customHeight="1" x14ac:dyDescent="0.2">
      <c r="A8" s="21">
        <v>60686</v>
      </c>
      <c r="B8" s="17" t="s">
        <v>43</v>
      </c>
      <c r="C8" s="1">
        <v>45271</v>
      </c>
      <c r="D8" s="18">
        <v>1</v>
      </c>
      <c r="E8" s="38">
        <v>439764</v>
      </c>
      <c r="F8" s="38">
        <v>95375</v>
      </c>
      <c r="G8" s="4">
        <f>E8-F8</f>
        <v>344389</v>
      </c>
      <c r="H8" s="4">
        <f>ROUND(G8*H6,0)</f>
        <v>61990</v>
      </c>
      <c r="I8" s="4">
        <f>ROUND(G8+H8,)</f>
        <v>406379</v>
      </c>
      <c r="J8" s="4">
        <v>3444</v>
      </c>
      <c r="K8" s="4">
        <f>G8*$K$6</f>
        <v>17219.45</v>
      </c>
      <c r="L8" s="4">
        <v>34439</v>
      </c>
      <c r="M8" s="4">
        <v>34439</v>
      </c>
      <c r="N8" s="4">
        <f>H8</f>
        <v>61990</v>
      </c>
      <c r="O8" s="4">
        <v>0</v>
      </c>
      <c r="P8" s="4">
        <v>56848</v>
      </c>
      <c r="Q8" s="19"/>
      <c r="R8" s="4">
        <v>198000</v>
      </c>
      <c r="S8" s="4" t="s">
        <v>13</v>
      </c>
      <c r="T8" s="21"/>
    </row>
    <row r="9" spans="1:58" ht="24.9" customHeight="1" x14ac:dyDescent="0.3">
      <c r="A9" s="21">
        <v>60686</v>
      </c>
      <c r="B9" s="17" t="s">
        <v>15</v>
      </c>
      <c r="C9" s="1">
        <v>45271</v>
      </c>
      <c r="D9" s="18">
        <v>1</v>
      </c>
      <c r="E9" s="4">
        <v>61990</v>
      </c>
      <c r="F9" s="4"/>
      <c r="G9" s="4"/>
      <c r="H9" s="4"/>
      <c r="I9" s="4">
        <f>ROUND(G9+H9,)</f>
        <v>0</v>
      </c>
      <c r="J9" s="4">
        <f>G9*1%</f>
        <v>0</v>
      </c>
      <c r="K9" s="4">
        <f>G9*$K$6</f>
        <v>0</v>
      </c>
      <c r="L9" s="4">
        <f>G9*10%</f>
        <v>0</v>
      </c>
      <c r="M9" s="4">
        <v>0</v>
      </c>
      <c r="N9" s="4">
        <f>H9</f>
        <v>0</v>
      </c>
      <c r="O9" s="4">
        <v>0</v>
      </c>
      <c r="P9" s="4">
        <v>61990</v>
      </c>
      <c r="Q9" s="19"/>
      <c r="R9" s="4">
        <v>56848</v>
      </c>
      <c r="S9" s="4" t="s">
        <v>14</v>
      </c>
      <c r="T9" s="21"/>
    </row>
    <row r="10" spans="1:58" ht="24.9" customHeight="1" x14ac:dyDescent="0.3">
      <c r="A10" s="21"/>
      <c r="B10" s="21"/>
      <c r="C10" s="21"/>
      <c r="D10" s="21"/>
      <c r="E10" s="21"/>
      <c r="F10" s="21"/>
      <c r="G10" s="21"/>
      <c r="H10" s="22"/>
      <c r="I10" s="22"/>
      <c r="J10" s="21"/>
      <c r="K10" s="21"/>
      <c r="L10" s="21"/>
      <c r="M10" s="21"/>
      <c r="N10" s="21"/>
      <c r="O10" s="21"/>
      <c r="P10" s="21"/>
      <c r="Q10" s="19"/>
      <c r="R10" s="4">
        <v>61990</v>
      </c>
      <c r="S10" s="4" t="s">
        <v>19</v>
      </c>
      <c r="T10" s="21"/>
    </row>
    <row r="11" spans="1:58" s="25" customFormat="1" ht="24.9" customHeight="1" x14ac:dyDescent="0.3">
      <c r="A11" s="23"/>
      <c r="B11" s="23"/>
      <c r="C11" s="23"/>
      <c r="D11" s="23"/>
      <c r="E11" s="23"/>
      <c r="F11" s="23"/>
      <c r="G11" s="23"/>
      <c r="H11" s="26"/>
      <c r="I11" s="26"/>
      <c r="J11" s="23"/>
      <c r="K11" s="23"/>
      <c r="L11" s="23"/>
      <c r="M11" s="23"/>
      <c r="N11" s="23"/>
      <c r="O11" s="23"/>
      <c r="P11" s="23"/>
      <c r="Q11" s="43">
        <f>A12</f>
        <v>61410</v>
      </c>
      <c r="R11" s="14"/>
      <c r="S11" s="14"/>
      <c r="T11" s="35">
        <f>SUM(P8:P10)-SUM(R8:R10)</f>
        <v>-198000</v>
      </c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</row>
    <row r="12" spans="1:58" ht="24.9" customHeight="1" x14ac:dyDescent="0.3">
      <c r="A12" s="21">
        <v>61410</v>
      </c>
      <c r="B12" s="17" t="s">
        <v>45</v>
      </c>
      <c r="C12" s="36"/>
      <c r="D12" s="20"/>
      <c r="E12" s="4"/>
      <c r="F12" s="4">
        <v>0</v>
      </c>
      <c r="G12" s="4">
        <f>E12-F12</f>
        <v>0</v>
      </c>
      <c r="H12" s="4">
        <f>ROUND(G12*18%,)</f>
        <v>0</v>
      </c>
      <c r="I12" s="4">
        <f>ROUND(G12+H12,)</f>
        <v>0</v>
      </c>
      <c r="J12" s="4">
        <f>ROUND(G12*$J$6,)</f>
        <v>0</v>
      </c>
      <c r="K12" s="4">
        <f>ROUND(G12*5%,)</f>
        <v>0</v>
      </c>
      <c r="L12" s="4">
        <v>0</v>
      </c>
      <c r="M12" s="4">
        <v>0</v>
      </c>
      <c r="N12" s="4">
        <f>H12</f>
        <v>0</v>
      </c>
      <c r="O12" s="4">
        <v>0</v>
      </c>
      <c r="P12" s="4">
        <f>ROUND(I12-SUM(J12:O12),)</f>
        <v>0</v>
      </c>
      <c r="Q12" s="19"/>
      <c r="R12" s="4">
        <v>0</v>
      </c>
      <c r="S12" s="4"/>
      <c r="T12" s="21"/>
    </row>
    <row r="13" spans="1:58" ht="24.9" customHeight="1" x14ac:dyDescent="0.3">
      <c r="A13" s="23"/>
      <c r="B13" s="23"/>
      <c r="C13" s="23"/>
      <c r="D13" s="23"/>
      <c r="E13" s="23"/>
      <c r="F13" s="23"/>
      <c r="G13" s="23"/>
      <c r="H13" s="26"/>
      <c r="I13" s="26"/>
      <c r="J13" s="23"/>
      <c r="K13" s="23"/>
      <c r="L13" s="23"/>
      <c r="M13" s="23"/>
      <c r="N13" s="23"/>
      <c r="O13" s="23"/>
      <c r="P13" s="23"/>
      <c r="Q13" s="43">
        <f>A14</f>
        <v>61436</v>
      </c>
      <c r="R13" s="14"/>
      <c r="S13" s="14"/>
      <c r="T13" s="35">
        <f>SUM(P12:P12)-SUM(R12:R12)</f>
        <v>0</v>
      </c>
    </row>
    <row r="14" spans="1:58" ht="24.9" customHeight="1" x14ac:dyDescent="0.3">
      <c r="A14" s="21">
        <v>61436</v>
      </c>
      <c r="B14" s="21" t="s">
        <v>44</v>
      </c>
      <c r="C14" s="1"/>
      <c r="D14" s="20"/>
      <c r="E14" s="4"/>
      <c r="F14" s="4">
        <v>0</v>
      </c>
      <c r="G14" s="4">
        <f t="shared" ref="G14" si="0">E14-F14</f>
        <v>0</v>
      </c>
      <c r="H14" s="4">
        <f>ROUND(G14*18%,)</f>
        <v>0</v>
      </c>
      <c r="I14" s="4">
        <f>ROUND(G14+H14,)</f>
        <v>0</v>
      </c>
      <c r="J14" s="4">
        <f>G14*2%</f>
        <v>0</v>
      </c>
      <c r="K14" s="4">
        <f>ROUND(G14*5%,)</f>
        <v>0</v>
      </c>
      <c r="L14" s="4">
        <f>G14*10%</f>
        <v>0</v>
      </c>
      <c r="M14" s="4"/>
      <c r="N14" s="4">
        <f>H14</f>
        <v>0</v>
      </c>
      <c r="O14" s="4">
        <v>0</v>
      </c>
      <c r="P14" s="4">
        <f t="shared" ref="P14" si="1">I14-SUM(J14:O14)</f>
        <v>0</v>
      </c>
      <c r="Q14" s="19"/>
      <c r="R14" s="4">
        <v>99000</v>
      </c>
      <c r="S14" s="4" t="s">
        <v>16</v>
      </c>
      <c r="T14" s="21"/>
    </row>
    <row r="15" spans="1:58" s="25" customFormat="1" ht="24.9" customHeight="1" x14ac:dyDescent="0.3">
      <c r="A15" s="23"/>
      <c r="B15" s="14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43">
        <f>A16</f>
        <v>61445</v>
      </c>
      <c r="R15" s="23"/>
      <c r="S15" s="23"/>
      <c r="T15" s="35">
        <f>SUM(P14:P14)-SUM(R14:R14)</f>
        <v>-99000</v>
      </c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</row>
    <row r="16" spans="1:58" ht="24.9" customHeight="1" x14ac:dyDescent="0.3">
      <c r="A16" s="21">
        <v>61445</v>
      </c>
      <c r="B16" s="37" t="s">
        <v>45</v>
      </c>
      <c r="C16" s="1"/>
      <c r="D16" s="20"/>
      <c r="E16" s="4"/>
      <c r="F16" s="4">
        <v>0</v>
      </c>
      <c r="G16" s="4">
        <f t="shared" ref="G16" si="2">E16-F16</f>
        <v>0</v>
      </c>
      <c r="H16" s="4">
        <f>ROUND(G16*18%,)</f>
        <v>0</v>
      </c>
      <c r="I16" s="4">
        <f>ROUND(G16+H16,)</f>
        <v>0</v>
      </c>
      <c r="J16" s="4">
        <f>ROUND(G16*J6,)</f>
        <v>0</v>
      </c>
      <c r="K16" s="4">
        <f>ROUND(G16*5%,)</f>
        <v>0</v>
      </c>
      <c r="L16" s="4"/>
      <c r="M16" s="4"/>
      <c r="N16" s="4">
        <f>H16</f>
        <v>0</v>
      </c>
      <c r="O16" s="4">
        <v>0</v>
      </c>
      <c r="P16" s="4">
        <f t="shared" ref="P16" si="3">I16-SUM(J16:O16)</f>
        <v>0</v>
      </c>
      <c r="Q16" s="19"/>
      <c r="R16" s="4">
        <v>0</v>
      </c>
      <c r="S16" s="4"/>
      <c r="T16" s="21"/>
    </row>
    <row r="17" spans="1:58" s="25" customFormat="1" ht="24.9" customHeight="1" x14ac:dyDescent="0.3">
      <c r="A17" s="23"/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43">
        <f>A18</f>
        <v>61446</v>
      </c>
      <c r="R17" s="23"/>
      <c r="S17" s="23"/>
      <c r="T17" s="35">
        <f>SUM(P16:P16)-SUM(R16:R16)</f>
        <v>0</v>
      </c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</row>
    <row r="18" spans="1:58" ht="24.9" customHeight="1" x14ac:dyDescent="0.3">
      <c r="A18" s="21">
        <v>61446</v>
      </c>
      <c r="B18" s="17" t="s">
        <v>46</v>
      </c>
      <c r="C18" s="1">
        <v>45363</v>
      </c>
      <c r="D18" s="20">
        <v>6</v>
      </c>
      <c r="E18" s="4">
        <v>374850</v>
      </c>
      <c r="F18" s="4">
        <v>0</v>
      </c>
      <c r="G18" s="4">
        <f t="shared" ref="G18" si="4">E18-F18</f>
        <v>374850</v>
      </c>
      <c r="H18" s="4">
        <f>ROUND(G18*18%,)</f>
        <v>67473</v>
      </c>
      <c r="I18" s="4">
        <f>ROUND(G18+H18,)</f>
        <v>442323</v>
      </c>
      <c r="J18" s="4">
        <v>3749</v>
      </c>
      <c r="K18" s="4">
        <f>ROUND(G18*5%,)</f>
        <v>18743</v>
      </c>
      <c r="L18" s="4"/>
      <c r="M18" s="4"/>
      <c r="N18" s="4">
        <f>H18</f>
        <v>67473</v>
      </c>
      <c r="O18" s="4">
        <v>18550</v>
      </c>
      <c r="P18" s="4">
        <v>333808</v>
      </c>
      <c r="Q18" s="19"/>
      <c r="R18" s="4">
        <v>150000</v>
      </c>
      <c r="S18" s="4" t="s">
        <v>17</v>
      </c>
      <c r="T18" s="21"/>
    </row>
    <row r="19" spans="1:58" ht="24.9" customHeight="1" x14ac:dyDescent="0.3">
      <c r="A19" s="21"/>
      <c r="B19" s="17" t="s">
        <v>21</v>
      </c>
      <c r="C19" s="1"/>
      <c r="D19" s="20">
        <v>6</v>
      </c>
      <c r="E19" s="4">
        <f>N18</f>
        <v>67473</v>
      </c>
      <c r="F19" s="4">
        <v>0</v>
      </c>
      <c r="G19" s="4"/>
      <c r="H19" s="4"/>
      <c r="I19" s="4"/>
      <c r="J19" s="4"/>
      <c r="K19" s="4"/>
      <c r="L19" s="4"/>
      <c r="M19" s="4"/>
      <c r="N19" s="4"/>
      <c r="O19" s="4"/>
      <c r="P19" s="4">
        <f>E19</f>
        <v>67473</v>
      </c>
      <c r="Q19" s="19"/>
      <c r="R19" s="4">
        <v>183808</v>
      </c>
      <c r="S19" s="4" t="s">
        <v>20</v>
      </c>
      <c r="T19" s="21"/>
    </row>
    <row r="20" spans="1:58" ht="24.9" customHeight="1" x14ac:dyDescent="0.3">
      <c r="A20" s="23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43">
        <v>61447</v>
      </c>
      <c r="R20" s="23"/>
      <c r="S20" s="23"/>
      <c r="T20" s="35">
        <f>SUM(P18:P19)-SUM(R18:R19)</f>
        <v>67473</v>
      </c>
    </row>
    <row r="21" spans="1:58" ht="24.9" customHeight="1" x14ac:dyDescent="0.3">
      <c r="A21" s="21">
        <v>61447</v>
      </c>
      <c r="B21" s="17" t="s">
        <v>45</v>
      </c>
      <c r="C21" s="1"/>
      <c r="D21" s="20"/>
      <c r="E21" s="4"/>
      <c r="F21" s="4">
        <v>0</v>
      </c>
      <c r="G21" s="4">
        <f t="shared" ref="G21" si="5">E21-F21</f>
        <v>0</v>
      </c>
      <c r="H21" s="4">
        <f>ROUND(G21*18%,)</f>
        <v>0</v>
      </c>
      <c r="I21" s="4">
        <f>ROUND(G21+H21,)</f>
        <v>0</v>
      </c>
      <c r="J21" s="4">
        <f>G21*2%</f>
        <v>0</v>
      </c>
      <c r="K21" s="4">
        <f>ROUND(G21*5%,)</f>
        <v>0</v>
      </c>
      <c r="L21" s="4"/>
      <c r="M21" s="4"/>
      <c r="N21" s="4">
        <f>H21</f>
        <v>0</v>
      </c>
      <c r="O21" s="4"/>
      <c r="P21" s="4">
        <f t="shared" ref="P21" si="6">I21-SUM(J21:O21)</f>
        <v>0</v>
      </c>
      <c r="Q21" s="19"/>
      <c r="R21" s="4">
        <v>0</v>
      </c>
      <c r="S21" s="4"/>
      <c r="T21" s="21"/>
    </row>
    <row r="22" spans="1:58" ht="24.9" customHeight="1" x14ac:dyDescent="0.3">
      <c r="A22" s="23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43">
        <f>A23</f>
        <v>61448</v>
      </c>
      <c r="R22" s="23"/>
      <c r="S22" s="23"/>
      <c r="T22" s="35">
        <f>SUM(P21:P21)-SUM(R21:R21)</f>
        <v>0</v>
      </c>
    </row>
    <row r="23" spans="1:58" ht="24.9" customHeight="1" x14ac:dyDescent="0.3">
      <c r="A23" s="21">
        <v>61448</v>
      </c>
      <c r="B23" s="17" t="s">
        <v>45</v>
      </c>
      <c r="C23" s="1"/>
      <c r="D23" s="20"/>
      <c r="E23" s="4"/>
      <c r="F23" s="4">
        <v>0</v>
      </c>
      <c r="G23" s="4">
        <f t="shared" ref="G23" si="7">E23-F23</f>
        <v>0</v>
      </c>
      <c r="H23" s="4">
        <f>ROUND(G23*18%,)</f>
        <v>0</v>
      </c>
      <c r="I23" s="4">
        <f>ROUND(G23+H23,)</f>
        <v>0</v>
      </c>
      <c r="J23" s="4">
        <f>G23*2%</f>
        <v>0</v>
      </c>
      <c r="K23" s="4">
        <f>ROUND(G23*5%,)</f>
        <v>0</v>
      </c>
      <c r="L23" s="4"/>
      <c r="M23" s="4">
        <f>G23*10%</f>
        <v>0</v>
      </c>
      <c r="N23" s="4">
        <f>H23</f>
        <v>0</v>
      </c>
      <c r="O23" s="4"/>
      <c r="P23" s="4">
        <f>I23-SUM(J23:O23)</f>
        <v>0</v>
      </c>
      <c r="Q23" s="19"/>
      <c r="R23" s="4"/>
      <c r="S23" s="4"/>
      <c r="T23" s="21"/>
    </row>
    <row r="24" spans="1:58" ht="24.9" customHeight="1" x14ac:dyDescent="0.3">
      <c r="A24" s="23"/>
      <c r="B24" s="14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43">
        <f>A25</f>
        <v>61449</v>
      </c>
      <c r="R24" s="23"/>
      <c r="S24" s="23"/>
      <c r="T24" s="35">
        <f>SUM(P23:P23)-SUM(R23:R23)</f>
        <v>0</v>
      </c>
    </row>
    <row r="25" spans="1:58" ht="24.9" customHeight="1" x14ac:dyDescent="0.3">
      <c r="A25" s="21">
        <v>61449</v>
      </c>
      <c r="B25" s="17" t="s">
        <v>47</v>
      </c>
      <c r="C25" s="1"/>
      <c r="D25" s="20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19"/>
      <c r="R25" s="4"/>
      <c r="S25" s="4"/>
      <c r="T25" s="21"/>
    </row>
    <row r="26" spans="1:58" ht="24.9" customHeight="1" x14ac:dyDescent="0.3">
      <c r="A26" s="21"/>
      <c r="B26" s="17"/>
      <c r="C26" s="1"/>
      <c r="D26" s="20"/>
      <c r="E26" s="4"/>
      <c r="F26" s="4"/>
      <c r="G26" s="4"/>
      <c r="H26" s="4"/>
      <c r="I26" s="4"/>
      <c r="J26" s="4"/>
      <c r="K26" s="4"/>
      <c r="L26" s="4"/>
      <c r="M26" s="4">
        <f>G26*10%</f>
        <v>0</v>
      </c>
      <c r="N26" s="4">
        <f>H26</f>
        <v>0</v>
      </c>
      <c r="O26" s="4"/>
      <c r="P26" s="4">
        <f>I26-SUM(J26:O26)</f>
        <v>0</v>
      </c>
      <c r="Q26" s="19"/>
      <c r="R26" s="4"/>
      <c r="S26" s="4"/>
      <c r="T26" s="21"/>
    </row>
    <row r="27" spans="1:58" ht="24.9" customHeight="1" thickBot="1" x14ac:dyDescent="0.35">
      <c r="A27" s="45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46"/>
      <c r="P27" s="27"/>
      <c r="Q27" s="27"/>
      <c r="R27" s="27"/>
      <c r="S27" s="27"/>
      <c r="T27" s="50"/>
    </row>
    <row r="28" spans="1:58" ht="24.9" customHeight="1" x14ac:dyDescent="0.3">
      <c r="A28" s="40"/>
      <c r="B28" s="47" t="s">
        <v>10</v>
      </c>
      <c r="C28" s="47" t="s">
        <v>10</v>
      </c>
      <c r="D28" s="47"/>
      <c r="E28" s="48"/>
      <c r="F28" s="48"/>
      <c r="G28" s="48"/>
      <c r="H28" s="15"/>
      <c r="I28" s="15"/>
      <c r="J28" s="49"/>
      <c r="K28" s="49">
        <f>SUM(K8:K27)</f>
        <v>35962.449999999997</v>
      </c>
      <c r="L28" s="49">
        <f>SUM(L8:L27)</f>
        <v>34439</v>
      </c>
      <c r="M28" s="49">
        <f>SUM(M8:M27)</f>
        <v>34439</v>
      </c>
      <c r="N28" s="49">
        <f>SUM(N8:N27)</f>
        <v>129463</v>
      </c>
      <c r="O28" s="49">
        <f>SUM(O8:O27)</f>
        <v>18550</v>
      </c>
      <c r="P28" s="49">
        <f>SUM(P8:P27)</f>
        <v>520119</v>
      </c>
      <c r="Q28" s="49"/>
      <c r="R28" s="49">
        <f>SUM(R6:R27)</f>
        <v>749646</v>
      </c>
      <c r="S28" s="49" t="s">
        <v>2</v>
      </c>
      <c r="T28" s="49">
        <f>SUM(T6:T27)</f>
        <v>-229527</v>
      </c>
    </row>
    <row r="29" spans="1:58" ht="24.9" customHeight="1" thickBot="1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44">
        <f>P28-R28</f>
        <v>-229527</v>
      </c>
      <c r="S29" s="44" t="s">
        <v>3</v>
      </c>
      <c r="T29" s="24"/>
    </row>
    <row r="31" spans="1:58" ht="24.9" customHeight="1" thickBot="1" x14ac:dyDescent="0.35">
      <c r="F31" s="8"/>
      <c r="G31" s="8"/>
      <c r="H31" s="8"/>
      <c r="I31" s="8"/>
      <c r="J31" s="8"/>
      <c r="K31" s="8"/>
    </row>
    <row r="32" spans="1:58" ht="24.9" customHeight="1" x14ac:dyDescent="0.3">
      <c r="G32" s="8"/>
      <c r="H32" s="8"/>
      <c r="I32" s="8"/>
      <c r="J32" s="62" t="s">
        <v>18</v>
      </c>
      <c r="K32" s="62"/>
      <c r="L32" s="62"/>
    </row>
    <row r="33" spans="6:12" ht="24.9" customHeight="1" x14ac:dyDescent="0.3">
      <c r="F33" s="8"/>
      <c r="G33" s="8"/>
      <c r="H33" s="8"/>
      <c r="I33" s="8"/>
      <c r="J33" s="58">
        <v>45580</v>
      </c>
      <c r="K33" s="59"/>
      <c r="L33" s="59"/>
    </row>
    <row r="34" spans="6:12" ht="24.9" customHeight="1" x14ac:dyDescent="0.3">
      <c r="F34"/>
      <c r="G34"/>
      <c r="H34" s="8"/>
      <c r="I34" s="8"/>
      <c r="J34" s="59" t="s">
        <v>12</v>
      </c>
      <c r="K34" s="59"/>
      <c r="L34" s="30">
        <f>K28+L28+M28</f>
        <v>104840.45</v>
      </c>
    </row>
    <row r="35" spans="6:12" ht="24.9" customHeight="1" x14ac:dyDescent="0.3">
      <c r="H35" s="3"/>
      <c r="I35" s="3"/>
      <c r="J35" s="59" t="s">
        <v>5</v>
      </c>
      <c r="K35" s="59"/>
      <c r="L35" s="30">
        <f>R29</f>
        <v>-229527</v>
      </c>
    </row>
    <row r="36" spans="6:12" ht="24.9" customHeight="1" thickBot="1" x14ac:dyDescent="0.35">
      <c r="F36" s="8"/>
      <c r="G36" s="8"/>
      <c r="H36" s="8"/>
      <c r="I36" s="8"/>
      <c r="J36" s="63" t="s">
        <v>6</v>
      </c>
      <c r="K36" s="63"/>
      <c r="L36" s="31"/>
    </row>
    <row r="37" spans="6:12" ht="24.9" hidden="1" customHeight="1" thickBot="1" x14ac:dyDescent="0.35">
      <c r="F37" s="8"/>
      <c r="G37" s="8"/>
      <c r="H37" s="8"/>
      <c r="I37" s="8"/>
      <c r="J37" s="28"/>
      <c r="K37" s="29" t="s">
        <v>8</v>
      </c>
      <c r="L37" s="32"/>
    </row>
    <row r="38" spans="6:12" ht="24.9" hidden="1" customHeight="1" thickBot="1" x14ac:dyDescent="0.35">
      <c r="F38" s="8"/>
      <c r="G38" s="8"/>
      <c r="H38" s="8"/>
      <c r="I38" s="8"/>
      <c r="J38" s="29" t="s">
        <v>9</v>
      </c>
      <c r="K38" s="29">
        <v>29</v>
      </c>
      <c r="L38" s="33">
        <v>401850</v>
      </c>
    </row>
    <row r="39" spans="6:12" ht="24.9" hidden="1" customHeight="1" thickBot="1" x14ac:dyDescent="0.35">
      <c r="F39" s="8"/>
      <c r="G39" s="8"/>
      <c r="H39" s="8"/>
      <c r="I39" s="8"/>
      <c r="J39" s="29" t="s">
        <v>9</v>
      </c>
      <c r="K39" s="29">
        <v>30</v>
      </c>
      <c r="L39" s="33">
        <v>782550</v>
      </c>
    </row>
    <row r="40" spans="6:12" ht="24.9" hidden="1" customHeight="1" thickBot="1" x14ac:dyDescent="0.35">
      <c r="F40" s="8"/>
      <c r="G40" s="8"/>
      <c r="H40" s="8"/>
      <c r="I40" s="8"/>
      <c r="J40" s="29" t="s">
        <v>9</v>
      </c>
      <c r="K40" s="29">
        <v>31</v>
      </c>
      <c r="L40" s="33">
        <v>481162</v>
      </c>
    </row>
    <row r="41" spans="6:12" ht="24.9" hidden="1" customHeight="1" thickBot="1" x14ac:dyDescent="0.35">
      <c r="F41" s="8"/>
      <c r="G41" s="8"/>
      <c r="H41" s="8"/>
      <c r="I41" s="8"/>
      <c r="J41" s="29" t="s">
        <v>9</v>
      </c>
      <c r="K41" s="29">
        <v>32</v>
      </c>
      <c r="L41" s="33">
        <v>493500</v>
      </c>
    </row>
    <row r="42" spans="6:12" ht="24.9" hidden="1" customHeight="1" thickBot="1" x14ac:dyDescent="0.35">
      <c r="F42" s="8"/>
      <c r="G42" s="8"/>
      <c r="H42" s="8"/>
      <c r="I42" s="8"/>
      <c r="J42" s="29" t="s">
        <v>9</v>
      </c>
      <c r="K42" s="29">
        <v>34</v>
      </c>
      <c r="L42" s="33">
        <v>296100</v>
      </c>
    </row>
    <row r="43" spans="6:12" ht="24.9" hidden="1" customHeight="1" thickBot="1" x14ac:dyDescent="0.35">
      <c r="F43" s="8"/>
      <c r="G43" s="8"/>
      <c r="H43" s="8"/>
      <c r="I43" s="8"/>
      <c r="J43" s="29" t="s">
        <v>9</v>
      </c>
      <c r="K43" s="29">
        <v>35</v>
      </c>
      <c r="L43" s="33">
        <v>245340</v>
      </c>
    </row>
    <row r="44" spans="6:12" ht="24.9" hidden="1" customHeight="1" thickBot="1" x14ac:dyDescent="0.35">
      <c r="G44" s="7"/>
      <c r="H44" s="12"/>
      <c r="I44" s="11"/>
      <c r="J44" s="60" t="s">
        <v>7</v>
      </c>
      <c r="K44" s="61"/>
      <c r="L44" s="34">
        <f>SUM(L38:L43)</f>
        <v>2700502</v>
      </c>
    </row>
    <row r="45" spans="6:12" ht="24.9" customHeight="1" x14ac:dyDescent="0.3">
      <c r="F45" s="8"/>
      <c r="G45" s="8"/>
      <c r="H45" s="8"/>
      <c r="I45" s="8"/>
      <c r="J45" s="8"/>
      <c r="K45" s="8"/>
    </row>
    <row r="46" spans="6:12" ht="24.9" customHeight="1" x14ac:dyDescent="0.3">
      <c r="H46" s="3"/>
      <c r="I46" s="3"/>
      <c r="K46" s="8"/>
    </row>
    <row r="47" spans="6:12" ht="24.9" customHeight="1" x14ac:dyDescent="0.3">
      <c r="H47" s="3"/>
      <c r="I47" s="3"/>
      <c r="K47" s="8"/>
    </row>
    <row r="48" spans="6:12" ht="24.9" customHeight="1" x14ac:dyDescent="0.3">
      <c r="H48" s="3"/>
      <c r="I48" s="3"/>
      <c r="K48" s="8"/>
    </row>
    <row r="49" spans="8:12" ht="24.9" customHeight="1" x14ac:dyDescent="0.3">
      <c r="H49" s="3"/>
      <c r="I49" s="3"/>
      <c r="K49" s="9"/>
      <c r="L49"/>
    </row>
    <row r="50" spans="8:12" ht="24.9" customHeight="1" x14ac:dyDescent="0.3">
      <c r="H50" s="3"/>
      <c r="I50" s="3"/>
      <c r="K50" s="10"/>
      <c r="L50"/>
    </row>
    <row r="51" spans="8:12" ht="24.9" customHeight="1" x14ac:dyDescent="0.3">
      <c r="H51" s="3"/>
      <c r="I51" s="3"/>
      <c r="K51" s="10"/>
      <c r="L51"/>
    </row>
    <row r="52" spans="8:12" ht="24.9" customHeight="1" x14ac:dyDescent="0.3">
      <c r="H52" s="3"/>
      <c r="I52" s="3"/>
    </row>
    <row r="53" spans="8:12" ht="24.9" customHeight="1" x14ac:dyDescent="0.3">
      <c r="H53" s="3"/>
      <c r="I53" s="3"/>
    </row>
  </sheetData>
  <mergeCells count="6">
    <mergeCell ref="J33:L33"/>
    <mergeCell ref="J44:K44"/>
    <mergeCell ref="J32:L32"/>
    <mergeCell ref="J34:K34"/>
    <mergeCell ref="J35:K35"/>
    <mergeCell ref="J36:K36"/>
  </mergeCells>
  <phoneticPr fontId="9" type="noConversion"/>
  <pageMargins left="0.70866141732283472" right="0.70866141732283472" top="0.74803149606299213" bottom="0.74803149606299213" header="0.31496062992125984" footer="0.31496062992125984"/>
  <pageSetup scale="1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2024-01-17T10:51:30Z</cp:lastPrinted>
  <dcterms:created xsi:type="dcterms:W3CDTF">2022-06-10T14:11:52Z</dcterms:created>
  <dcterms:modified xsi:type="dcterms:W3CDTF">2025-04-02T11:32:47Z</dcterms:modified>
</cp:coreProperties>
</file>