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chart2.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harts/chart3.xml" ContentType="application/vnd.openxmlformats-officedocument.drawingml.chart+xml"/>
  <Override PartName="/xl/charts/chart4.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harts/chart5.xml" ContentType="application/vnd.openxmlformats-officedocument.drawingml.chart+xml"/>
  <Override PartName="/xl/charts/chart6.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24226"/>
  <mc:AlternateContent xmlns:mc="http://schemas.openxmlformats.org/markup-compatibility/2006">
    <mc:Choice Requires="x15">
      <x15ac:absPath xmlns:x15ac="http://schemas.microsoft.com/office/spreadsheetml/2010/11/ac" url="C:\Users\172784282\project\bar\"/>
    </mc:Choice>
  </mc:AlternateContent>
  <bookViews>
    <workbookView xWindow="-15" yWindow="5040" windowWidth="11685" windowHeight="1125" tabRatio="753" firstSheet="1" activeTab="5"/>
  </bookViews>
  <sheets>
    <sheet name="Biweekly Plan" sheetId="18" state="hidden" r:id="rId1"/>
    <sheet name="Overall" sheetId="24" r:id="rId2"/>
    <sheet name="Priority1" sheetId="9" state="hidden" r:id="rId3"/>
    <sheet name="Priority2" sheetId="14" state="hidden" r:id="rId4"/>
    <sheet name="Priority3" sheetId="15" state="hidden" r:id="rId5"/>
    <sheet name="IIPM" sheetId="2" r:id="rId6"/>
    <sheet name="L5RegionalHead" sheetId="4" r:id="rId7"/>
    <sheet name="Sheet1" sheetId="7" r:id="rId8"/>
    <sheet name="ITS Apps-IIPM" sheetId="1" r:id="rId9"/>
    <sheet name="SLAStatus" sheetId="21" r:id="rId10"/>
    <sheet name="ContactLog" sheetId="22" r:id="rId11"/>
    <sheet name="Meeting" sheetId="23" r:id="rId12"/>
    <sheet name="Sheet2" sheetId="19" state="hidden" r:id="rId13"/>
  </sheets>
  <definedNames>
    <definedName name="_xlnm._FilterDatabase" localSheetId="10" hidden="1">ContactLog!$A$1:$H$340</definedName>
    <definedName name="_xlnm._FilterDatabase" localSheetId="5" hidden="1">IIPM!$A$1:$A$397</definedName>
    <definedName name="_xlnm._FilterDatabase" localSheetId="8" hidden="1">'ITS Apps-IIPM'!$A$3:$AJ$379</definedName>
    <definedName name="_xlnm._FilterDatabase" localSheetId="11" hidden="1">Meeting!$A$1:$I$344</definedName>
    <definedName name="_xlnm._FilterDatabase" localSheetId="2" hidden="1">Priority1!$A$51:$I$51</definedName>
    <definedName name="_xlnm._FilterDatabase" localSheetId="3" hidden="1">Priority2!$A$51:$I$51</definedName>
    <definedName name="_xlnm._FilterDatabase" localSheetId="4" hidden="1">Priority3!$A$51:$I$51</definedName>
    <definedName name="_xlnm._FilterDatabase" localSheetId="9" hidden="1">SLAStatus!$A$1:$O$282</definedName>
    <definedName name="KPIIndentificationStatus">Sheet1!$A$14:$A$16</definedName>
    <definedName name="SLAStatus">Sheet1!$G$1:$G$6</definedName>
    <definedName name="YesorNo">Sheet1!$A$9:$A$10</definedName>
  </definedNames>
  <calcPr calcId="152511" concurrentCalc="0" concurrentManualCount="2"/>
  <pivotCaches>
    <pivotCache cacheId="0" r:id="rId14"/>
  </pivotCaches>
</workbook>
</file>

<file path=xl/calcChain.xml><?xml version="1.0" encoding="utf-8"?>
<calcChain xmlns="http://schemas.openxmlformats.org/spreadsheetml/2006/main">
  <c r="N2" i="21" l="1"/>
  <c r="N4" i="21"/>
  <c r="N17" i="21"/>
  <c r="N12" i="21"/>
  <c r="N16" i="21"/>
  <c r="N8" i="21"/>
  <c r="N5" i="21"/>
  <c r="N10" i="21"/>
  <c r="N11" i="21"/>
  <c r="N7" i="21"/>
  <c r="N19" i="21"/>
  <c r="N107" i="21"/>
  <c r="N15" i="21"/>
  <c r="N13" i="21"/>
  <c r="N9" i="21"/>
  <c r="N18" i="21"/>
  <c r="N3" i="21"/>
  <c r="N20" i="21"/>
  <c r="N21" i="21"/>
  <c r="N22" i="21"/>
  <c r="N23" i="21"/>
  <c r="N24" i="21"/>
  <c r="N25" i="21"/>
  <c r="N26" i="21"/>
  <c r="N27" i="21"/>
  <c r="N28" i="21"/>
  <c r="N29" i="21"/>
  <c r="N30" i="21"/>
  <c r="N31" i="21"/>
  <c r="N36" i="21"/>
  <c r="N49" i="21"/>
  <c r="N52" i="21"/>
  <c r="N47" i="21"/>
  <c r="N53" i="21"/>
  <c r="N35" i="21"/>
  <c r="N250" i="21"/>
  <c r="N251" i="21"/>
  <c r="N73" i="21"/>
  <c r="N252" i="21"/>
  <c r="N56" i="21"/>
  <c r="N57" i="21"/>
  <c r="N34" i="21"/>
  <c r="N46" i="21"/>
  <c r="N71" i="21"/>
  <c r="N263" i="21"/>
  <c r="N48" i="21"/>
  <c r="N66" i="21"/>
  <c r="N50" i="21"/>
  <c r="N51" i="21"/>
  <c r="N264" i="21"/>
  <c r="N37" i="21"/>
  <c r="N54" i="21"/>
  <c r="N55" i="21"/>
  <c r="N268" i="21"/>
  <c r="N33" i="21"/>
  <c r="N58" i="21"/>
  <c r="N59" i="21"/>
  <c r="N60" i="21"/>
  <c r="N61" i="21"/>
  <c r="N62" i="21"/>
  <c r="N63" i="21"/>
  <c r="N64" i="21"/>
  <c r="N65" i="21"/>
  <c r="N77" i="21"/>
  <c r="N67" i="21"/>
  <c r="N68" i="21"/>
  <c r="N69" i="21"/>
  <c r="N261" i="21"/>
  <c r="N94" i="21"/>
  <c r="N72" i="21"/>
  <c r="N32" i="21"/>
  <c r="N74" i="21"/>
  <c r="N75" i="21"/>
  <c r="N76" i="21"/>
  <c r="N78" i="21"/>
  <c r="N38" i="21"/>
  <c r="N79" i="21"/>
  <c r="N80" i="21"/>
  <c r="N81" i="21"/>
  <c r="N82" i="21"/>
  <c r="N83" i="21"/>
  <c r="N84" i="21"/>
  <c r="N85" i="21"/>
  <c r="N86" i="21"/>
  <c r="N87" i="21"/>
  <c r="N88" i="21"/>
  <c r="N89" i="21"/>
  <c r="N256" i="21"/>
  <c r="N39" i="21"/>
  <c r="N92" i="21"/>
  <c r="N273" i="21"/>
  <c r="N184" i="21"/>
  <c r="N95" i="21"/>
  <c r="N96" i="21"/>
  <c r="N97" i="21"/>
  <c r="N98" i="21"/>
  <c r="N99" i="21"/>
  <c r="N100" i="21"/>
  <c r="N101" i="21"/>
  <c r="N102" i="21"/>
  <c r="N103" i="21"/>
  <c r="N104" i="21"/>
  <c r="N45" i="21"/>
  <c r="N106" i="21"/>
  <c r="N154" i="21"/>
  <c r="N108" i="21"/>
  <c r="N109" i="21"/>
  <c r="N110" i="21"/>
  <c r="N111" i="21"/>
  <c r="N112" i="21"/>
  <c r="N113" i="21"/>
  <c r="N114" i="21"/>
  <c r="N115" i="21"/>
  <c r="N116" i="21"/>
  <c r="N117" i="21"/>
  <c r="N118" i="21"/>
  <c r="N119" i="21"/>
  <c r="N120" i="21"/>
  <c r="N121" i="21"/>
  <c r="N122" i="21"/>
  <c r="N123" i="21"/>
  <c r="N124" i="21"/>
  <c r="N125" i="21"/>
  <c r="N127" i="21"/>
  <c r="N131" i="21"/>
  <c r="N128" i="21"/>
  <c r="N129" i="21"/>
  <c r="N130" i="21"/>
  <c r="N151" i="21"/>
  <c r="N132" i="21"/>
  <c r="N133" i="21"/>
  <c r="N134" i="21"/>
  <c r="N135" i="21"/>
  <c r="N136" i="21"/>
  <c r="N137" i="21"/>
  <c r="N138" i="21"/>
  <c r="N139" i="21"/>
  <c r="N140" i="21"/>
  <c r="N141" i="21"/>
  <c r="N142" i="21"/>
  <c r="N143" i="21"/>
  <c r="N144" i="21"/>
  <c r="N145" i="21"/>
  <c r="N146" i="21"/>
  <c r="N147" i="21"/>
  <c r="N148" i="21"/>
  <c r="N149" i="21"/>
  <c r="N150" i="21"/>
  <c r="N210" i="21"/>
  <c r="N152" i="21"/>
  <c r="N153" i="21"/>
  <c r="N211" i="21"/>
  <c r="N155" i="21"/>
  <c r="N156" i="21"/>
  <c r="N157" i="21"/>
  <c r="N158" i="21"/>
  <c r="N159" i="21"/>
  <c r="N160" i="21"/>
  <c r="N126" i="21"/>
  <c r="N162" i="21"/>
  <c r="N163" i="21"/>
  <c r="N164" i="21"/>
  <c r="N165" i="21"/>
  <c r="N166" i="21"/>
  <c r="N167" i="21"/>
  <c r="N168" i="21"/>
  <c r="N169" i="21"/>
  <c r="N170" i="21"/>
  <c r="N171" i="21"/>
  <c r="N172" i="21"/>
  <c r="N173" i="21"/>
  <c r="N174" i="21"/>
  <c r="N175" i="21"/>
  <c r="N176" i="21"/>
  <c r="N177" i="21"/>
  <c r="N178" i="21"/>
  <c r="N179" i="21"/>
  <c r="N180" i="21"/>
  <c r="N181" i="21"/>
  <c r="N182" i="21"/>
  <c r="N183" i="21"/>
  <c r="N227" i="21"/>
  <c r="N185" i="21"/>
  <c r="N186" i="21"/>
  <c r="N187" i="21"/>
  <c r="N188" i="21"/>
  <c r="N189" i="21"/>
  <c r="N190" i="21"/>
  <c r="N191" i="21"/>
  <c r="N192" i="21"/>
  <c r="N193" i="21"/>
  <c r="N194" i="21"/>
  <c r="N195" i="21"/>
  <c r="N196" i="21"/>
  <c r="N197" i="21"/>
  <c r="N198" i="21"/>
  <c r="N199" i="21"/>
  <c r="N200" i="21"/>
  <c r="N201" i="21"/>
  <c r="N202" i="21"/>
  <c r="N203" i="21"/>
  <c r="N204" i="21"/>
  <c r="N205" i="21"/>
  <c r="N206" i="21"/>
  <c r="N207" i="21"/>
  <c r="N208" i="21"/>
  <c r="N209" i="21"/>
  <c r="N105" i="21"/>
  <c r="N90" i="21"/>
  <c r="N212" i="21"/>
  <c r="N213" i="21"/>
  <c r="N214" i="21"/>
  <c r="N215" i="21"/>
  <c r="N216" i="21"/>
  <c r="N217" i="21"/>
  <c r="N218" i="21"/>
  <c r="N219" i="21"/>
  <c r="N220" i="21"/>
  <c r="N221" i="21"/>
  <c r="N222" i="21"/>
  <c r="N223" i="21"/>
  <c r="N224" i="21"/>
  <c r="N225" i="21"/>
  <c r="N91" i="21"/>
  <c r="N161" i="21"/>
  <c r="N228" i="21"/>
  <c r="N229" i="21"/>
  <c r="N230" i="21"/>
  <c r="N231" i="21"/>
  <c r="N232" i="21"/>
  <c r="N233" i="21"/>
  <c r="N234" i="21"/>
  <c r="N235" i="21"/>
  <c r="N236" i="21"/>
  <c r="N237" i="21"/>
  <c r="N238" i="21"/>
  <c r="N239" i="21"/>
  <c r="N240" i="21"/>
  <c r="N241" i="21"/>
  <c r="N242" i="21"/>
  <c r="N243" i="21"/>
  <c r="N244" i="21"/>
  <c r="N245" i="21"/>
  <c r="N246" i="21"/>
  <c r="N247" i="21"/>
  <c r="N248" i="21"/>
  <c r="N249" i="21"/>
  <c r="N226" i="21"/>
  <c r="N40" i="21"/>
  <c r="N41" i="21"/>
  <c r="N253" i="21"/>
  <c r="N254" i="21"/>
  <c r="N255" i="21"/>
  <c r="N14" i="21"/>
  <c r="N257" i="21"/>
  <c r="N258" i="21"/>
  <c r="N259" i="21"/>
  <c r="N260" i="21"/>
  <c r="N93" i="21"/>
  <c r="N262" i="21"/>
  <c r="N42" i="21"/>
  <c r="N43" i="21"/>
  <c r="N265" i="21"/>
  <c r="N266" i="21"/>
  <c r="N267" i="21"/>
  <c r="N44" i="21"/>
  <c r="N269" i="21"/>
  <c r="N270" i="21"/>
  <c r="N271" i="21"/>
  <c r="N272" i="21"/>
  <c r="N70" i="21"/>
  <c r="N274" i="21"/>
  <c r="N275" i="21"/>
  <c r="N276" i="21"/>
  <c r="N277" i="21"/>
  <c r="N278" i="21"/>
  <c r="N279" i="21"/>
  <c r="N280" i="21"/>
  <c r="N281" i="21"/>
  <c r="N282" i="21"/>
  <c r="N6" i="21"/>
  <c r="M2" i="21"/>
  <c r="M4" i="21"/>
  <c r="M17" i="21"/>
  <c r="M12" i="21"/>
  <c r="M16" i="21"/>
  <c r="M8" i="21"/>
  <c r="M5" i="21"/>
  <c r="M10" i="21"/>
  <c r="M11" i="21"/>
  <c r="M7" i="21"/>
  <c r="M19" i="21"/>
  <c r="M107" i="21"/>
  <c r="M15" i="21"/>
  <c r="M13" i="21"/>
  <c r="M9" i="21"/>
  <c r="M18" i="21"/>
  <c r="M3" i="21"/>
  <c r="M20" i="21"/>
  <c r="M21" i="21"/>
  <c r="M22" i="21"/>
  <c r="M23" i="21"/>
  <c r="M24" i="21"/>
  <c r="M25" i="21"/>
  <c r="M26" i="21"/>
  <c r="M27" i="21"/>
  <c r="M28" i="21"/>
  <c r="M29" i="21"/>
  <c r="M30" i="21"/>
  <c r="M31" i="21"/>
  <c r="M36" i="21"/>
  <c r="M49" i="21"/>
  <c r="M52" i="21"/>
  <c r="M47" i="21"/>
  <c r="M53" i="21"/>
  <c r="M35" i="21"/>
  <c r="M250" i="21"/>
  <c r="M251" i="21"/>
  <c r="M73" i="21"/>
  <c r="M252" i="21"/>
  <c r="M56" i="21"/>
  <c r="M57" i="21"/>
  <c r="M34" i="21"/>
  <c r="M46" i="21"/>
  <c r="M71" i="21"/>
  <c r="M263" i="21"/>
  <c r="M48" i="21"/>
  <c r="M66" i="21"/>
  <c r="M50" i="21"/>
  <c r="M51" i="21"/>
  <c r="M264" i="21"/>
  <c r="M37" i="21"/>
  <c r="M54" i="21"/>
  <c r="M55" i="21"/>
  <c r="M268" i="21"/>
  <c r="M33" i="21"/>
  <c r="M58" i="21"/>
  <c r="M59" i="21"/>
  <c r="M60" i="21"/>
  <c r="M61" i="21"/>
  <c r="M62" i="21"/>
  <c r="M63" i="21"/>
  <c r="M64" i="21"/>
  <c r="M65" i="21"/>
  <c r="M77" i="21"/>
  <c r="M67" i="21"/>
  <c r="M68" i="21"/>
  <c r="M69" i="21"/>
  <c r="M261" i="21"/>
  <c r="M94" i="21"/>
  <c r="M72" i="21"/>
  <c r="M32" i="21"/>
  <c r="M74" i="21"/>
  <c r="M75" i="21"/>
  <c r="M76" i="21"/>
  <c r="M78" i="21"/>
  <c r="M38" i="21"/>
  <c r="M79" i="21"/>
  <c r="M80" i="21"/>
  <c r="M81" i="21"/>
  <c r="M82" i="21"/>
  <c r="M83" i="21"/>
  <c r="M84" i="21"/>
  <c r="M85" i="21"/>
  <c r="M86" i="21"/>
  <c r="M87" i="21"/>
  <c r="M88" i="21"/>
  <c r="M89" i="21"/>
  <c r="M256" i="21"/>
  <c r="M39" i="21"/>
  <c r="M92" i="21"/>
  <c r="M273" i="21"/>
  <c r="M184" i="21"/>
  <c r="M95" i="21"/>
  <c r="M96" i="21"/>
  <c r="M97" i="21"/>
  <c r="M98" i="21"/>
  <c r="M99" i="21"/>
  <c r="M100" i="21"/>
  <c r="M101" i="21"/>
  <c r="M102" i="21"/>
  <c r="M103" i="21"/>
  <c r="M104" i="21"/>
  <c r="M45" i="21"/>
  <c r="M106" i="21"/>
  <c r="M154" i="21"/>
  <c r="M108" i="21"/>
  <c r="M109" i="21"/>
  <c r="M110" i="21"/>
  <c r="M111" i="21"/>
  <c r="M112" i="21"/>
  <c r="M113" i="21"/>
  <c r="M114" i="21"/>
  <c r="M115" i="21"/>
  <c r="M116" i="21"/>
  <c r="M117" i="21"/>
  <c r="M118" i="21"/>
  <c r="M119" i="21"/>
  <c r="M120" i="21"/>
  <c r="M121" i="21"/>
  <c r="M122" i="21"/>
  <c r="M123" i="21"/>
  <c r="M124" i="21"/>
  <c r="M125" i="21"/>
  <c r="M127" i="21"/>
  <c r="M131" i="21"/>
  <c r="M128" i="21"/>
  <c r="M129" i="21"/>
  <c r="M130" i="21"/>
  <c r="M151" i="21"/>
  <c r="M132" i="21"/>
  <c r="M133" i="21"/>
  <c r="M134" i="21"/>
  <c r="M135" i="21"/>
  <c r="M136" i="21"/>
  <c r="M137" i="21"/>
  <c r="M138" i="21"/>
  <c r="M139" i="21"/>
  <c r="M140" i="21"/>
  <c r="M141" i="21"/>
  <c r="M142" i="21"/>
  <c r="M143" i="21"/>
  <c r="M144" i="21"/>
  <c r="M145" i="21"/>
  <c r="M146" i="21"/>
  <c r="M147" i="21"/>
  <c r="M148" i="21"/>
  <c r="M149" i="21"/>
  <c r="M150" i="21"/>
  <c r="M210" i="21"/>
  <c r="M152" i="21"/>
  <c r="M153" i="21"/>
  <c r="M211" i="21"/>
  <c r="M155" i="21"/>
  <c r="M156" i="21"/>
  <c r="M157" i="21"/>
  <c r="M158" i="21"/>
  <c r="M159" i="21"/>
  <c r="M160" i="21"/>
  <c r="M126" i="21"/>
  <c r="M162" i="21"/>
  <c r="M163" i="21"/>
  <c r="M164" i="21"/>
  <c r="M165" i="21"/>
  <c r="M166" i="21"/>
  <c r="M167" i="21"/>
  <c r="M168" i="21"/>
  <c r="M169" i="21"/>
  <c r="M170" i="21"/>
  <c r="M171" i="21"/>
  <c r="M172" i="21"/>
  <c r="M173" i="21"/>
  <c r="M174" i="21"/>
  <c r="M175" i="21"/>
  <c r="M176" i="21"/>
  <c r="M177" i="21"/>
  <c r="M178" i="21"/>
  <c r="M179" i="21"/>
  <c r="M180" i="21"/>
  <c r="M181" i="21"/>
  <c r="M182" i="21"/>
  <c r="M183" i="21"/>
  <c r="M227"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105" i="21"/>
  <c r="M90" i="21"/>
  <c r="M212" i="21"/>
  <c r="M213" i="21"/>
  <c r="M214" i="21"/>
  <c r="M215" i="21"/>
  <c r="M216" i="21"/>
  <c r="M217" i="21"/>
  <c r="M218" i="21"/>
  <c r="M219" i="21"/>
  <c r="M220" i="21"/>
  <c r="M221" i="21"/>
  <c r="M222" i="21"/>
  <c r="M223" i="21"/>
  <c r="M224" i="21"/>
  <c r="M225" i="21"/>
  <c r="M91" i="21"/>
  <c r="M161" i="21"/>
  <c r="M228" i="21"/>
  <c r="M229" i="21"/>
  <c r="M230" i="21"/>
  <c r="M231" i="21"/>
  <c r="M232" i="21"/>
  <c r="M233" i="21"/>
  <c r="M234" i="21"/>
  <c r="M235" i="21"/>
  <c r="M236" i="21"/>
  <c r="M237" i="21"/>
  <c r="M238" i="21"/>
  <c r="M239" i="21"/>
  <c r="M240" i="21"/>
  <c r="M241" i="21"/>
  <c r="M242" i="21"/>
  <c r="M243" i="21"/>
  <c r="M244" i="21"/>
  <c r="M245" i="21"/>
  <c r="M246" i="21"/>
  <c r="M247" i="21"/>
  <c r="M248" i="21"/>
  <c r="M249" i="21"/>
  <c r="M226" i="21"/>
  <c r="M40" i="21"/>
  <c r="M41" i="21"/>
  <c r="M253" i="21"/>
  <c r="M254" i="21"/>
  <c r="M255" i="21"/>
  <c r="M14" i="21"/>
  <c r="M257" i="21"/>
  <c r="M258" i="21"/>
  <c r="M259" i="21"/>
  <c r="M260" i="21"/>
  <c r="M93" i="21"/>
  <c r="M262" i="21"/>
  <c r="M42" i="21"/>
  <c r="M43" i="21"/>
  <c r="M265" i="21"/>
  <c r="M266" i="21"/>
  <c r="M267" i="21"/>
  <c r="M44" i="21"/>
  <c r="M269" i="21"/>
  <c r="M270" i="21"/>
  <c r="M271" i="21"/>
  <c r="M272" i="21"/>
  <c r="M70" i="21"/>
  <c r="M274" i="21"/>
  <c r="M275" i="21"/>
  <c r="M276" i="21"/>
  <c r="M277" i="21"/>
  <c r="M278" i="21"/>
  <c r="M279" i="21"/>
  <c r="M280" i="21"/>
  <c r="M281" i="21"/>
  <c r="M282" i="21"/>
  <c r="M6" i="21"/>
  <c r="L2" i="21"/>
  <c r="L4" i="21"/>
  <c r="L17" i="21"/>
  <c r="L12" i="21"/>
  <c r="L16" i="21"/>
  <c r="L8" i="21"/>
  <c r="L5" i="21"/>
  <c r="L10" i="21"/>
  <c r="L11" i="21"/>
  <c r="L7" i="21"/>
  <c r="L19" i="21"/>
  <c r="L107" i="21"/>
  <c r="L15" i="21"/>
  <c r="L13" i="21"/>
  <c r="L9" i="21"/>
  <c r="L18" i="21"/>
  <c r="L3" i="21"/>
  <c r="L20" i="21"/>
  <c r="L21" i="21"/>
  <c r="L22" i="21"/>
  <c r="L23" i="21"/>
  <c r="L24" i="21"/>
  <c r="L25" i="21"/>
  <c r="L26" i="21"/>
  <c r="L27" i="21"/>
  <c r="L28" i="21"/>
  <c r="L29" i="21"/>
  <c r="L30" i="21"/>
  <c r="L31" i="21"/>
  <c r="L36" i="21"/>
  <c r="L49" i="21"/>
  <c r="L52" i="21"/>
  <c r="L47" i="21"/>
  <c r="L53" i="21"/>
  <c r="L35" i="21"/>
  <c r="L250" i="21"/>
  <c r="L251" i="21"/>
  <c r="L73" i="21"/>
  <c r="L252" i="21"/>
  <c r="L56" i="21"/>
  <c r="L57" i="21"/>
  <c r="L34" i="21"/>
  <c r="L46" i="21"/>
  <c r="L71" i="21"/>
  <c r="L263" i="21"/>
  <c r="L48" i="21"/>
  <c r="L66" i="21"/>
  <c r="L50" i="21"/>
  <c r="L51" i="21"/>
  <c r="L264" i="21"/>
  <c r="L37" i="21"/>
  <c r="L54" i="21"/>
  <c r="L55" i="21"/>
  <c r="L268" i="21"/>
  <c r="L33" i="21"/>
  <c r="L58" i="21"/>
  <c r="L59" i="21"/>
  <c r="L60" i="21"/>
  <c r="L61" i="21"/>
  <c r="L62" i="21"/>
  <c r="L63" i="21"/>
  <c r="L64" i="21"/>
  <c r="L65" i="21"/>
  <c r="L77" i="21"/>
  <c r="L67" i="21"/>
  <c r="L68" i="21"/>
  <c r="L69" i="21"/>
  <c r="L261" i="21"/>
  <c r="L94" i="21"/>
  <c r="L72" i="21"/>
  <c r="L32" i="21"/>
  <c r="L74" i="21"/>
  <c r="L75" i="21"/>
  <c r="L76" i="21"/>
  <c r="L78" i="21"/>
  <c r="L38" i="21"/>
  <c r="L79" i="21"/>
  <c r="L80" i="21"/>
  <c r="L81" i="21"/>
  <c r="L82" i="21"/>
  <c r="L83" i="21"/>
  <c r="L84" i="21"/>
  <c r="L85" i="21"/>
  <c r="L86" i="21"/>
  <c r="L87" i="21"/>
  <c r="L88" i="21"/>
  <c r="L89" i="21"/>
  <c r="L256" i="21"/>
  <c r="L39" i="21"/>
  <c r="L92" i="21"/>
  <c r="L273" i="21"/>
  <c r="L184" i="21"/>
  <c r="L95" i="21"/>
  <c r="L96" i="21"/>
  <c r="L97" i="21"/>
  <c r="L98" i="21"/>
  <c r="L99" i="21"/>
  <c r="L100" i="21"/>
  <c r="L101" i="21"/>
  <c r="L102" i="21"/>
  <c r="L103" i="21"/>
  <c r="L104" i="21"/>
  <c r="L45" i="21"/>
  <c r="L106" i="21"/>
  <c r="L154" i="21"/>
  <c r="L108" i="21"/>
  <c r="L109" i="21"/>
  <c r="L110" i="21"/>
  <c r="L111" i="21"/>
  <c r="L112" i="21"/>
  <c r="L113" i="21"/>
  <c r="L114" i="21"/>
  <c r="L115" i="21"/>
  <c r="L116" i="21"/>
  <c r="L117" i="21"/>
  <c r="L118" i="21"/>
  <c r="L119" i="21"/>
  <c r="L120" i="21"/>
  <c r="L121" i="21"/>
  <c r="L122" i="21"/>
  <c r="L123" i="21"/>
  <c r="L124" i="21"/>
  <c r="L125" i="21"/>
  <c r="L127" i="21"/>
  <c r="L131" i="21"/>
  <c r="L128" i="21"/>
  <c r="L129" i="21"/>
  <c r="L130" i="21"/>
  <c r="L151" i="21"/>
  <c r="L132" i="21"/>
  <c r="L133" i="21"/>
  <c r="L134" i="21"/>
  <c r="L135" i="21"/>
  <c r="L136" i="21"/>
  <c r="L137" i="21"/>
  <c r="L138" i="21"/>
  <c r="L139" i="21"/>
  <c r="L140" i="21"/>
  <c r="L141" i="21"/>
  <c r="L142" i="21"/>
  <c r="L143" i="21"/>
  <c r="L144" i="21"/>
  <c r="L145" i="21"/>
  <c r="L146" i="21"/>
  <c r="L147" i="21"/>
  <c r="L148" i="21"/>
  <c r="L149" i="21"/>
  <c r="L150" i="21"/>
  <c r="L210" i="21"/>
  <c r="L152" i="21"/>
  <c r="L153" i="21"/>
  <c r="L211" i="21"/>
  <c r="L155" i="21"/>
  <c r="L156" i="21"/>
  <c r="L157" i="21"/>
  <c r="L158" i="21"/>
  <c r="L159" i="21"/>
  <c r="L160" i="21"/>
  <c r="L126" i="21"/>
  <c r="L162" i="21"/>
  <c r="L163" i="21"/>
  <c r="L164" i="21"/>
  <c r="L165" i="21"/>
  <c r="L166" i="21"/>
  <c r="L167" i="21"/>
  <c r="L168" i="21"/>
  <c r="L169" i="21"/>
  <c r="L170" i="21"/>
  <c r="L171" i="21"/>
  <c r="L172" i="21"/>
  <c r="L173" i="21"/>
  <c r="L174" i="21"/>
  <c r="L175" i="21"/>
  <c r="L176" i="21"/>
  <c r="L177" i="21"/>
  <c r="L178" i="21"/>
  <c r="L179" i="21"/>
  <c r="L180" i="21"/>
  <c r="L181" i="21"/>
  <c r="L182" i="21"/>
  <c r="L183" i="21"/>
  <c r="L227" i="21"/>
  <c r="L185" i="21"/>
  <c r="L186" i="21"/>
  <c r="L187" i="21"/>
  <c r="L188" i="21"/>
  <c r="L189" i="21"/>
  <c r="L190" i="21"/>
  <c r="L191" i="21"/>
  <c r="L192" i="21"/>
  <c r="L193" i="21"/>
  <c r="L194" i="21"/>
  <c r="L195" i="21"/>
  <c r="L196" i="21"/>
  <c r="L197" i="21"/>
  <c r="L198" i="21"/>
  <c r="L199" i="21"/>
  <c r="L200" i="21"/>
  <c r="L201" i="21"/>
  <c r="L202" i="21"/>
  <c r="L203" i="21"/>
  <c r="L204" i="21"/>
  <c r="L205" i="21"/>
  <c r="L206" i="21"/>
  <c r="L207" i="21"/>
  <c r="L208" i="21"/>
  <c r="L209" i="21"/>
  <c r="L105" i="21"/>
  <c r="L90" i="21"/>
  <c r="L212" i="21"/>
  <c r="L213" i="21"/>
  <c r="L214" i="21"/>
  <c r="L215" i="21"/>
  <c r="L216" i="21"/>
  <c r="L217" i="21"/>
  <c r="L218" i="21"/>
  <c r="L219" i="21"/>
  <c r="L220" i="21"/>
  <c r="L221" i="21"/>
  <c r="L222" i="21"/>
  <c r="L223" i="21"/>
  <c r="L224" i="21"/>
  <c r="L225" i="21"/>
  <c r="L91" i="21"/>
  <c r="L161" i="21"/>
  <c r="L228" i="21"/>
  <c r="L229" i="21"/>
  <c r="L230" i="21"/>
  <c r="L231" i="21"/>
  <c r="L232" i="21"/>
  <c r="L233" i="21"/>
  <c r="L234" i="21"/>
  <c r="L235" i="21"/>
  <c r="L236" i="21"/>
  <c r="L237" i="21"/>
  <c r="L238" i="21"/>
  <c r="L239" i="21"/>
  <c r="L240" i="21"/>
  <c r="L241" i="21"/>
  <c r="L242" i="21"/>
  <c r="L243" i="21"/>
  <c r="L244" i="21"/>
  <c r="L245" i="21"/>
  <c r="L246" i="21"/>
  <c r="L247" i="21"/>
  <c r="L248" i="21"/>
  <c r="L249" i="21"/>
  <c r="L226" i="21"/>
  <c r="L40" i="21"/>
  <c r="L41" i="21"/>
  <c r="L253" i="21"/>
  <c r="L254" i="21"/>
  <c r="L255" i="21"/>
  <c r="L14" i="21"/>
  <c r="L257" i="21"/>
  <c r="L258" i="21"/>
  <c r="L259" i="21"/>
  <c r="L260" i="21"/>
  <c r="L93" i="21"/>
  <c r="L262" i="21"/>
  <c r="L42" i="21"/>
  <c r="L43" i="21"/>
  <c r="L265" i="21"/>
  <c r="L266" i="21"/>
  <c r="L267" i="21"/>
  <c r="L44" i="21"/>
  <c r="L269" i="21"/>
  <c r="L270" i="21"/>
  <c r="L271" i="21"/>
  <c r="L272" i="21"/>
  <c r="L70" i="21"/>
  <c r="L274" i="21"/>
  <c r="L275" i="21"/>
  <c r="L276" i="21"/>
  <c r="L277" i="21"/>
  <c r="L278" i="21"/>
  <c r="L279" i="21"/>
  <c r="L280" i="21"/>
  <c r="L281" i="21"/>
  <c r="L282" i="21"/>
  <c r="L6" i="21"/>
  <c r="K2" i="21"/>
  <c r="K4" i="21"/>
  <c r="K17" i="21"/>
  <c r="K12" i="21"/>
  <c r="K16" i="21"/>
  <c r="K8" i="21"/>
  <c r="K5" i="21"/>
  <c r="K10" i="21"/>
  <c r="K11" i="21"/>
  <c r="K7" i="21"/>
  <c r="K19" i="21"/>
  <c r="K107" i="21"/>
  <c r="K15" i="21"/>
  <c r="K13" i="21"/>
  <c r="K9" i="21"/>
  <c r="K18" i="21"/>
  <c r="K3" i="21"/>
  <c r="K20" i="21"/>
  <c r="K21" i="21"/>
  <c r="K22" i="21"/>
  <c r="K23" i="21"/>
  <c r="K24" i="21"/>
  <c r="K25" i="21"/>
  <c r="K26" i="21"/>
  <c r="K27" i="21"/>
  <c r="K28" i="21"/>
  <c r="K29" i="21"/>
  <c r="K30" i="21"/>
  <c r="K31" i="21"/>
  <c r="K36" i="21"/>
  <c r="K49" i="21"/>
  <c r="K52" i="21"/>
  <c r="K47" i="21"/>
  <c r="K53" i="21"/>
  <c r="K35" i="21"/>
  <c r="K250" i="21"/>
  <c r="K251" i="21"/>
  <c r="K73" i="21"/>
  <c r="K252" i="21"/>
  <c r="K56" i="21"/>
  <c r="K57" i="21"/>
  <c r="K34" i="21"/>
  <c r="K46" i="21"/>
  <c r="K71" i="21"/>
  <c r="K263" i="21"/>
  <c r="K48" i="21"/>
  <c r="K66" i="21"/>
  <c r="K50" i="21"/>
  <c r="K51" i="21"/>
  <c r="K264" i="21"/>
  <c r="K37" i="21"/>
  <c r="K54" i="21"/>
  <c r="K55" i="21"/>
  <c r="K268" i="21"/>
  <c r="K33" i="21"/>
  <c r="K58" i="21"/>
  <c r="K59" i="21"/>
  <c r="K60" i="21"/>
  <c r="K61" i="21"/>
  <c r="K62" i="21"/>
  <c r="K63" i="21"/>
  <c r="K64" i="21"/>
  <c r="K65" i="21"/>
  <c r="K77" i="21"/>
  <c r="K67" i="21"/>
  <c r="K68" i="21"/>
  <c r="K69" i="21"/>
  <c r="K261" i="21"/>
  <c r="K94" i="21"/>
  <c r="K72" i="21"/>
  <c r="K32" i="21"/>
  <c r="K74" i="21"/>
  <c r="K75" i="21"/>
  <c r="K76" i="21"/>
  <c r="K78" i="21"/>
  <c r="K38" i="21"/>
  <c r="K79" i="21"/>
  <c r="K80" i="21"/>
  <c r="K81" i="21"/>
  <c r="K82" i="21"/>
  <c r="K83" i="21"/>
  <c r="K84" i="21"/>
  <c r="K85" i="21"/>
  <c r="K86" i="21"/>
  <c r="K87" i="21"/>
  <c r="K88" i="21"/>
  <c r="K89" i="21"/>
  <c r="K256" i="21"/>
  <c r="K39" i="21"/>
  <c r="K92" i="21"/>
  <c r="K273" i="21"/>
  <c r="K184" i="21"/>
  <c r="K95" i="21"/>
  <c r="K96" i="21"/>
  <c r="K97" i="21"/>
  <c r="K98" i="21"/>
  <c r="K99" i="21"/>
  <c r="K100" i="21"/>
  <c r="K101" i="21"/>
  <c r="K102" i="21"/>
  <c r="K103" i="21"/>
  <c r="K104" i="21"/>
  <c r="K45" i="21"/>
  <c r="K106" i="21"/>
  <c r="K154" i="21"/>
  <c r="K108" i="21"/>
  <c r="K109" i="21"/>
  <c r="K110" i="21"/>
  <c r="K111" i="21"/>
  <c r="K112" i="21"/>
  <c r="K113" i="21"/>
  <c r="K114" i="21"/>
  <c r="K115" i="21"/>
  <c r="K116" i="21"/>
  <c r="K117" i="21"/>
  <c r="K118" i="21"/>
  <c r="K119" i="21"/>
  <c r="K120" i="21"/>
  <c r="K121" i="21"/>
  <c r="K122" i="21"/>
  <c r="K123" i="21"/>
  <c r="K124" i="21"/>
  <c r="K125" i="21"/>
  <c r="K127" i="21"/>
  <c r="K131" i="21"/>
  <c r="K128" i="21"/>
  <c r="K129" i="21"/>
  <c r="K130" i="21"/>
  <c r="K151" i="21"/>
  <c r="K132" i="21"/>
  <c r="K133" i="21"/>
  <c r="K134" i="21"/>
  <c r="K135" i="21"/>
  <c r="K136" i="21"/>
  <c r="K137" i="21"/>
  <c r="K138" i="21"/>
  <c r="K139" i="21"/>
  <c r="K140" i="21"/>
  <c r="K141" i="21"/>
  <c r="K142" i="21"/>
  <c r="K143" i="21"/>
  <c r="K144" i="21"/>
  <c r="K145" i="21"/>
  <c r="K146" i="21"/>
  <c r="K147" i="21"/>
  <c r="K148" i="21"/>
  <c r="K149" i="21"/>
  <c r="K150" i="21"/>
  <c r="K210" i="21"/>
  <c r="K152" i="21"/>
  <c r="K153" i="21"/>
  <c r="K211" i="21"/>
  <c r="K155" i="21"/>
  <c r="K156" i="21"/>
  <c r="K157" i="21"/>
  <c r="K158" i="21"/>
  <c r="K159" i="21"/>
  <c r="K160" i="21"/>
  <c r="K126" i="21"/>
  <c r="K162" i="21"/>
  <c r="K163" i="21"/>
  <c r="K164" i="21"/>
  <c r="K165" i="21"/>
  <c r="K166" i="21"/>
  <c r="K167" i="21"/>
  <c r="K168" i="21"/>
  <c r="K169" i="21"/>
  <c r="K170" i="21"/>
  <c r="K171" i="21"/>
  <c r="K172" i="21"/>
  <c r="K173" i="21"/>
  <c r="K174" i="21"/>
  <c r="K175" i="21"/>
  <c r="K176" i="21"/>
  <c r="K177" i="21"/>
  <c r="K178" i="21"/>
  <c r="K179" i="21"/>
  <c r="K180" i="21"/>
  <c r="K181" i="21"/>
  <c r="K182" i="21"/>
  <c r="K183" i="21"/>
  <c r="K227" i="21"/>
  <c r="K185" i="21"/>
  <c r="K186" i="21"/>
  <c r="K187" i="21"/>
  <c r="K188" i="21"/>
  <c r="K189" i="21"/>
  <c r="K190" i="21"/>
  <c r="K191" i="21"/>
  <c r="K192" i="21"/>
  <c r="K193" i="21"/>
  <c r="K194" i="21"/>
  <c r="K195" i="21"/>
  <c r="K196" i="21"/>
  <c r="K197" i="21"/>
  <c r="K198" i="21"/>
  <c r="K199" i="21"/>
  <c r="K200" i="21"/>
  <c r="K201" i="21"/>
  <c r="K202" i="21"/>
  <c r="K203" i="21"/>
  <c r="K204" i="21"/>
  <c r="K205" i="21"/>
  <c r="K206" i="21"/>
  <c r="K207" i="21"/>
  <c r="K208" i="21"/>
  <c r="K209" i="21"/>
  <c r="K105" i="21"/>
  <c r="K90" i="21"/>
  <c r="K212" i="21"/>
  <c r="K213" i="21"/>
  <c r="K214" i="21"/>
  <c r="K215" i="21"/>
  <c r="K216" i="21"/>
  <c r="K217" i="21"/>
  <c r="K218" i="21"/>
  <c r="K219" i="21"/>
  <c r="K220" i="21"/>
  <c r="K221" i="21"/>
  <c r="K222" i="21"/>
  <c r="K223" i="21"/>
  <c r="K224" i="21"/>
  <c r="K225" i="21"/>
  <c r="K91" i="21"/>
  <c r="K161" i="21"/>
  <c r="K228" i="21"/>
  <c r="K229" i="21"/>
  <c r="K230" i="21"/>
  <c r="K231" i="21"/>
  <c r="K232" i="21"/>
  <c r="K233" i="21"/>
  <c r="K234" i="21"/>
  <c r="K235" i="21"/>
  <c r="K236" i="21"/>
  <c r="K237" i="21"/>
  <c r="K238" i="21"/>
  <c r="K239" i="21"/>
  <c r="K240" i="21"/>
  <c r="K241" i="21"/>
  <c r="K242" i="21"/>
  <c r="K243" i="21"/>
  <c r="K244" i="21"/>
  <c r="K245" i="21"/>
  <c r="K246" i="21"/>
  <c r="K247" i="21"/>
  <c r="K248" i="21"/>
  <c r="K249" i="21"/>
  <c r="K226" i="21"/>
  <c r="K40" i="21"/>
  <c r="K41" i="21"/>
  <c r="K253" i="21"/>
  <c r="K254" i="21"/>
  <c r="K255" i="21"/>
  <c r="K14" i="21"/>
  <c r="K257" i="21"/>
  <c r="K258" i="21"/>
  <c r="K259" i="21"/>
  <c r="K260" i="21"/>
  <c r="K93" i="21"/>
  <c r="K262" i="21"/>
  <c r="K42" i="21"/>
  <c r="K43" i="21"/>
  <c r="K265" i="21"/>
  <c r="K266" i="21"/>
  <c r="K267" i="21"/>
  <c r="K44" i="21"/>
  <c r="K269" i="21"/>
  <c r="K270" i="21"/>
  <c r="K271" i="21"/>
  <c r="K272" i="21"/>
  <c r="K70" i="21"/>
  <c r="K274" i="21"/>
  <c r="K275" i="21"/>
  <c r="K276" i="21"/>
  <c r="K277" i="21"/>
  <c r="K278" i="21"/>
  <c r="K279" i="21"/>
  <c r="K280" i="21"/>
  <c r="K281" i="21"/>
  <c r="K282" i="21"/>
  <c r="K6" i="21"/>
  <c r="J2" i="21"/>
  <c r="J4" i="21"/>
  <c r="J17" i="21"/>
  <c r="J12" i="21"/>
  <c r="J16" i="21"/>
  <c r="J8" i="21"/>
  <c r="J5" i="21"/>
  <c r="J10" i="21"/>
  <c r="J11" i="21"/>
  <c r="J7" i="21"/>
  <c r="J19" i="21"/>
  <c r="J107" i="21"/>
  <c r="J15" i="21"/>
  <c r="J13" i="21"/>
  <c r="J9" i="21"/>
  <c r="J18" i="21"/>
  <c r="J3" i="21"/>
  <c r="J20" i="21"/>
  <c r="J21" i="21"/>
  <c r="J22" i="21"/>
  <c r="J23" i="21"/>
  <c r="J24" i="21"/>
  <c r="J25" i="21"/>
  <c r="J26" i="21"/>
  <c r="J27" i="21"/>
  <c r="J28" i="21"/>
  <c r="J29" i="21"/>
  <c r="J30" i="21"/>
  <c r="J31" i="21"/>
  <c r="J36" i="21"/>
  <c r="J49" i="21"/>
  <c r="J52" i="21"/>
  <c r="J47" i="21"/>
  <c r="J53" i="21"/>
  <c r="J35" i="21"/>
  <c r="J250" i="21"/>
  <c r="J251" i="21"/>
  <c r="J73" i="21"/>
  <c r="J252" i="21"/>
  <c r="J56" i="21"/>
  <c r="J57" i="21"/>
  <c r="J34" i="21"/>
  <c r="J46" i="21"/>
  <c r="J71" i="21"/>
  <c r="J263" i="21"/>
  <c r="J48" i="21"/>
  <c r="J66" i="21"/>
  <c r="J50" i="21"/>
  <c r="J51" i="21"/>
  <c r="J264" i="21"/>
  <c r="J37" i="21"/>
  <c r="J54" i="21"/>
  <c r="J55" i="21"/>
  <c r="J268" i="21"/>
  <c r="J33" i="21"/>
  <c r="J58" i="21"/>
  <c r="J59" i="21"/>
  <c r="J60" i="21"/>
  <c r="J61" i="21"/>
  <c r="J62" i="21"/>
  <c r="J63" i="21"/>
  <c r="J64" i="21"/>
  <c r="J65" i="21"/>
  <c r="J77" i="21"/>
  <c r="J67" i="21"/>
  <c r="J68" i="21"/>
  <c r="J69" i="21"/>
  <c r="J261" i="21"/>
  <c r="J94" i="21"/>
  <c r="J72" i="21"/>
  <c r="J32" i="21"/>
  <c r="J74" i="21"/>
  <c r="J75" i="21"/>
  <c r="J76" i="21"/>
  <c r="J78" i="21"/>
  <c r="J38" i="21"/>
  <c r="J79" i="21"/>
  <c r="J80" i="21"/>
  <c r="J81" i="21"/>
  <c r="J82" i="21"/>
  <c r="J83" i="21"/>
  <c r="J84" i="21"/>
  <c r="J85" i="21"/>
  <c r="J86" i="21"/>
  <c r="J87" i="21"/>
  <c r="J88" i="21"/>
  <c r="J89" i="21"/>
  <c r="J256" i="21"/>
  <c r="J39" i="21"/>
  <c r="J92" i="21"/>
  <c r="J273" i="21"/>
  <c r="J184" i="21"/>
  <c r="J95" i="21"/>
  <c r="J96" i="21"/>
  <c r="J97" i="21"/>
  <c r="J98" i="21"/>
  <c r="J99" i="21"/>
  <c r="J100" i="21"/>
  <c r="J101" i="21"/>
  <c r="J102" i="21"/>
  <c r="J103" i="21"/>
  <c r="J104" i="21"/>
  <c r="J45" i="21"/>
  <c r="J106" i="21"/>
  <c r="J154" i="21"/>
  <c r="J108" i="21"/>
  <c r="J109" i="21"/>
  <c r="J110" i="21"/>
  <c r="J111" i="21"/>
  <c r="J112" i="21"/>
  <c r="J113" i="21"/>
  <c r="J114" i="21"/>
  <c r="J115" i="21"/>
  <c r="J116" i="21"/>
  <c r="J117" i="21"/>
  <c r="J118" i="21"/>
  <c r="J119" i="21"/>
  <c r="J120" i="21"/>
  <c r="J121" i="21"/>
  <c r="J122" i="21"/>
  <c r="J123" i="21"/>
  <c r="J124" i="21"/>
  <c r="J125" i="21"/>
  <c r="J127" i="21"/>
  <c r="J131" i="21"/>
  <c r="J128" i="21"/>
  <c r="J129" i="21"/>
  <c r="J130" i="21"/>
  <c r="J151" i="21"/>
  <c r="J132" i="21"/>
  <c r="J133" i="21"/>
  <c r="J134" i="21"/>
  <c r="J135" i="21"/>
  <c r="J136" i="21"/>
  <c r="J137" i="21"/>
  <c r="J138" i="21"/>
  <c r="J139" i="21"/>
  <c r="J140" i="21"/>
  <c r="J141" i="21"/>
  <c r="J142" i="21"/>
  <c r="J143" i="21"/>
  <c r="J144" i="21"/>
  <c r="J145" i="21"/>
  <c r="J146" i="21"/>
  <c r="J147" i="21"/>
  <c r="J148" i="21"/>
  <c r="J149" i="21"/>
  <c r="J150" i="21"/>
  <c r="J210" i="21"/>
  <c r="J152" i="21"/>
  <c r="J153" i="21"/>
  <c r="J211" i="21"/>
  <c r="J155" i="21"/>
  <c r="J156" i="21"/>
  <c r="J157" i="21"/>
  <c r="J158" i="21"/>
  <c r="J159" i="21"/>
  <c r="J160" i="21"/>
  <c r="J126" i="21"/>
  <c r="J162" i="21"/>
  <c r="J163" i="21"/>
  <c r="J164" i="21"/>
  <c r="J165" i="21"/>
  <c r="J166" i="21"/>
  <c r="J167" i="21"/>
  <c r="J168" i="21"/>
  <c r="J169" i="21"/>
  <c r="J170" i="21"/>
  <c r="J171" i="21"/>
  <c r="J172" i="21"/>
  <c r="J173" i="21"/>
  <c r="J174" i="21"/>
  <c r="J175" i="21"/>
  <c r="J176" i="21"/>
  <c r="J177" i="21"/>
  <c r="J178" i="21"/>
  <c r="J179" i="21"/>
  <c r="J180" i="21"/>
  <c r="J181" i="21"/>
  <c r="J182" i="21"/>
  <c r="J183" i="21"/>
  <c r="J227" i="21"/>
  <c r="J185" i="21"/>
  <c r="J186" i="21"/>
  <c r="J187" i="21"/>
  <c r="J188" i="21"/>
  <c r="J189" i="21"/>
  <c r="J190" i="21"/>
  <c r="J191" i="21"/>
  <c r="J192" i="21"/>
  <c r="J193" i="21"/>
  <c r="J194" i="21"/>
  <c r="J195" i="21"/>
  <c r="J196" i="21"/>
  <c r="J197" i="21"/>
  <c r="J198" i="21"/>
  <c r="J199" i="21"/>
  <c r="J200" i="21"/>
  <c r="J201" i="21"/>
  <c r="J202" i="21"/>
  <c r="J203" i="21"/>
  <c r="J204" i="21"/>
  <c r="J205" i="21"/>
  <c r="J206" i="21"/>
  <c r="J207" i="21"/>
  <c r="J208" i="21"/>
  <c r="J209" i="21"/>
  <c r="J105" i="21"/>
  <c r="J90" i="21"/>
  <c r="J212" i="21"/>
  <c r="J213" i="21"/>
  <c r="J214" i="21"/>
  <c r="J215" i="21"/>
  <c r="J216" i="21"/>
  <c r="J217" i="21"/>
  <c r="J218" i="21"/>
  <c r="J219" i="21"/>
  <c r="J220" i="21"/>
  <c r="J221" i="21"/>
  <c r="J222" i="21"/>
  <c r="J223" i="21"/>
  <c r="J224" i="21"/>
  <c r="J225" i="21"/>
  <c r="J91" i="21"/>
  <c r="J161" i="21"/>
  <c r="J228" i="21"/>
  <c r="J229" i="21"/>
  <c r="J230" i="21"/>
  <c r="J231" i="21"/>
  <c r="J232" i="21"/>
  <c r="J233" i="21"/>
  <c r="J234" i="21"/>
  <c r="J235" i="21"/>
  <c r="J236" i="21"/>
  <c r="J237" i="21"/>
  <c r="J238" i="21"/>
  <c r="J239" i="21"/>
  <c r="J240" i="21"/>
  <c r="J241" i="21"/>
  <c r="J242" i="21"/>
  <c r="J243" i="21"/>
  <c r="J244" i="21"/>
  <c r="J245" i="21"/>
  <c r="J246" i="21"/>
  <c r="J247" i="21"/>
  <c r="J248" i="21"/>
  <c r="J249" i="21"/>
  <c r="J226" i="21"/>
  <c r="J40" i="21"/>
  <c r="J41" i="21"/>
  <c r="J253" i="21"/>
  <c r="J254" i="21"/>
  <c r="J255" i="21"/>
  <c r="J14" i="21"/>
  <c r="J257" i="21"/>
  <c r="J258" i="21"/>
  <c r="J259" i="21"/>
  <c r="J260" i="21"/>
  <c r="J93" i="21"/>
  <c r="J262" i="21"/>
  <c r="J42" i="21"/>
  <c r="J43" i="21"/>
  <c r="J265" i="21"/>
  <c r="J266" i="21"/>
  <c r="J267" i="21"/>
  <c r="J44" i="21"/>
  <c r="J269" i="21"/>
  <c r="J270" i="21"/>
  <c r="J271" i="21"/>
  <c r="J272" i="21"/>
  <c r="J70" i="21"/>
  <c r="J274" i="21"/>
  <c r="J275" i="21"/>
  <c r="J276" i="21"/>
  <c r="J277" i="21"/>
  <c r="J278" i="21"/>
  <c r="J279" i="21"/>
  <c r="J280" i="21"/>
  <c r="J281" i="21"/>
  <c r="J282" i="21"/>
  <c r="J6" i="21"/>
  <c r="I2" i="21"/>
  <c r="I4" i="21"/>
  <c r="I17" i="21"/>
  <c r="I12" i="21"/>
  <c r="I16" i="21"/>
  <c r="I8" i="21"/>
  <c r="I5" i="21"/>
  <c r="I10" i="21"/>
  <c r="I11" i="21"/>
  <c r="I7" i="21"/>
  <c r="I19" i="21"/>
  <c r="I107" i="21"/>
  <c r="I15" i="21"/>
  <c r="I13" i="21"/>
  <c r="I9" i="21"/>
  <c r="I18" i="21"/>
  <c r="I3" i="21"/>
  <c r="I20" i="21"/>
  <c r="I21" i="21"/>
  <c r="I22" i="21"/>
  <c r="I23" i="21"/>
  <c r="I24" i="21"/>
  <c r="I25" i="21"/>
  <c r="I26" i="21"/>
  <c r="I27" i="21"/>
  <c r="I28" i="21"/>
  <c r="I29" i="21"/>
  <c r="I30" i="21"/>
  <c r="I31" i="21"/>
  <c r="I36" i="21"/>
  <c r="I49" i="21"/>
  <c r="I52" i="21"/>
  <c r="I47" i="21"/>
  <c r="I53" i="21"/>
  <c r="I35" i="21"/>
  <c r="I250" i="21"/>
  <c r="I251" i="21"/>
  <c r="I73" i="21"/>
  <c r="I252" i="21"/>
  <c r="I56" i="21"/>
  <c r="I57" i="21"/>
  <c r="I34" i="21"/>
  <c r="I46" i="21"/>
  <c r="I71" i="21"/>
  <c r="I263" i="21"/>
  <c r="I48" i="21"/>
  <c r="I66" i="21"/>
  <c r="I50" i="21"/>
  <c r="I51" i="21"/>
  <c r="I264" i="21"/>
  <c r="I37" i="21"/>
  <c r="I54" i="21"/>
  <c r="I55" i="21"/>
  <c r="I268" i="21"/>
  <c r="I33" i="21"/>
  <c r="I58" i="21"/>
  <c r="I59" i="21"/>
  <c r="I60" i="21"/>
  <c r="I61" i="21"/>
  <c r="I62" i="21"/>
  <c r="I63" i="21"/>
  <c r="I64" i="21"/>
  <c r="I65" i="21"/>
  <c r="I77" i="21"/>
  <c r="I67" i="21"/>
  <c r="I68" i="21"/>
  <c r="I69" i="21"/>
  <c r="I261" i="21"/>
  <c r="I94" i="21"/>
  <c r="I72" i="21"/>
  <c r="I32" i="21"/>
  <c r="I74" i="21"/>
  <c r="I75" i="21"/>
  <c r="I76" i="21"/>
  <c r="I78" i="21"/>
  <c r="I38" i="21"/>
  <c r="I79" i="21"/>
  <c r="I80" i="21"/>
  <c r="I81" i="21"/>
  <c r="I82" i="21"/>
  <c r="I83" i="21"/>
  <c r="I84" i="21"/>
  <c r="I85" i="21"/>
  <c r="I86" i="21"/>
  <c r="I87" i="21"/>
  <c r="I88" i="21"/>
  <c r="I89" i="21"/>
  <c r="I256" i="21"/>
  <c r="I39" i="21"/>
  <c r="I92" i="21"/>
  <c r="I273" i="21"/>
  <c r="I184" i="21"/>
  <c r="I95" i="21"/>
  <c r="I96" i="21"/>
  <c r="I97" i="21"/>
  <c r="I98" i="21"/>
  <c r="I99" i="21"/>
  <c r="I100" i="21"/>
  <c r="I101" i="21"/>
  <c r="I102" i="21"/>
  <c r="I103" i="21"/>
  <c r="I104" i="21"/>
  <c r="I45" i="21"/>
  <c r="I106" i="21"/>
  <c r="I154" i="21"/>
  <c r="I108" i="21"/>
  <c r="I109" i="21"/>
  <c r="I110" i="21"/>
  <c r="I111" i="21"/>
  <c r="I112" i="21"/>
  <c r="I113" i="21"/>
  <c r="I114" i="21"/>
  <c r="I115" i="21"/>
  <c r="I116" i="21"/>
  <c r="I117" i="21"/>
  <c r="I118" i="21"/>
  <c r="I119" i="21"/>
  <c r="I120" i="21"/>
  <c r="I121" i="21"/>
  <c r="I122" i="21"/>
  <c r="I123" i="21"/>
  <c r="I124" i="21"/>
  <c r="I125" i="21"/>
  <c r="I127" i="21"/>
  <c r="I131" i="21"/>
  <c r="I128" i="21"/>
  <c r="I129" i="21"/>
  <c r="I130" i="21"/>
  <c r="I151" i="21"/>
  <c r="I132" i="21"/>
  <c r="I133" i="21"/>
  <c r="I134" i="21"/>
  <c r="I135" i="21"/>
  <c r="I136" i="21"/>
  <c r="I137" i="21"/>
  <c r="I138" i="21"/>
  <c r="I139" i="21"/>
  <c r="I140" i="21"/>
  <c r="I141" i="21"/>
  <c r="I142" i="21"/>
  <c r="I143" i="21"/>
  <c r="I144" i="21"/>
  <c r="I145" i="21"/>
  <c r="I146" i="21"/>
  <c r="I147" i="21"/>
  <c r="I148" i="21"/>
  <c r="I149" i="21"/>
  <c r="I150" i="21"/>
  <c r="I210" i="21"/>
  <c r="I152" i="21"/>
  <c r="I153" i="21"/>
  <c r="I211" i="21"/>
  <c r="I155" i="21"/>
  <c r="I156" i="21"/>
  <c r="I157" i="21"/>
  <c r="I158" i="21"/>
  <c r="I159" i="21"/>
  <c r="I160" i="21"/>
  <c r="I126" i="21"/>
  <c r="I162" i="21"/>
  <c r="I163" i="21"/>
  <c r="I164" i="21"/>
  <c r="I165" i="21"/>
  <c r="I166" i="21"/>
  <c r="I167" i="21"/>
  <c r="I168" i="21"/>
  <c r="I169" i="21"/>
  <c r="I170" i="21"/>
  <c r="I171" i="21"/>
  <c r="I172" i="21"/>
  <c r="I173" i="21"/>
  <c r="I174" i="21"/>
  <c r="I175" i="21"/>
  <c r="I176" i="21"/>
  <c r="I177" i="21"/>
  <c r="I178" i="21"/>
  <c r="I179" i="21"/>
  <c r="I180" i="21"/>
  <c r="I181" i="21"/>
  <c r="I182" i="21"/>
  <c r="I183" i="21"/>
  <c r="I227" i="21"/>
  <c r="I185" i="21"/>
  <c r="I186" i="21"/>
  <c r="I187" i="21"/>
  <c r="I188" i="21"/>
  <c r="I189" i="21"/>
  <c r="I190" i="21"/>
  <c r="I191" i="21"/>
  <c r="I192" i="21"/>
  <c r="I193" i="21"/>
  <c r="I194" i="21"/>
  <c r="I195" i="21"/>
  <c r="I196" i="21"/>
  <c r="I197" i="21"/>
  <c r="I198" i="21"/>
  <c r="I199" i="21"/>
  <c r="I200" i="21"/>
  <c r="I201" i="21"/>
  <c r="I202" i="21"/>
  <c r="I203" i="21"/>
  <c r="I204" i="21"/>
  <c r="I205" i="21"/>
  <c r="I206" i="21"/>
  <c r="I207" i="21"/>
  <c r="I208" i="21"/>
  <c r="I209" i="21"/>
  <c r="I105" i="21"/>
  <c r="I90" i="21"/>
  <c r="I212" i="21"/>
  <c r="I213" i="21"/>
  <c r="I214" i="21"/>
  <c r="I215" i="21"/>
  <c r="I216" i="21"/>
  <c r="I217" i="21"/>
  <c r="I218" i="21"/>
  <c r="I219" i="21"/>
  <c r="I220" i="21"/>
  <c r="I221" i="21"/>
  <c r="I222" i="21"/>
  <c r="I223" i="21"/>
  <c r="I224" i="21"/>
  <c r="I225" i="21"/>
  <c r="I91" i="21"/>
  <c r="I161" i="21"/>
  <c r="I228" i="21"/>
  <c r="I229" i="21"/>
  <c r="I230" i="21"/>
  <c r="I231" i="21"/>
  <c r="I232" i="21"/>
  <c r="I233" i="21"/>
  <c r="I234" i="21"/>
  <c r="I235" i="21"/>
  <c r="I236" i="21"/>
  <c r="I237" i="21"/>
  <c r="I238" i="21"/>
  <c r="I239" i="21"/>
  <c r="I240" i="21"/>
  <c r="I241" i="21"/>
  <c r="I242" i="21"/>
  <c r="I243" i="21"/>
  <c r="I244" i="21"/>
  <c r="I245" i="21"/>
  <c r="I246" i="21"/>
  <c r="I247" i="21"/>
  <c r="I248" i="21"/>
  <c r="I249" i="21"/>
  <c r="I226" i="21"/>
  <c r="I40" i="21"/>
  <c r="I41" i="21"/>
  <c r="I253" i="21"/>
  <c r="I254" i="21"/>
  <c r="I255" i="21"/>
  <c r="I14" i="21"/>
  <c r="I257" i="21"/>
  <c r="I258" i="21"/>
  <c r="I259" i="21"/>
  <c r="I260" i="21"/>
  <c r="I93" i="21"/>
  <c r="I262" i="21"/>
  <c r="I42" i="21"/>
  <c r="I43" i="21"/>
  <c r="I265" i="21"/>
  <c r="I266" i="21"/>
  <c r="I267" i="21"/>
  <c r="I44" i="21"/>
  <c r="I269" i="21"/>
  <c r="I270" i="21"/>
  <c r="I271" i="21"/>
  <c r="I272" i="21"/>
  <c r="I70" i="21"/>
  <c r="I274" i="21"/>
  <c r="I275" i="21"/>
  <c r="I276" i="21"/>
  <c r="I277" i="21"/>
  <c r="I278" i="21"/>
  <c r="I279" i="21"/>
  <c r="I280" i="21"/>
  <c r="I281" i="21"/>
  <c r="I282" i="21"/>
  <c r="I6" i="21"/>
  <c r="H2" i="21"/>
  <c r="H4" i="21"/>
  <c r="H17" i="21"/>
  <c r="H12" i="21"/>
  <c r="H16" i="21"/>
  <c r="H8" i="21"/>
  <c r="H5" i="21"/>
  <c r="H10" i="21"/>
  <c r="H11" i="21"/>
  <c r="H7" i="21"/>
  <c r="H19" i="21"/>
  <c r="H107" i="21"/>
  <c r="H15" i="21"/>
  <c r="H13" i="21"/>
  <c r="H9" i="21"/>
  <c r="H18" i="21"/>
  <c r="H3" i="21"/>
  <c r="H20" i="21"/>
  <c r="H21" i="21"/>
  <c r="H22" i="21"/>
  <c r="H23" i="21"/>
  <c r="H24" i="21"/>
  <c r="H25" i="21"/>
  <c r="H26" i="21"/>
  <c r="H27" i="21"/>
  <c r="H28" i="21"/>
  <c r="H29" i="21"/>
  <c r="H30" i="21"/>
  <c r="H31" i="21"/>
  <c r="H36" i="21"/>
  <c r="H49" i="21"/>
  <c r="H52" i="21"/>
  <c r="H47" i="21"/>
  <c r="H53" i="21"/>
  <c r="H35" i="21"/>
  <c r="H250" i="21"/>
  <c r="H251" i="21"/>
  <c r="H73" i="21"/>
  <c r="H252" i="21"/>
  <c r="H56" i="21"/>
  <c r="H57" i="21"/>
  <c r="H34" i="21"/>
  <c r="H46" i="21"/>
  <c r="H71" i="21"/>
  <c r="H263" i="21"/>
  <c r="H48" i="21"/>
  <c r="H66" i="21"/>
  <c r="H50" i="21"/>
  <c r="H51" i="21"/>
  <c r="H264" i="21"/>
  <c r="H37" i="21"/>
  <c r="H54" i="21"/>
  <c r="H55" i="21"/>
  <c r="H268" i="21"/>
  <c r="H33" i="21"/>
  <c r="H58" i="21"/>
  <c r="H59" i="21"/>
  <c r="H60" i="21"/>
  <c r="H61" i="21"/>
  <c r="H62" i="21"/>
  <c r="H63" i="21"/>
  <c r="H64" i="21"/>
  <c r="H65" i="21"/>
  <c r="H77" i="21"/>
  <c r="H67" i="21"/>
  <c r="H68" i="21"/>
  <c r="H69" i="21"/>
  <c r="H261" i="21"/>
  <c r="H94" i="21"/>
  <c r="H72" i="21"/>
  <c r="H32" i="21"/>
  <c r="H74" i="21"/>
  <c r="H75" i="21"/>
  <c r="H76" i="21"/>
  <c r="H78" i="21"/>
  <c r="H38" i="21"/>
  <c r="H79" i="21"/>
  <c r="H80" i="21"/>
  <c r="H81" i="21"/>
  <c r="H82" i="21"/>
  <c r="H83" i="21"/>
  <c r="H84" i="21"/>
  <c r="H85" i="21"/>
  <c r="H86" i="21"/>
  <c r="H87" i="21"/>
  <c r="H88" i="21"/>
  <c r="H89" i="21"/>
  <c r="H256" i="21"/>
  <c r="H39" i="21"/>
  <c r="H92" i="21"/>
  <c r="H273" i="21"/>
  <c r="H184" i="21"/>
  <c r="H95" i="21"/>
  <c r="H96" i="21"/>
  <c r="H97" i="21"/>
  <c r="H98" i="21"/>
  <c r="H99" i="21"/>
  <c r="H100" i="21"/>
  <c r="H101" i="21"/>
  <c r="H102" i="21"/>
  <c r="H103" i="21"/>
  <c r="H104" i="21"/>
  <c r="H45" i="21"/>
  <c r="H106" i="21"/>
  <c r="H154" i="21"/>
  <c r="H108" i="21"/>
  <c r="H109" i="21"/>
  <c r="H110" i="21"/>
  <c r="H111" i="21"/>
  <c r="H112" i="21"/>
  <c r="H113" i="21"/>
  <c r="H114" i="21"/>
  <c r="H115" i="21"/>
  <c r="H116" i="21"/>
  <c r="H117" i="21"/>
  <c r="H118" i="21"/>
  <c r="H119" i="21"/>
  <c r="H120" i="21"/>
  <c r="H121" i="21"/>
  <c r="H122" i="21"/>
  <c r="H123" i="21"/>
  <c r="H124" i="21"/>
  <c r="H125" i="21"/>
  <c r="H127" i="21"/>
  <c r="H131" i="21"/>
  <c r="H128" i="21"/>
  <c r="H129" i="21"/>
  <c r="H130" i="21"/>
  <c r="H151" i="21"/>
  <c r="H132" i="21"/>
  <c r="H133" i="21"/>
  <c r="H134" i="21"/>
  <c r="H135" i="21"/>
  <c r="H136" i="21"/>
  <c r="H137" i="21"/>
  <c r="H138" i="21"/>
  <c r="H139" i="21"/>
  <c r="H140" i="21"/>
  <c r="H141" i="21"/>
  <c r="H142" i="21"/>
  <c r="H143" i="21"/>
  <c r="H144" i="21"/>
  <c r="H145" i="21"/>
  <c r="H146" i="21"/>
  <c r="H147" i="21"/>
  <c r="H148" i="21"/>
  <c r="H149" i="21"/>
  <c r="H150" i="21"/>
  <c r="H210" i="21"/>
  <c r="H152" i="21"/>
  <c r="H153" i="21"/>
  <c r="H211" i="21"/>
  <c r="H155" i="21"/>
  <c r="H156" i="21"/>
  <c r="H157" i="21"/>
  <c r="H158" i="21"/>
  <c r="H159" i="21"/>
  <c r="H160" i="21"/>
  <c r="H126" i="21"/>
  <c r="H162" i="21"/>
  <c r="H163" i="21"/>
  <c r="H164" i="21"/>
  <c r="H165" i="21"/>
  <c r="H166" i="21"/>
  <c r="H167" i="21"/>
  <c r="H168" i="21"/>
  <c r="H169" i="21"/>
  <c r="H170" i="21"/>
  <c r="H171" i="21"/>
  <c r="H172" i="21"/>
  <c r="H173" i="21"/>
  <c r="H174" i="21"/>
  <c r="H175" i="21"/>
  <c r="H176" i="21"/>
  <c r="H177" i="21"/>
  <c r="H178" i="21"/>
  <c r="H179" i="21"/>
  <c r="H180" i="21"/>
  <c r="H181" i="21"/>
  <c r="H182" i="21"/>
  <c r="H183" i="21"/>
  <c r="H227" i="21"/>
  <c r="H185" i="21"/>
  <c r="H186" i="21"/>
  <c r="H187" i="21"/>
  <c r="H188" i="21"/>
  <c r="H189" i="21"/>
  <c r="H190" i="21"/>
  <c r="H191" i="21"/>
  <c r="H192" i="21"/>
  <c r="H193" i="21"/>
  <c r="H194" i="21"/>
  <c r="H195" i="21"/>
  <c r="H196" i="21"/>
  <c r="H197" i="21"/>
  <c r="H198" i="21"/>
  <c r="H199" i="21"/>
  <c r="H200" i="21"/>
  <c r="H201" i="21"/>
  <c r="H202" i="21"/>
  <c r="H203" i="21"/>
  <c r="H204" i="21"/>
  <c r="H205" i="21"/>
  <c r="H206" i="21"/>
  <c r="H207" i="21"/>
  <c r="H208" i="21"/>
  <c r="H209" i="21"/>
  <c r="H105" i="21"/>
  <c r="H90" i="21"/>
  <c r="H212" i="21"/>
  <c r="H213" i="21"/>
  <c r="H214" i="21"/>
  <c r="H215" i="21"/>
  <c r="H216" i="21"/>
  <c r="H217" i="21"/>
  <c r="H218" i="21"/>
  <c r="H219" i="21"/>
  <c r="H220" i="21"/>
  <c r="H221" i="21"/>
  <c r="H222" i="21"/>
  <c r="H223" i="21"/>
  <c r="H224" i="21"/>
  <c r="H225" i="21"/>
  <c r="H91" i="21"/>
  <c r="H161" i="21"/>
  <c r="H228" i="21"/>
  <c r="H229" i="21"/>
  <c r="H230" i="21"/>
  <c r="H231" i="21"/>
  <c r="H232" i="21"/>
  <c r="H233" i="21"/>
  <c r="H234" i="21"/>
  <c r="H235" i="21"/>
  <c r="H236" i="21"/>
  <c r="H237" i="21"/>
  <c r="H238" i="21"/>
  <c r="H239" i="21"/>
  <c r="H240" i="21"/>
  <c r="H241" i="21"/>
  <c r="H242" i="21"/>
  <c r="H243" i="21"/>
  <c r="H244" i="21"/>
  <c r="H245" i="21"/>
  <c r="H246" i="21"/>
  <c r="H247" i="21"/>
  <c r="H248" i="21"/>
  <c r="H249" i="21"/>
  <c r="H226" i="21"/>
  <c r="H40" i="21"/>
  <c r="H41" i="21"/>
  <c r="H253" i="21"/>
  <c r="H254" i="21"/>
  <c r="H255" i="21"/>
  <c r="H14" i="21"/>
  <c r="H257" i="21"/>
  <c r="H258" i="21"/>
  <c r="H259" i="21"/>
  <c r="H260" i="21"/>
  <c r="H93" i="21"/>
  <c r="H262" i="21"/>
  <c r="H42" i="21"/>
  <c r="H43" i="21"/>
  <c r="H265" i="21"/>
  <c r="H266" i="21"/>
  <c r="H267" i="21"/>
  <c r="H44" i="21"/>
  <c r="H269" i="21"/>
  <c r="H270" i="21"/>
  <c r="H271" i="21"/>
  <c r="H272" i="21"/>
  <c r="H70" i="21"/>
  <c r="H274" i="21"/>
  <c r="H275" i="21"/>
  <c r="H276" i="21"/>
  <c r="H277" i="21"/>
  <c r="H278" i="21"/>
  <c r="H279" i="21"/>
  <c r="H280" i="21"/>
  <c r="H281" i="21"/>
  <c r="H282" i="21"/>
  <c r="H6" i="21"/>
  <c r="F2" i="21"/>
  <c r="F4" i="21"/>
  <c r="F17" i="21"/>
  <c r="F12" i="21"/>
  <c r="F16" i="21"/>
  <c r="F8" i="21"/>
  <c r="F5" i="21"/>
  <c r="F10" i="21"/>
  <c r="F11" i="21"/>
  <c r="F7" i="21"/>
  <c r="F19" i="21"/>
  <c r="F107" i="21"/>
  <c r="F15" i="21"/>
  <c r="F13" i="21"/>
  <c r="F9" i="21"/>
  <c r="F18" i="21"/>
  <c r="F3" i="21"/>
  <c r="F20" i="21"/>
  <c r="F21" i="21"/>
  <c r="F22" i="21"/>
  <c r="F23" i="21"/>
  <c r="F24" i="21"/>
  <c r="F25" i="21"/>
  <c r="F26" i="21"/>
  <c r="F27" i="21"/>
  <c r="F28" i="21"/>
  <c r="F29" i="21"/>
  <c r="F30" i="21"/>
  <c r="F31" i="21"/>
  <c r="F36" i="21"/>
  <c r="F49" i="21"/>
  <c r="F52" i="21"/>
  <c r="F47" i="21"/>
  <c r="F53" i="21"/>
  <c r="F35" i="21"/>
  <c r="F250" i="21"/>
  <c r="F251" i="21"/>
  <c r="F73" i="21"/>
  <c r="F252" i="21"/>
  <c r="F56" i="21"/>
  <c r="F57" i="21"/>
  <c r="F34" i="21"/>
  <c r="F46" i="21"/>
  <c r="F71" i="21"/>
  <c r="F263" i="21"/>
  <c r="F48" i="21"/>
  <c r="F66" i="21"/>
  <c r="F50" i="21"/>
  <c r="F51" i="21"/>
  <c r="F264" i="21"/>
  <c r="F37" i="21"/>
  <c r="F54" i="21"/>
  <c r="F55" i="21"/>
  <c r="F268" i="21"/>
  <c r="F33" i="21"/>
  <c r="F58" i="21"/>
  <c r="F59" i="21"/>
  <c r="F60" i="21"/>
  <c r="F61" i="21"/>
  <c r="F62" i="21"/>
  <c r="F63" i="21"/>
  <c r="F64" i="21"/>
  <c r="F65" i="21"/>
  <c r="F77" i="21"/>
  <c r="F67" i="21"/>
  <c r="F68" i="21"/>
  <c r="F69" i="21"/>
  <c r="F261" i="21"/>
  <c r="F94" i="21"/>
  <c r="F72" i="21"/>
  <c r="F32" i="21"/>
  <c r="F74" i="21"/>
  <c r="F75" i="21"/>
  <c r="F76" i="21"/>
  <c r="F78" i="21"/>
  <c r="F38" i="21"/>
  <c r="F79" i="21"/>
  <c r="F80" i="21"/>
  <c r="F81" i="21"/>
  <c r="F82" i="21"/>
  <c r="F83" i="21"/>
  <c r="F84" i="21"/>
  <c r="F85" i="21"/>
  <c r="F86" i="21"/>
  <c r="F87" i="21"/>
  <c r="F88" i="21"/>
  <c r="F89" i="21"/>
  <c r="F256" i="21"/>
  <c r="F39" i="21"/>
  <c r="F92" i="21"/>
  <c r="F273" i="21"/>
  <c r="F184" i="21"/>
  <c r="F95" i="21"/>
  <c r="F96" i="21"/>
  <c r="F97" i="21"/>
  <c r="F98" i="21"/>
  <c r="F99" i="21"/>
  <c r="F100" i="21"/>
  <c r="F101" i="21"/>
  <c r="F102" i="21"/>
  <c r="F103" i="21"/>
  <c r="F104" i="21"/>
  <c r="F45" i="21"/>
  <c r="F106" i="21"/>
  <c r="F154" i="21"/>
  <c r="F108" i="21"/>
  <c r="F109" i="21"/>
  <c r="F110" i="21"/>
  <c r="F111" i="21"/>
  <c r="F112" i="21"/>
  <c r="F113" i="21"/>
  <c r="F114" i="21"/>
  <c r="F115" i="21"/>
  <c r="F116" i="21"/>
  <c r="F117" i="21"/>
  <c r="F118" i="21"/>
  <c r="F119" i="21"/>
  <c r="F120" i="21"/>
  <c r="F121" i="21"/>
  <c r="F122" i="21"/>
  <c r="F123" i="21"/>
  <c r="F124" i="21"/>
  <c r="F125" i="21"/>
  <c r="F127" i="21"/>
  <c r="F131" i="21"/>
  <c r="F128" i="21"/>
  <c r="F129" i="21"/>
  <c r="F130" i="21"/>
  <c r="F151" i="21"/>
  <c r="F132" i="21"/>
  <c r="F133" i="21"/>
  <c r="F134" i="21"/>
  <c r="F135" i="21"/>
  <c r="F136" i="21"/>
  <c r="F137" i="21"/>
  <c r="F138" i="21"/>
  <c r="F139" i="21"/>
  <c r="F140" i="21"/>
  <c r="F141" i="21"/>
  <c r="F142" i="21"/>
  <c r="F143" i="21"/>
  <c r="F144" i="21"/>
  <c r="F145" i="21"/>
  <c r="F146" i="21"/>
  <c r="F147" i="21"/>
  <c r="F148" i="21"/>
  <c r="F149" i="21"/>
  <c r="F150" i="21"/>
  <c r="F210" i="21"/>
  <c r="F152" i="21"/>
  <c r="F153" i="21"/>
  <c r="F211" i="21"/>
  <c r="F155" i="21"/>
  <c r="F156" i="21"/>
  <c r="F157" i="21"/>
  <c r="F158" i="21"/>
  <c r="F159" i="21"/>
  <c r="F160" i="21"/>
  <c r="F126" i="21"/>
  <c r="F162" i="21"/>
  <c r="F163" i="21"/>
  <c r="F164" i="21"/>
  <c r="F165" i="21"/>
  <c r="F166" i="21"/>
  <c r="F167" i="21"/>
  <c r="F168" i="21"/>
  <c r="F169" i="21"/>
  <c r="F170" i="21"/>
  <c r="F171" i="21"/>
  <c r="F172" i="21"/>
  <c r="F173" i="21"/>
  <c r="F174" i="21"/>
  <c r="F175" i="21"/>
  <c r="F176" i="21"/>
  <c r="F177" i="21"/>
  <c r="F178" i="21"/>
  <c r="F179" i="21"/>
  <c r="F180" i="21"/>
  <c r="F181" i="21"/>
  <c r="F182" i="21"/>
  <c r="F183" i="21"/>
  <c r="F227" i="21"/>
  <c r="F185" i="21"/>
  <c r="F186" i="21"/>
  <c r="F187" i="21"/>
  <c r="F188" i="21"/>
  <c r="F189" i="21"/>
  <c r="F190" i="21"/>
  <c r="F191" i="21"/>
  <c r="F192" i="21"/>
  <c r="F193" i="21"/>
  <c r="F194" i="21"/>
  <c r="F195" i="21"/>
  <c r="F196" i="21"/>
  <c r="F197" i="21"/>
  <c r="F198" i="21"/>
  <c r="F199" i="21"/>
  <c r="F200" i="21"/>
  <c r="F201" i="21"/>
  <c r="F202" i="21"/>
  <c r="F203" i="21"/>
  <c r="F204" i="21"/>
  <c r="F205" i="21"/>
  <c r="F206" i="21"/>
  <c r="F207" i="21"/>
  <c r="F208" i="21"/>
  <c r="F209" i="21"/>
  <c r="F105" i="21"/>
  <c r="F90" i="21"/>
  <c r="F212" i="21"/>
  <c r="F213" i="21"/>
  <c r="F214" i="21"/>
  <c r="F215" i="21"/>
  <c r="F216" i="21"/>
  <c r="F217" i="21"/>
  <c r="F218" i="21"/>
  <c r="F219" i="21"/>
  <c r="F220" i="21"/>
  <c r="F221" i="21"/>
  <c r="F222" i="21"/>
  <c r="F223" i="21"/>
  <c r="F224" i="21"/>
  <c r="F225" i="21"/>
  <c r="F91" i="21"/>
  <c r="F161" i="21"/>
  <c r="F228" i="21"/>
  <c r="F229" i="21"/>
  <c r="F230" i="21"/>
  <c r="F231" i="21"/>
  <c r="F232" i="21"/>
  <c r="F233" i="21"/>
  <c r="F234" i="21"/>
  <c r="F235" i="21"/>
  <c r="F236" i="21"/>
  <c r="F237" i="21"/>
  <c r="F238" i="21"/>
  <c r="F239" i="21"/>
  <c r="F240" i="21"/>
  <c r="F241" i="21"/>
  <c r="F242" i="21"/>
  <c r="F243" i="21"/>
  <c r="F244" i="21"/>
  <c r="F245" i="21"/>
  <c r="F246" i="21"/>
  <c r="F247" i="21"/>
  <c r="F248" i="21"/>
  <c r="F249" i="21"/>
  <c r="F226" i="21"/>
  <c r="F40" i="21"/>
  <c r="F41" i="21"/>
  <c r="F253" i="21"/>
  <c r="F254" i="21"/>
  <c r="F255" i="21"/>
  <c r="F14" i="21"/>
  <c r="F257" i="21"/>
  <c r="F258" i="21"/>
  <c r="F259" i="21"/>
  <c r="F260" i="21"/>
  <c r="F93" i="21"/>
  <c r="F262" i="21"/>
  <c r="F42" i="21"/>
  <c r="F43" i="21"/>
  <c r="F265" i="21"/>
  <c r="F266" i="21"/>
  <c r="F267" i="21"/>
  <c r="F44" i="21"/>
  <c r="F269" i="21"/>
  <c r="F270" i="21"/>
  <c r="F271" i="21"/>
  <c r="F272" i="21"/>
  <c r="F70" i="21"/>
  <c r="F274" i="21"/>
  <c r="F275" i="21"/>
  <c r="F276" i="21"/>
  <c r="F277" i="21"/>
  <c r="F278" i="21"/>
  <c r="F279" i="21"/>
  <c r="F280" i="21"/>
  <c r="F281" i="21"/>
  <c r="F282" i="21"/>
  <c r="F6" i="21"/>
  <c r="E2" i="21"/>
  <c r="E4" i="21"/>
  <c r="E17" i="21"/>
  <c r="E12" i="21"/>
  <c r="E16" i="21"/>
  <c r="E8" i="21"/>
  <c r="E5" i="21"/>
  <c r="E10" i="21"/>
  <c r="E11" i="21"/>
  <c r="E7" i="21"/>
  <c r="E19" i="21"/>
  <c r="E107" i="21"/>
  <c r="E15" i="21"/>
  <c r="E13" i="21"/>
  <c r="E9" i="21"/>
  <c r="E18" i="21"/>
  <c r="E3" i="21"/>
  <c r="E20" i="21"/>
  <c r="E21" i="21"/>
  <c r="E22" i="21"/>
  <c r="E23" i="21"/>
  <c r="E24" i="21"/>
  <c r="E25" i="21"/>
  <c r="E26" i="21"/>
  <c r="E27" i="21"/>
  <c r="E28" i="21"/>
  <c r="E29" i="21"/>
  <c r="E30" i="21"/>
  <c r="E31" i="21"/>
  <c r="E36" i="21"/>
  <c r="E49" i="21"/>
  <c r="E52" i="21"/>
  <c r="E47" i="21"/>
  <c r="E53" i="21"/>
  <c r="E35" i="21"/>
  <c r="E250" i="21"/>
  <c r="E251" i="21"/>
  <c r="E73" i="21"/>
  <c r="E252" i="21"/>
  <c r="E56" i="21"/>
  <c r="E57" i="21"/>
  <c r="E34" i="21"/>
  <c r="E46" i="21"/>
  <c r="E71" i="21"/>
  <c r="E263" i="21"/>
  <c r="E48" i="21"/>
  <c r="E66" i="21"/>
  <c r="E50" i="21"/>
  <c r="E51" i="21"/>
  <c r="E264" i="21"/>
  <c r="E37" i="21"/>
  <c r="E54" i="21"/>
  <c r="E55" i="21"/>
  <c r="E268" i="21"/>
  <c r="E33" i="21"/>
  <c r="E58" i="21"/>
  <c r="E59" i="21"/>
  <c r="E60" i="21"/>
  <c r="E61" i="21"/>
  <c r="E62" i="21"/>
  <c r="E63" i="21"/>
  <c r="E64" i="21"/>
  <c r="E65" i="21"/>
  <c r="E77" i="21"/>
  <c r="E67" i="21"/>
  <c r="E68" i="21"/>
  <c r="E69" i="21"/>
  <c r="E261" i="21"/>
  <c r="E94" i="21"/>
  <c r="E72" i="21"/>
  <c r="E32" i="21"/>
  <c r="E74" i="21"/>
  <c r="E75" i="21"/>
  <c r="E76" i="21"/>
  <c r="E78" i="21"/>
  <c r="E38" i="21"/>
  <c r="E79" i="21"/>
  <c r="E80" i="21"/>
  <c r="E81" i="21"/>
  <c r="E82" i="21"/>
  <c r="E83" i="21"/>
  <c r="E84" i="21"/>
  <c r="E85" i="21"/>
  <c r="E86" i="21"/>
  <c r="E87" i="21"/>
  <c r="E88" i="21"/>
  <c r="E89" i="21"/>
  <c r="E256" i="21"/>
  <c r="E39" i="21"/>
  <c r="E92" i="21"/>
  <c r="E273" i="21"/>
  <c r="E184" i="21"/>
  <c r="E95" i="21"/>
  <c r="E96" i="21"/>
  <c r="E97" i="21"/>
  <c r="E98" i="21"/>
  <c r="E99" i="21"/>
  <c r="E100" i="21"/>
  <c r="E101" i="21"/>
  <c r="E102" i="21"/>
  <c r="E103" i="21"/>
  <c r="E104" i="21"/>
  <c r="E45" i="21"/>
  <c r="E106" i="21"/>
  <c r="E154" i="21"/>
  <c r="E108" i="21"/>
  <c r="E109" i="21"/>
  <c r="E110" i="21"/>
  <c r="E111" i="21"/>
  <c r="E112" i="21"/>
  <c r="E113" i="21"/>
  <c r="E114" i="21"/>
  <c r="E115" i="21"/>
  <c r="E116" i="21"/>
  <c r="E117" i="21"/>
  <c r="E118" i="21"/>
  <c r="E119" i="21"/>
  <c r="E120" i="21"/>
  <c r="E121" i="21"/>
  <c r="E122" i="21"/>
  <c r="E123" i="21"/>
  <c r="E124" i="21"/>
  <c r="E125" i="21"/>
  <c r="E127" i="21"/>
  <c r="E131" i="21"/>
  <c r="E128" i="21"/>
  <c r="E129" i="21"/>
  <c r="E130" i="21"/>
  <c r="E151" i="21"/>
  <c r="E132" i="21"/>
  <c r="E133" i="21"/>
  <c r="E134" i="21"/>
  <c r="E135" i="21"/>
  <c r="E136" i="21"/>
  <c r="E137" i="21"/>
  <c r="E138" i="21"/>
  <c r="E139" i="21"/>
  <c r="E140" i="21"/>
  <c r="E141" i="21"/>
  <c r="E142" i="21"/>
  <c r="E143" i="21"/>
  <c r="E144" i="21"/>
  <c r="E145" i="21"/>
  <c r="E146" i="21"/>
  <c r="E147" i="21"/>
  <c r="E148" i="21"/>
  <c r="E149" i="21"/>
  <c r="E150" i="21"/>
  <c r="E210" i="21"/>
  <c r="E152" i="21"/>
  <c r="E153" i="21"/>
  <c r="E211" i="21"/>
  <c r="E155" i="21"/>
  <c r="E156" i="21"/>
  <c r="E157" i="21"/>
  <c r="E158" i="21"/>
  <c r="E159" i="21"/>
  <c r="E160" i="21"/>
  <c r="E126" i="21"/>
  <c r="E162" i="21"/>
  <c r="E163" i="21"/>
  <c r="E164" i="21"/>
  <c r="E165" i="21"/>
  <c r="E166" i="21"/>
  <c r="E167" i="21"/>
  <c r="E168" i="21"/>
  <c r="E169" i="21"/>
  <c r="E170" i="21"/>
  <c r="E171" i="21"/>
  <c r="E172" i="21"/>
  <c r="E173" i="21"/>
  <c r="E174" i="21"/>
  <c r="E175" i="21"/>
  <c r="E176" i="21"/>
  <c r="E177" i="21"/>
  <c r="E178" i="21"/>
  <c r="E179" i="21"/>
  <c r="E180" i="21"/>
  <c r="E181" i="21"/>
  <c r="E182" i="21"/>
  <c r="E183" i="21"/>
  <c r="E227" i="21"/>
  <c r="E185" i="21"/>
  <c r="E186" i="21"/>
  <c r="E187" i="21"/>
  <c r="E188" i="21"/>
  <c r="E189" i="21"/>
  <c r="E190" i="21"/>
  <c r="E191" i="21"/>
  <c r="E192" i="21"/>
  <c r="E193" i="21"/>
  <c r="E194" i="21"/>
  <c r="E195" i="21"/>
  <c r="E196" i="21"/>
  <c r="E197" i="21"/>
  <c r="E198" i="21"/>
  <c r="E199" i="21"/>
  <c r="E200" i="21"/>
  <c r="E201" i="21"/>
  <c r="E202" i="21"/>
  <c r="E203" i="21"/>
  <c r="E204" i="21"/>
  <c r="E205" i="21"/>
  <c r="E206" i="21"/>
  <c r="E207" i="21"/>
  <c r="E208" i="21"/>
  <c r="E209" i="21"/>
  <c r="E105" i="21"/>
  <c r="E90" i="21"/>
  <c r="E212" i="21"/>
  <c r="E213" i="21"/>
  <c r="E214" i="21"/>
  <c r="E215" i="21"/>
  <c r="E216" i="21"/>
  <c r="E217" i="21"/>
  <c r="E218" i="21"/>
  <c r="E219" i="21"/>
  <c r="E220" i="21"/>
  <c r="E221" i="21"/>
  <c r="E222" i="21"/>
  <c r="E223" i="21"/>
  <c r="E224" i="21"/>
  <c r="E225" i="21"/>
  <c r="E91" i="21"/>
  <c r="E161" i="21"/>
  <c r="E228" i="21"/>
  <c r="E229" i="21"/>
  <c r="E230" i="21"/>
  <c r="E231" i="21"/>
  <c r="E232" i="21"/>
  <c r="E233" i="21"/>
  <c r="E234" i="21"/>
  <c r="E235" i="21"/>
  <c r="E236" i="21"/>
  <c r="E237" i="21"/>
  <c r="E238" i="21"/>
  <c r="E239" i="21"/>
  <c r="E240" i="21"/>
  <c r="E241" i="21"/>
  <c r="E242" i="21"/>
  <c r="E243" i="21"/>
  <c r="E244" i="21"/>
  <c r="E245" i="21"/>
  <c r="E246" i="21"/>
  <c r="E247" i="21"/>
  <c r="E248" i="21"/>
  <c r="E249" i="21"/>
  <c r="E226" i="21"/>
  <c r="E40" i="21"/>
  <c r="E41" i="21"/>
  <c r="E253" i="21"/>
  <c r="E254" i="21"/>
  <c r="E255" i="21"/>
  <c r="E14" i="21"/>
  <c r="E257" i="21"/>
  <c r="E258" i="21"/>
  <c r="E259" i="21"/>
  <c r="E260" i="21"/>
  <c r="E93" i="21"/>
  <c r="E262" i="21"/>
  <c r="E42" i="21"/>
  <c r="E43" i="21"/>
  <c r="E265" i="21"/>
  <c r="E266" i="21"/>
  <c r="E267" i="21"/>
  <c r="E44" i="21"/>
  <c r="E269" i="21"/>
  <c r="E270" i="21"/>
  <c r="E271" i="21"/>
  <c r="E272" i="21"/>
  <c r="E70" i="21"/>
  <c r="E274" i="21"/>
  <c r="E275" i="21"/>
  <c r="E276" i="21"/>
  <c r="E277" i="21"/>
  <c r="E278" i="21"/>
  <c r="E279" i="21"/>
  <c r="E280" i="21"/>
  <c r="E281" i="21"/>
  <c r="E282" i="21"/>
  <c r="E6" i="21"/>
  <c r="D2" i="21"/>
  <c r="D4" i="21"/>
  <c r="D17" i="21"/>
  <c r="D12" i="21"/>
  <c r="D16" i="21"/>
  <c r="D8" i="21"/>
  <c r="D5" i="21"/>
  <c r="D10" i="21"/>
  <c r="D11" i="21"/>
  <c r="D7" i="21"/>
  <c r="D19" i="21"/>
  <c r="D107" i="21"/>
  <c r="D15" i="21"/>
  <c r="D13" i="21"/>
  <c r="D9" i="21"/>
  <c r="D18" i="21"/>
  <c r="D3" i="21"/>
  <c r="D20" i="21"/>
  <c r="D21" i="21"/>
  <c r="D22" i="21"/>
  <c r="D23" i="21"/>
  <c r="D24" i="21"/>
  <c r="D25" i="21"/>
  <c r="D26" i="21"/>
  <c r="D27" i="21"/>
  <c r="D28" i="21"/>
  <c r="D29" i="21"/>
  <c r="D30" i="21"/>
  <c r="D31" i="21"/>
  <c r="D36" i="21"/>
  <c r="D49" i="21"/>
  <c r="D52" i="21"/>
  <c r="D47" i="21"/>
  <c r="D53" i="21"/>
  <c r="D35" i="21"/>
  <c r="D250" i="21"/>
  <c r="D251" i="21"/>
  <c r="D73" i="21"/>
  <c r="D252" i="21"/>
  <c r="D56" i="21"/>
  <c r="D57" i="21"/>
  <c r="D34" i="21"/>
  <c r="D46" i="21"/>
  <c r="D71" i="21"/>
  <c r="D263" i="21"/>
  <c r="D48" i="21"/>
  <c r="D66" i="21"/>
  <c r="D50" i="21"/>
  <c r="D51" i="21"/>
  <c r="D264" i="21"/>
  <c r="D37" i="21"/>
  <c r="D54" i="21"/>
  <c r="D55" i="21"/>
  <c r="D268" i="21"/>
  <c r="D33" i="21"/>
  <c r="D58" i="21"/>
  <c r="D59" i="21"/>
  <c r="D60" i="21"/>
  <c r="D61" i="21"/>
  <c r="D62" i="21"/>
  <c r="D63" i="21"/>
  <c r="D64" i="21"/>
  <c r="D65" i="21"/>
  <c r="D77" i="21"/>
  <c r="D67" i="21"/>
  <c r="D68" i="21"/>
  <c r="D69" i="21"/>
  <c r="D261" i="21"/>
  <c r="D94" i="21"/>
  <c r="D72" i="21"/>
  <c r="D32" i="21"/>
  <c r="D74" i="21"/>
  <c r="D75" i="21"/>
  <c r="D76" i="21"/>
  <c r="D78" i="21"/>
  <c r="D38" i="21"/>
  <c r="D79" i="21"/>
  <c r="D80" i="21"/>
  <c r="D81" i="21"/>
  <c r="D82" i="21"/>
  <c r="D83" i="21"/>
  <c r="D84" i="21"/>
  <c r="D85" i="21"/>
  <c r="D86" i="21"/>
  <c r="D87" i="21"/>
  <c r="D88" i="21"/>
  <c r="D89" i="21"/>
  <c r="D256" i="21"/>
  <c r="D39" i="21"/>
  <c r="D92" i="21"/>
  <c r="D273" i="21"/>
  <c r="D184" i="21"/>
  <c r="D95" i="21"/>
  <c r="D96" i="21"/>
  <c r="D97" i="21"/>
  <c r="D98" i="21"/>
  <c r="D99" i="21"/>
  <c r="D100" i="21"/>
  <c r="D101" i="21"/>
  <c r="D102" i="21"/>
  <c r="D103" i="21"/>
  <c r="D104" i="21"/>
  <c r="D45" i="21"/>
  <c r="D106" i="21"/>
  <c r="D154" i="21"/>
  <c r="D108" i="21"/>
  <c r="D109" i="21"/>
  <c r="D110" i="21"/>
  <c r="D111" i="21"/>
  <c r="D112" i="21"/>
  <c r="D113" i="21"/>
  <c r="D114" i="21"/>
  <c r="D115" i="21"/>
  <c r="D116" i="21"/>
  <c r="D117" i="21"/>
  <c r="D118" i="21"/>
  <c r="D119" i="21"/>
  <c r="D120" i="21"/>
  <c r="D121" i="21"/>
  <c r="D122" i="21"/>
  <c r="D123" i="21"/>
  <c r="D124" i="21"/>
  <c r="D125" i="21"/>
  <c r="D127" i="21"/>
  <c r="D131" i="21"/>
  <c r="D128" i="21"/>
  <c r="D129" i="21"/>
  <c r="D130" i="21"/>
  <c r="D151" i="21"/>
  <c r="D132" i="21"/>
  <c r="D133" i="21"/>
  <c r="D134" i="21"/>
  <c r="D135" i="21"/>
  <c r="D136" i="21"/>
  <c r="D137" i="21"/>
  <c r="D138" i="21"/>
  <c r="D139" i="21"/>
  <c r="D140" i="21"/>
  <c r="D141" i="21"/>
  <c r="D142" i="21"/>
  <c r="D143" i="21"/>
  <c r="D144" i="21"/>
  <c r="D145" i="21"/>
  <c r="D146" i="21"/>
  <c r="D147" i="21"/>
  <c r="D148" i="21"/>
  <c r="D149" i="21"/>
  <c r="D150" i="21"/>
  <c r="D210" i="21"/>
  <c r="D152" i="21"/>
  <c r="D153" i="21"/>
  <c r="D211" i="21"/>
  <c r="D155" i="21"/>
  <c r="D156" i="21"/>
  <c r="D157" i="21"/>
  <c r="D158" i="21"/>
  <c r="D159" i="21"/>
  <c r="D160" i="21"/>
  <c r="D126" i="21"/>
  <c r="D162" i="21"/>
  <c r="D163" i="21"/>
  <c r="D164" i="21"/>
  <c r="D165" i="21"/>
  <c r="D166" i="21"/>
  <c r="D167" i="21"/>
  <c r="D168" i="21"/>
  <c r="D169" i="21"/>
  <c r="D170" i="21"/>
  <c r="D171" i="21"/>
  <c r="D172" i="21"/>
  <c r="D173" i="21"/>
  <c r="D174" i="21"/>
  <c r="D175" i="21"/>
  <c r="D176" i="21"/>
  <c r="D177" i="21"/>
  <c r="D178" i="21"/>
  <c r="D179" i="21"/>
  <c r="D180" i="21"/>
  <c r="D181" i="21"/>
  <c r="D182" i="21"/>
  <c r="D183" i="21"/>
  <c r="D227" i="21"/>
  <c r="D185" i="21"/>
  <c r="D186" i="21"/>
  <c r="D187" i="21"/>
  <c r="D188" i="21"/>
  <c r="D189" i="21"/>
  <c r="D190" i="21"/>
  <c r="D191" i="21"/>
  <c r="D192" i="21"/>
  <c r="D193" i="21"/>
  <c r="D194" i="21"/>
  <c r="D195" i="21"/>
  <c r="D196" i="21"/>
  <c r="D197" i="21"/>
  <c r="D198" i="21"/>
  <c r="D199" i="21"/>
  <c r="D200" i="21"/>
  <c r="D201" i="21"/>
  <c r="D202" i="21"/>
  <c r="D203" i="21"/>
  <c r="D204" i="21"/>
  <c r="D205" i="21"/>
  <c r="D206" i="21"/>
  <c r="D207" i="21"/>
  <c r="D208" i="21"/>
  <c r="D209" i="21"/>
  <c r="D105" i="21"/>
  <c r="D90" i="21"/>
  <c r="D212" i="21"/>
  <c r="D213" i="21"/>
  <c r="D214" i="21"/>
  <c r="D215" i="21"/>
  <c r="D216" i="21"/>
  <c r="D217" i="21"/>
  <c r="D218" i="21"/>
  <c r="D219" i="21"/>
  <c r="D220" i="21"/>
  <c r="D221" i="21"/>
  <c r="D222" i="21"/>
  <c r="D223" i="21"/>
  <c r="D224" i="21"/>
  <c r="D225" i="21"/>
  <c r="D91" i="21"/>
  <c r="D161" i="21"/>
  <c r="D228" i="21"/>
  <c r="D229" i="21"/>
  <c r="D230" i="21"/>
  <c r="D231" i="21"/>
  <c r="D232" i="21"/>
  <c r="D233" i="21"/>
  <c r="D234" i="21"/>
  <c r="D235" i="21"/>
  <c r="D236" i="21"/>
  <c r="D237" i="21"/>
  <c r="D238" i="21"/>
  <c r="D239" i="21"/>
  <c r="D240" i="21"/>
  <c r="D241" i="21"/>
  <c r="D242" i="21"/>
  <c r="D243" i="21"/>
  <c r="D244" i="21"/>
  <c r="D245" i="21"/>
  <c r="D246" i="21"/>
  <c r="D247" i="21"/>
  <c r="D248" i="21"/>
  <c r="D249" i="21"/>
  <c r="D226" i="21"/>
  <c r="D40" i="21"/>
  <c r="D41" i="21"/>
  <c r="D253" i="21"/>
  <c r="D254" i="21"/>
  <c r="D255" i="21"/>
  <c r="D14" i="21"/>
  <c r="D257" i="21"/>
  <c r="D258" i="21"/>
  <c r="D259" i="21"/>
  <c r="D260" i="21"/>
  <c r="D93" i="21"/>
  <c r="D262" i="21"/>
  <c r="D42" i="21"/>
  <c r="D43" i="21"/>
  <c r="D265" i="21"/>
  <c r="D266" i="21"/>
  <c r="D267" i="21"/>
  <c r="D44" i="21"/>
  <c r="D269" i="21"/>
  <c r="D270" i="21"/>
  <c r="D271" i="21"/>
  <c r="D272" i="21"/>
  <c r="D70" i="21"/>
  <c r="D274" i="21"/>
  <c r="D275" i="21"/>
  <c r="D276" i="21"/>
  <c r="D277" i="21"/>
  <c r="D278" i="21"/>
  <c r="D279" i="21"/>
  <c r="D280" i="21"/>
  <c r="D281" i="21"/>
  <c r="D282" i="21"/>
  <c r="D6" i="21"/>
  <c r="B3" i="23"/>
  <c r="B4" i="23"/>
  <c r="B5" i="23"/>
  <c r="B6" i="23"/>
  <c r="B7" i="23"/>
  <c r="B8" i="23"/>
  <c r="B9" i="23"/>
  <c r="B10" i="23"/>
  <c r="B11" i="23"/>
  <c r="B12" i="23"/>
  <c r="B13" i="23"/>
  <c r="B14" i="23"/>
  <c r="B15" i="23"/>
  <c r="B16" i="23"/>
  <c r="B17" i="23"/>
  <c r="B18" i="23"/>
  <c r="B19" i="23"/>
  <c r="B21" i="23"/>
  <c r="B23" i="23"/>
  <c r="B24" i="23"/>
  <c r="B25"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B166" i="23"/>
  <c r="B167" i="23"/>
  <c r="B168" i="23"/>
  <c r="B169" i="23"/>
  <c r="B170" i="23"/>
  <c r="B171" i="23"/>
  <c r="B172" i="23"/>
  <c r="B173" i="23"/>
  <c r="B174" i="23"/>
  <c r="B175" i="23"/>
  <c r="B176" i="23"/>
  <c r="B177" i="23"/>
  <c r="B178" i="23"/>
  <c r="B179" i="23"/>
  <c r="B180" i="23"/>
  <c r="B181" i="23"/>
  <c r="B182" i="23"/>
  <c r="B183" i="23"/>
  <c r="B186" i="23"/>
  <c r="B187" i="23"/>
  <c r="B188" i="23"/>
  <c r="B189" i="23"/>
  <c r="B190" i="23"/>
  <c r="B191" i="23"/>
  <c r="B192" i="23"/>
  <c r="B193" i="23"/>
  <c r="B194" i="23"/>
  <c r="B195" i="23"/>
  <c r="B196" i="23"/>
  <c r="B197" i="23"/>
  <c r="B198" i="23"/>
  <c r="B199" i="23"/>
  <c r="B200" i="23"/>
  <c r="B202" i="23"/>
  <c r="B203" i="23"/>
  <c r="B204" i="23"/>
  <c r="B205" i="23"/>
  <c r="B206" i="23"/>
  <c r="B207" i="23"/>
  <c r="B208" i="23"/>
  <c r="B209" i="23"/>
  <c r="B210" i="23"/>
  <c r="B211" i="23"/>
  <c r="B212" i="23"/>
  <c r="B213" i="23"/>
  <c r="B214" i="23"/>
  <c r="B215" i="23"/>
  <c r="B216" i="23"/>
  <c r="B217" i="23"/>
  <c r="B218" i="23"/>
  <c r="B219" i="23"/>
  <c r="B220" i="23"/>
  <c r="B221" i="23"/>
  <c r="B222" i="23"/>
  <c r="B223" i="23"/>
  <c r="B224" i="23"/>
  <c r="B225" i="23"/>
  <c r="B226" i="23"/>
  <c r="B227" i="23"/>
  <c r="B228" i="23"/>
  <c r="B229" i="23"/>
  <c r="B230" i="23"/>
  <c r="B231" i="23"/>
  <c r="B232" i="23"/>
  <c r="B233" i="23"/>
  <c r="B234" i="23"/>
  <c r="B235" i="23"/>
  <c r="B236" i="23"/>
  <c r="B239" i="23"/>
  <c r="B240" i="23"/>
  <c r="B241" i="23"/>
  <c r="B242" i="23"/>
  <c r="B243" i="23"/>
  <c r="B244" i="23"/>
  <c r="B245" i="23"/>
  <c r="B246" i="23"/>
  <c r="B247" i="23"/>
  <c r="B248" i="23"/>
  <c r="B249" i="23"/>
  <c r="B250" i="23"/>
  <c r="B251" i="23"/>
  <c r="B252" i="23"/>
  <c r="B253" i="23"/>
  <c r="B255" i="23"/>
  <c r="B256" i="23"/>
  <c r="B257" i="23"/>
  <c r="B258" i="23"/>
  <c r="B259" i="23"/>
  <c r="B260" i="23"/>
  <c r="B261" i="23"/>
  <c r="B262" i="23"/>
  <c r="B263" i="23"/>
  <c r="B264" i="23"/>
  <c r="B265" i="23"/>
  <c r="B266" i="23"/>
  <c r="B267" i="23"/>
  <c r="B268" i="23"/>
  <c r="B269" i="23"/>
  <c r="B270" i="23"/>
  <c r="B271" i="23"/>
  <c r="B272" i="23"/>
  <c r="B273" i="23"/>
  <c r="B274" i="23"/>
  <c r="B275" i="23"/>
  <c r="B276" i="23"/>
  <c r="B277" i="23"/>
  <c r="B278" i="23"/>
  <c r="B279" i="23"/>
  <c r="B280" i="23"/>
  <c r="B281" i="23"/>
  <c r="B282" i="23"/>
  <c r="B2" i="23"/>
  <c r="H240" i="1"/>
  <c r="C238" i="21"/>
  <c r="H239" i="1"/>
  <c r="C237" i="21"/>
  <c r="H28" i="1"/>
  <c r="C26" i="21"/>
  <c r="H203" i="1"/>
  <c r="C201" i="21"/>
  <c r="H24" i="1"/>
  <c r="C22" i="21"/>
  <c r="H187" i="1"/>
  <c r="C185" i="21"/>
  <c r="H186" i="1"/>
  <c r="C227" i="21"/>
  <c r="H22" i="1"/>
  <c r="C20" i="21"/>
  <c r="G240" i="1"/>
  <c r="G238" i="21"/>
  <c r="G239" i="1"/>
  <c r="G237" i="21"/>
  <c r="G28" i="1"/>
  <c r="G26" i="21"/>
  <c r="G203" i="1"/>
  <c r="G201" i="21"/>
  <c r="G24" i="1"/>
  <c r="G22" i="21"/>
  <c r="G187" i="1"/>
  <c r="G185" i="21"/>
  <c r="G186" i="1"/>
  <c r="G227" i="21"/>
  <c r="G22" i="1"/>
  <c r="G20" i="21"/>
  <c r="F240" i="1"/>
  <c r="B238" i="21"/>
  <c r="F239" i="1"/>
  <c r="B237" i="21"/>
  <c r="F28" i="1"/>
  <c r="B26" i="21"/>
  <c r="F203" i="1"/>
  <c r="B201" i="21"/>
  <c r="F24" i="1"/>
  <c r="B22" i="21"/>
  <c r="F187" i="1"/>
  <c r="B185" i="21"/>
  <c r="F186" i="1"/>
  <c r="B227" i="21"/>
  <c r="F22" i="1"/>
  <c r="B20" i="21"/>
  <c r="B1" i="23"/>
  <c r="A1" i="23"/>
  <c r="H23" i="1"/>
  <c r="C21" i="21"/>
  <c r="N1" i="21"/>
  <c r="L1" i="21"/>
  <c r="M1" i="21"/>
  <c r="I1" i="21"/>
  <c r="K1" i="21"/>
  <c r="J1" i="21"/>
  <c r="AM23" i="1"/>
  <c r="H1" i="21"/>
  <c r="G1" i="21"/>
  <c r="F1" i="21"/>
  <c r="E1" i="21"/>
  <c r="D1" i="21"/>
  <c r="B1" i="21"/>
  <c r="A1" i="21"/>
  <c r="G23" i="1"/>
  <c r="G21" i="21"/>
  <c r="C249" i="1"/>
  <c r="C283" i="1"/>
  <c r="C165" i="1"/>
  <c r="C281" i="1"/>
  <c r="C109" i="1"/>
  <c r="C258" i="1"/>
  <c r="C263" i="1"/>
  <c r="C13" i="1"/>
  <c r="C30" i="1"/>
  <c r="C31" i="1"/>
  <c r="C181" i="1"/>
  <c r="C185" i="1"/>
  <c r="C245" i="1"/>
  <c r="C259" i="1"/>
  <c r="C97" i="1"/>
  <c r="C267" i="1"/>
  <c r="C284" i="1"/>
  <c r="C8" i="1"/>
  <c r="C9" i="1"/>
  <c r="C11" i="1"/>
  <c r="C14" i="1"/>
  <c r="C6" i="1"/>
  <c r="C10" i="1"/>
  <c r="C12" i="1"/>
  <c r="C15" i="1"/>
  <c r="C16" i="1"/>
  <c r="C20" i="1"/>
  <c r="C18" i="1"/>
  <c r="C25" i="1"/>
  <c r="C26" i="1"/>
  <c r="C92" i="1"/>
  <c r="C29" i="1"/>
  <c r="C156"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2" i="1"/>
  <c r="C73" i="1"/>
  <c r="C74" i="1"/>
  <c r="C75" i="1"/>
  <c r="C76" i="1"/>
  <c r="C77" i="1"/>
  <c r="C78" i="1"/>
  <c r="C79" i="1"/>
  <c r="C80" i="1"/>
  <c r="C81" i="1"/>
  <c r="C82" i="1"/>
  <c r="C83" i="1"/>
  <c r="C84" i="1"/>
  <c r="C85" i="1"/>
  <c r="C86" i="1"/>
  <c r="C87" i="1"/>
  <c r="C88" i="1"/>
  <c r="C89" i="1"/>
  <c r="C90" i="1"/>
  <c r="C91" i="1"/>
  <c r="C213" i="1"/>
  <c r="C93" i="1"/>
  <c r="C94" i="1"/>
  <c r="C95" i="1"/>
  <c r="C96" i="1"/>
  <c r="C98" i="1"/>
  <c r="C99" i="1"/>
  <c r="C100" i="1"/>
  <c r="C101" i="1"/>
  <c r="C102" i="1"/>
  <c r="C103" i="1"/>
  <c r="C104" i="1"/>
  <c r="C105" i="1"/>
  <c r="C106" i="1"/>
  <c r="C107" i="1"/>
  <c r="C108" i="1"/>
  <c r="C275"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5" i="1"/>
  <c r="C157" i="1"/>
  <c r="C158" i="1"/>
  <c r="C159" i="1"/>
  <c r="C160" i="1"/>
  <c r="C161" i="1"/>
  <c r="C162" i="1"/>
  <c r="C163" i="1"/>
  <c r="C164" i="1"/>
  <c r="C166" i="1"/>
  <c r="C167" i="1"/>
  <c r="C7" i="1"/>
  <c r="C169" i="1"/>
  <c r="C170" i="1"/>
  <c r="C171" i="1"/>
  <c r="C172" i="1"/>
  <c r="C173" i="1"/>
  <c r="C174" i="1"/>
  <c r="C175" i="1"/>
  <c r="C176" i="1"/>
  <c r="C177" i="1"/>
  <c r="C178" i="1"/>
  <c r="C17" i="1"/>
  <c r="C180" i="1"/>
  <c r="C182" i="1"/>
  <c r="C183" i="1"/>
  <c r="C184" i="1"/>
  <c r="C188" i="1"/>
  <c r="C189" i="1"/>
  <c r="C190" i="1"/>
  <c r="C191" i="1"/>
  <c r="C192" i="1"/>
  <c r="C193" i="1"/>
  <c r="C194" i="1"/>
  <c r="C195" i="1"/>
  <c r="C196" i="1"/>
  <c r="C197" i="1"/>
  <c r="C198" i="1"/>
  <c r="C199" i="1"/>
  <c r="C200" i="1"/>
  <c r="C201" i="1"/>
  <c r="C202" i="1"/>
  <c r="C204" i="1"/>
  <c r="C205" i="1"/>
  <c r="C206" i="1"/>
  <c r="C207" i="1"/>
  <c r="C208" i="1"/>
  <c r="C209" i="1"/>
  <c r="C210" i="1"/>
  <c r="C211" i="1"/>
  <c r="C212"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41" i="1"/>
  <c r="C242" i="1"/>
  <c r="C243" i="1"/>
  <c r="C244" i="1"/>
  <c r="C246" i="1"/>
  <c r="C247" i="1"/>
  <c r="C248" i="1"/>
  <c r="C250" i="1"/>
  <c r="C251" i="1"/>
  <c r="C252" i="1"/>
  <c r="C253" i="1"/>
  <c r="C254" i="1"/>
  <c r="C255" i="1"/>
  <c r="C256" i="1"/>
  <c r="C257" i="1"/>
  <c r="C27" i="1"/>
  <c r="C260" i="1"/>
  <c r="C261" i="1"/>
  <c r="C262" i="1"/>
  <c r="C4" i="1"/>
  <c r="C264" i="1"/>
  <c r="C265" i="1"/>
  <c r="C266" i="1"/>
  <c r="C268" i="1"/>
  <c r="C269" i="1"/>
  <c r="C270" i="1"/>
  <c r="C271" i="1"/>
  <c r="C272" i="1"/>
  <c r="C179" i="1"/>
  <c r="C274" i="1"/>
  <c r="C19" i="1"/>
  <c r="C273" i="1"/>
  <c r="C277" i="1"/>
  <c r="C278" i="1"/>
  <c r="C21" i="1"/>
  <c r="C280" i="1"/>
  <c r="C276" i="1"/>
  <c r="C282" i="1"/>
  <c r="C279" i="1"/>
  <c r="C71" i="1"/>
  <c r="C168" i="1"/>
  <c r="D249" i="1"/>
  <c r="D283" i="1"/>
  <c r="D165" i="1"/>
  <c r="D281" i="1"/>
  <c r="D109" i="1"/>
  <c r="D258" i="1"/>
  <c r="D263" i="1"/>
  <c r="D13" i="1"/>
  <c r="D30" i="1"/>
  <c r="D31" i="1"/>
  <c r="D181" i="1"/>
  <c r="D185" i="1"/>
  <c r="D245" i="1"/>
  <c r="D259" i="1"/>
  <c r="D97" i="1"/>
  <c r="D267" i="1"/>
  <c r="D284" i="1"/>
  <c r="D8" i="1"/>
  <c r="D9" i="1"/>
  <c r="D11" i="1"/>
  <c r="D14" i="1"/>
  <c r="D6" i="1"/>
  <c r="D10" i="1"/>
  <c r="D12" i="1"/>
  <c r="D15" i="1"/>
  <c r="D16" i="1"/>
  <c r="D20" i="1"/>
  <c r="D18" i="1"/>
  <c r="D25" i="1"/>
  <c r="D26" i="1"/>
  <c r="D92" i="1"/>
  <c r="D29" i="1"/>
  <c r="D156"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2" i="1"/>
  <c r="D73" i="1"/>
  <c r="D74" i="1"/>
  <c r="D75" i="1"/>
  <c r="D76" i="1"/>
  <c r="D77" i="1"/>
  <c r="D78" i="1"/>
  <c r="D79" i="1"/>
  <c r="D80" i="1"/>
  <c r="D81" i="1"/>
  <c r="D82" i="1"/>
  <c r="D83" i="1"/>
  <c r="D84" i="1"/>
  <c r="D85" i="1"/>
  <c r="D86" i="1"/>
  <c r="D87" i="1"/>
  <c r="D88" i="1"/>
  <c r="D89" i="1"/>
  <c r="D90" i="1"/>
  <c r="D91" i="1"/>
  <c r="D213" i="1"/>
  <c r="D93" i="1"/>
  <c r="D94" i="1"/>
  <c r="D95" i="1"/>
  <c r="D96" i="1"/>
  <c r="D98" i="1"/>
  <c r="D99" i="1"/>
  <c r="D100" i="1"/>
  <c r="D101" i="1"/>
  <c r="D102" i="1"/>
  <c r="D103" i="1"/>
  <c r="D104" i="1"/>
  <c r="D105" i="1"/>
  <c r="D106" i="1"/>
  <c r="D107" i="1"/>
  <c r="D108" i="1"/>
  <c r="D275"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5" i="1"/>
  <c r="D157" i="1"/>
  <c r="D158" i="1"/>
  <c r="D159" i="1"/>
  <c r="D160" i="1"/>
  <c r="D161" i="1"/>
  <c r="D162" i="1"/>
  <c r="D163" i="1"/>
  <c r="D164" i="1"/>
  <c r="D166" i="1"/>
  <c r="D167" i="1"/>
  <c r="D7" i="1"/>
  <c r="D169" i="1"/>
  <c r="D170" i="1"/>
  <c r="D171" i="1"/>
  <c r="D172" i="1"/>
  <c r="D173" i="1"/>
  <c r="D174" i="1"/>
  <c r="D175" i="1"/>
  <c r="D176" i="1"/>
  <c r="D177" i="1"/>
  <c r="D178" i="1"/>
  <c r="D17" i="1"/>
  <c r="D180" i="1"/>
  <c r="D182" i="1"/>
  <c r="D183" i="1"/>
  <c r="D184" i="1"/>
  <c r="D188" i="1"/>
  <c r="D189" i="1"/>
  <c r="D190" i="1"/>
  <c r="D191" i="1"/>
  <c r="D192" i="1"/>
  <c r="D193" i="1"/>
  <c r="D194" i="1"/>
  <c r="D195" i="1"/>
  <c r="D196" i="1"/>
  <c r="D197" i="1"/>
  <c r="D198" i="1"/>
  <c r="D199" i="1"/>
  <c r="D200" i="1"/>
  <c r="D201" i="1"/>
  <c r="D202" i="1"/>
  <c r="D204" i="1"/>
  <c r="D205" i="1"/>
  <c r="D206" i="1"/>
  <c r="D207" i="1"/>
  <c r="D208" i="1"/>
  <c r="D209" i="1"/>
  <c r="D210" i="1"/>
  <c r="D211" i="1"/>
  <c r="D212"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41" i="1"/>
  <c r="D242" i="1"/>
  <c r="D243" i="1"/>
  <c r="D244" i="1"/>
  <c r="D246" i="1"/>
  <c r="D247" i="1"/>
  <c r="D248" i="1"/>
  <c r="D250" i="1"/>
  <c r="D251" i="1"/>
  <c r="D252" i="1"/>
  <c r="D253" i="1"/>
  <c r="D254" i="1"/>
  <c r="D255" i="1"/>
  <c r="D256" i="1"/>
  <c r="D257" i="1"/>
  <c r="D27" i="1"/>
  <c r="D260" i="1"/>
  <c r="D261" i="1"/>
  <c r="D262" i="1"/>
  <c r="D4" i="1"/>
  <c r="D264" i="1"/>
  <c r="D265" i="1"/>
  <c r="D266" i="1"/>
  <c r="D268" i="1"/>
  <c r="D269" i="1"/>
  <c r="D270" i="1"/>
  <c r="D271" i="1"/>
  <c r="D272" i="1"/>
  <c r="D179" i="1"/>
  <c r="D274" i="1"/>
  <c r="D19" i="1"/>
  <c r="D273" i="1"/>
  <c r="D277" i="1"/>
  <c r="D278" i="1"/>
  <c r="D21" i="1"/>
  <c r="D280" i="1"/>
  <c r="D276" i="1"/>
  <c r="D282" i="1"/>
  <c r="D279" i="1"/>
  <c r="D71" i="1"/>
  <c r="D168" i="1"/>
  <c r="H249" i="1"/>
  <c r="C247" i="21"/>
  <c r="H283" i="1"/>
  <c r="C281" i="21"/>
  <c r="H165" i="1"/>
  <c r="C163" i="21"/>
  <c r="H281" i="1"/>
  <c r="C279" i="21"/>
  <c r="H109" i="1"/>
  <c r="C154" i="21"/>
  <c r="H258" i="1"/>
  <c r="C14" i="21"/>
  <c r="H263" i="1"/>
  <c r="C93" i="21"/>
  <c r="H13" i="1"/>
  <c r="C11" i="21"/>
  <c r="H30" i="1"/>
  <c r="C28" i="21"/>
  <c r="H31" i="1"/>
  <c r="C29" i="21"/>
  <c r="H181" i="1"/>
  <c r="C179" i="21"/>
  <c r="H185" i="1"/>
  <c r="C183" i="21"/>
  <c r="H245" i="1"/>
  <c r="C243" i="21"/>
  <c r="H259" i="1"/>
  <c r="C257" i="21"/>
  <c r="H97" i="1"/>
  <c r="C95" i="21"/>
  <c r="H267" i="1"/>
  <c r="C265" i="21"/>
  <c r="H284" i="1"/>
  <c r="C282" i="21"/>
  <c r="H8" i="1"/>
  <c r="C12" i="21"/>
  <c r="H9" i="1"/>
  <c r="C16" i="21"/>
  <c r="H11" i="1"/>
  <c r="C5" i="21"/>
  <c r="H14" i="1"/>
  <c r="C7" i="21"/>
  <c r="H6" i="1"/>
  <c r="C4" i="21"/>
  <c r="H10" i="1"/>
  <c r="C8" i="21"/>
  <c r="H12" i="1"/>
  <c r="C10" i="21"/>
  <c r="H15" i="1"/>
  <c r="C19" i="21"/>
  <c r="H16" i="1"/>
  <c r="C107" i="21"/>
  <c r="H20" i="1"/>
  <c r="C18" i="21"/>
  <c r="H18" i="1"/>
  <c r="C13" i="21"/>
  <c r="H25" i="1"/>
  <c r="C23" i="21"/>
  <c r="H26" i="1"/>
  <c r="C24" i="21"/>
  <c r="H92" i="1"/>
  <c r="C256" i="21"/>
  <c r="H29" i="1"/>
  <c r="C27" i="21"/>
  <c r="H156" i="1"/>
  <c r="C211" i="21"/>
  <c r="H32" i="1"/>
  <c r="C30" i="21"/>
  <c r="H33" i="1"/>
  <c r="C31" i="21"/>
  <c r="H34" i="1"/>
  <c r="C36" i="21"/>
  <c r="H35" i="1"/>
  <c r="C49" i="21"/>
  <c r="H36" i="1"/>
  <c r="C52" i="21"/>
  <c r="H37" i="1"/>
  <c r="C47" i="21"/>
  <c r="H38" i="1"/>
  <c r="C53" i="21"/>
  <c r="H39" i="1"/>
  <c r="C35" i="21"/>
  <c r="H40" i="1"/>
  <c r="C250" i="21"/>
  <c r="H41" i="1"/>
  <c r="C251" i="21"/>
  <c r="H42" i="1"/>
  <c r="C73" i="21"/>
  <c r="H43" i="1"/>
  <c r="C252" i="21"/>
  <c r="H44" i="1"/>
  <c r="C56" i="21"/>
  <c r="H45" i="1"/>
  <c r="C57" i="21"/>
  <c r="H46" i="1"/>
  <c r="C34" i="21"/>
  <c r="H47" i="1"/>
  <c r="C46" i="21"/>
  <c r="H48" i="1"/>
  <c r="C71" i="21"/>
  <c r="H49" i="1"/>
  <c r="C263" i="21"/>
  <c r="H50" i="1"/>
  <c r="C48" i="21"/>
  <c r="H51" i="1"/>
  <c r="C66" i="21"/>
  <c r="H52" i="1"/>
  <c r="C50" i="21"/>
  <c r="H53" i="1"/>
  <c r="C51" i="21"/>
  <c r="H54" i="1"/>
  <c r="C264" i="21"/>
  <c r="H55" i="1"/>
  <c r="C37" i="21"/>
  <c r="H56" i="1"/>
  <c r="C54" i="21"/>
  <c r="H57" i="1"/>
  <c r="C55" i="21"/>
  <c r="H58" i="1"/>
  <c r="C268" i="21"/>
  <c r="H59" i="1"/>
  <c r="C33" i="21"/>
  <c r="H60" i="1"/>
  <c r="C58" i="21"/>
  <c r="H61" i="1"/>
  <c r="C59" i="21"/>
  <c r="H62" i="1"/>
  <c r="C60" i="21"/>
  <c r="H63" i="1"/>
  <c r="C61" i="21"/>
  <c r="H64" i="1"/>
  <c r="C62" i="21"/>
  <c r="H65" i="1"/>
  <c r="C63" i="21"/>
  <c r="H66" i="1"/>
  <c r="C64" i="21"/>
  <c r="H67" i="1"/>
  <c r="C65" i="21"/>
  <c r="H68" i="1"/>
  <c r="C77" i="21"/>
  <c r="H69" i="1"/>
  <c r="C67" i="21"/>
  <c r="H70" i="1"/>
  <c r="C68" i="21"/>
  <c r="H72" i="1"/>
  <c r="C261" i="21"/>
  <c r="H73" i="1"/>
  <c r="C94" i="21"/>
  <c r="H74" i="1"/>
  <c r="C72" i="21"/>
  <c r="H75" i="1"/>
  <c r="C32" i="21"/>
  <c r="H76" i="1"/>
  <c r="C74" i="21"/>
  <c r="H77" i="1"/>
  <c r="C75" i="21"/>
  <c r="H78" i="1"/>
  <c r="C76" i="21"/>
  <c r="H79" i="1"/>
  <c r="C78" i="21"/>
  <c r="H80" i="1"/>
  <c r="C38" i="21"/>
  <c r="H81" i="1"/>
  <c r="C79" i="21"/>
  <c r="H82" i="1"/>
  <c r="C80" i="21"/>
  <c r="H83" i="1"/>
  <c r="C81" i="21"/>
  <c r="H84" i="1"/>
  <c r="C82" i="21"/>
  <c r="H85" i="1"/>
  <c r="C83" i="21"/>
  <c r="H86" i="1"/>
  <c r="C84" i="21"/>
  <c r="H87" i="1"/>
  <c r="C85" i="21"/>
  <c r="H88" i="1"/>
  <c r="C86" i="21"/>
  <c r="H89" i="1"/>
  <c r="C87" i="21"/>
  <c r="H90" i="1"/>
  <c r="C88" i="21"/>
  <c r="H91" i="1"/>
  <c r="C89" i="21"/>
  <c r="H213" i="1"/>
  <c r="C90" i="21"/>
  <c r="H93" i="1"/>
  <c r="C39" i="21"/>
  <c r="H94" i="1"/>
  <c r="C92" i="21"/>
  <c r="H95" i="1"/>
  <c r="C273" i="21"/>
  <c r="H96" i="1"/>
  <c r="C184" i="21"/>
  <c r="H98" i="1"/>
  <c r="C96" i="21"/>
  <c r="H99" i="1"/>
  <c r="C97" i="21"/>
  <c r="H100" i="1"/>
  <c r="C98" i="21"/>
  <c r="H101" i="1"/>
  <c r="C99" i="21"/>
  <c r="H102" i="1"/>
  <c r="C100" i="21"/>
  <c r="H103" i="1"/>
  <c r="C101" i="21"/>
  <c r="H104" i="1"/>
  <c r="C102" i="21"/>
  <c r="H105" i="1"/>
  <c r="C103" i="21"/>
  <c r="H106" i="1"/>
  <c r="C104" i="21"/>
  <c r="H107" i="1"/>
  <c r="C45" i="21"/>
  <c r="H108" i="1"/>
  <c r="C106" i="21"/>
  <c r="H275" i="1"/>
  <c r="C70" i="21"/>
  <c r="H110" i="1"/>
  <c r="C108" i="21"/>
  <c r="H111" i="1"/>
  <c r="C109" i="21"/>
  <c r="H112" i="1"/>
  <c r="C110" i="21"/>
  <c r="H113" i="1"/>
  <c r="C111" i="21"/>
  <c r="H114" i="1"/>
  <c r="C112" i="21"/>
  <c r="H115" i="1"/>
  <c r="C113" i="21"/>
  <c r="H116" i="1"/>
  <c r="C114" i="21"/>
  <c r="H117" i="1"/>
  <c r="C115" i="21"/>
  <c r="H118" i="1"/>
  <c r="C116" i="21"/>
  <c r="H119" i="1"/>
  <c r="C117" i="21"/>
  <c r="H120" i="1"/>
  <c r="C118" i="21"/>
  <c r="H121" i="1"/>
  <c r="C119" i="21"/>
  <c r="H122" i="1"/>
  <c r="C120" i="21"/>
  <c r="H123" i="1"/>
  <c r="C121" i="21"/>
  <c r="H124" i="1"/>
  <c r="C122" i="21"/>
  <c r="H125" i="1"/>
  <c r="C123" i="21"/>
  <c r="H126" i="1"/>
  <c r="C124" i="21"/>
  <c r="H127" i="1"/>
  <c r="C125" i="21"/>
  <c r="H128" i="1"/>
  <c r="C127" i="21"/>
  <c r="H129" i="1"/>
  <c r="C131" i="21"/>
  <c r="H130" i="1"/>
  <c r="C128" i="21"/>
  <c r="H131" i="1"/>
  <c r="C129" i="21"/>
  <c r="H132" i="1"/>
  <c r="C130" i="21"/>
  <c r="H133" i="1"/>
  <c r="C151" i="21"/>
  <c r="H134" i="1"/>
  <c r="C132" i="21"/>
  <c r="H135" i="1"/>
  <c r="C133" i="21"/>
  <c r="H136" i="1"/>
  <c r="C134" i="21"/>
  <c r="H137" i="1"/>
  <c r="C135" i="21"/>
  <c r="H138" i="1"/>
  <c r="C136" i="21"/>
  <c r="H139" i="1"/>
  <c r="C137" i="21"/>
  <c r="H140" i="1"/>
  <c r="C138" i="21"/>
  <c r="H141" i="1"/>
  <c r="C139" i="21"/>
  <c r="H142" i="1"/>
  <c r="C140" i="21"/>
  <c r="H143" i="1"/>
  <c r="C141" i="21"/>
  <c r="H144" i="1"/>
  <c r="C142" i="21"/>
  <c r="H145" i="1"/>
  <c r="C143" i="21"/>
  <c r="H146" i="1"/>
  <c r="C144" i="21"/>
  <c r="H147" i="1"/>
  <c r="C145" i="21"/>
  <c r="H148" i="1"/>
  <c r="C146" i="21"/>
  <c r="H149" i="1"/>
  <c r="C147" i="21"/>
  <c r="H150" i="1"/>
  <c r="C148" i="21"/>
  <c r="H151" i="1"/>
  <c r="C149" i="21"/>
  <c r="H152" i="1"/>
  <c r="C150" i="21"/>
  <c r="H153" i="1"/>
  <c r="C210" i="21"/>
  <c r="H154" i="1"/>
  <c r="C152" i="21"/>
  <c r="H155" i="1"/>
  <c r="C153" i="21"/>
  <c r="H5" i="1"/>
  <c r="C2" i="21"/>
  <c r="H157" i="1"/>
  <c r="C155" i="21"/>
  <c r="H158" i="1"/>
  <c r="C156" i="21"/>
  <c r="H159" i="1"/>
  <c r="C157" i="21"/>
  <c r="H160" i="1"/>
  <c r="C158" i="21"/>
  <c r="H161" i="1"/>
  <c r="C159" i="21"/>
  <c r="H162" i="1"/>
  <c r="C160" i="21"/>
  <c r="H163" i="1"/>
  <c r="C126" i="21"/>
  <c r="H164" i="1"/>
  <c r="C162" i="21"/>
  <c r="H166" i="1"/>
  <c r="C164" i="21"/>
  <c r="H167" i="1"/>
  <c r="C165" i="21"/>
  <c r="H7" i="1"/>
  <c r="C17" i="21"/>
  <c r="H169" i="1"/>
  <c r="C167" i="21"/>
  <c r="H170" i="1"/>
  <c r="C168" i="21"/>
  <c r="H171" i="1"/>
  <c r="C169" i="21"/>
  <c r="H172" i="1"/>
  <c r="C170" i="21"/>
  <c r="H173" i="1"/>
  <c r="C171" i="21"/>
  <c r="H174" i="1"/>
  <c r="C172" i="21"/>
  <c r="H175" i="1"/>
  <c r="C173" i="21"/>
  <c r="H176" i="1"/>
  <c r="C174" i="21"/>
  <c r="H177" i="1"/>
  <c r="C175" i="21"/>
  <c r="H178" i="1"/>
  <c r="C176" i="21"/>
  <c r="H17" i="1"/>
  <c r="C15" i="21"/>
  <c r="H180" i="1"/>
  <c r="C178" i="21"/>
  <c r="H182" i="1"/>
  <c r="C180" i="21"/>
  <c r="H183" i="1"/>
  <c r="C181" i="21"/>
  <c r="H184" i="1"/>
  <c r="C182" i="21"/>
  <c r="H188" i="1"/>
  <c r="C186" i="21"/>
  <c r="H189" i="1"/>
  <c r="C187" i="21"/>
  <c r="H190" i="1"/>
  <c r="C188" i="21"/>
  <c r="H191" i="1"/>
  <c r="C189" i="21"/>
  <c r="H192" i="1"/>
  <c r="C190" i="21"/>
  <c r="H193" i="1"/>
  <c r="C191" i="21"/>
  <c r="H194" i="1"/>
  <c r="C192" i="21"/>
  <c r="H195" i="1"/>
  <c r="C193" i="21"/>
  <c r="H196" i="1"/>
  <c r="C194" i="21"/>
  <c r="H197" i="1"/>
  <c r="C195" i="21"/>
  <c r="H198" i="1"/>
  <c r="C196" i="21"/>
  <c r="H199" i="1"/>
  <c r="C197" i="21"/>
  <c r="H200" i="1"/>
  <c r="C198" i="21"/>
  <c r="H201" i="1"/>
  <c r="C199" i="21"/>
  <c r="H202" i="1"/>
  <c r="C200" i="21"/>
  <c r="H204" i="1"/>
  <c r="C202" i="21"/>
  <c r="H205" i="1"/>
  <c r="C203" i="21"/>
  <c r="H206" i="1"/>
  <c r="C204" i="21"/>
  <c r="H207" i="1"/>
  <c r="C205" i="21"/>
  <c r="H208" i="1"/>
  <c r="C206" i="21"/>
  <c r="H209" i="1"/>
  <c r="C207" i="21"/>
  <c r="H210" i="1"/>
  <c r="C208" i="21"/>
  <c r="H211" i="1"/>
  <c r="C209" i="21"/>
  <c r="H212" i="1"/>
  <c r="C105" i="21"/>
  <c r="H214" i="1"/>
  <c r="C212" i="21"/>
  <c r="H215" i="1"/>
  <c r="C213" i="21"/>
  <c r="H216" i="1"/>
  <c r="C214" i="21"/>
  <c r="H217" i="1"/>
  <c r="C215" i="21"/>
  <c r="H218" i="1"/>
  <c r="C216" i="21"/>
  <c r="H219" i="1"/>
  <c r="C217" i="21"/>
  <c r="H220" i="1"/>
  <c r="C218" i="21"/>
  <c r="H221" i="1"/>
  <c r="C219" i="21"/>
  <c r="H222" i="1"/>
  <c r="C220" i="21"/>
  <c r="H223" i="1"/>
  <c r="C221" i="21"/>
  <c r="H224" i="1"/>
  <c r="C222" i="21"/>
  <c r="H225" i="1"/>
  <c r="C223" i="21"/>
  <c r="H226" i="1"/>
  <c r="C224" i="21"/>
  <c r="H227" i="1"/>
  <c r="C225" i="21"/>
  <c r="H228" i="1"/>
  <c r="C91" i="21"/>
  <c r="H229" i="1"/>
  <c r="C161" i="21"/>
  <c r="H230" i="1"/>
  <c r="C228" i="21"/>
  <c r="H231" i="1"/>
  <c r="C229" i="21"/>
  <c r="H232" i="1"/>
  <c r="C230" i="21"/>
  <c r="H233" i="1"/>
  <c r="C231" i="21"/>
  <c r="H234" i="1"/>
  <c r="C232" i="21"/>
  <c r="H235" i="1"/>
  <c r="C233" i="21"/>
  <c r="H236" i="1"/>
  <c r="C234" i="21"/>
  <c r="H237" i="1"/>
  <c r="C235" i="21"/>
  <c r="H238" i="1"/>
  <c r="C236" i="21"/>
  <c r="H241" i="1"/>
  <c r="C239" i="21"/>
  <c r="H242" i="1"/>
  <c r="C240" i="21"/>
  <c r="H243" i="1"/>
  <c r="C241" i="21"/>
  <c r="H244" i="1"/>
  <c r="C242" i="21"/>
  <c r="H246" i="1"/>
  <c r="C244" i="21"/>
  <c r="H247" i="1"/>
  <c r="C245" i="21"/>
  <c r="H248" i="1"/>
  <c r="C246" i="21"/>
  <c r="H250" i="1"/>
  <c r="C248" i="21"/>
  <c r="H251" i="1"/>
  <c r="C249" i="21"/>
  <c r="H252" i="1"/>
  <c r="C226" i="21"/>
  <c r="H253" i="1"/>
  <c r="C40" i="21"/>
  <c r="H254" i="1"/>
  <c r="C41" i="21"/>
  <c r="H255" i="1"/>
  <c r="C253" i="21"/>
  <c r="H256" i="1"/>
  <c r="C254" i="21"/>
  <c r="H257" i="1"/>
  <c r="C255" i="21"/>
  <c r="H27" i="1"/>
  <c r="C25" i="21"/>
  <c r="H260" i="1"/>
  <c r="C258" i="21"/>
  <c r="H261" i="1"/>
  <c r="C259" i="21"/>
  <c r="H262" i="1"/>
  <c r="C260" i="21"/>
  <c r="H4" i="1"/>
  <c r="C6" i="21"/>
  <c r="H264" i="1"/>
  <c r="C262" i="21"/>
  <c r="H265" i="1"/>
  <c r="C42" i="21"/>
  <c r="H266" i="1"/>
  <c r="C43" i="21"/>
  <c r="H268" i="1"/>
  <c r="C266" i="21"/>
  <c r="H269" i="1"/>
  <c r="C267" i="21"/>
  <c r="H270" i="1"/>
  <c r="C44" i="21"/>
  <c r="H271" i="1"/>
  <c r="C269" i="21"/>
  <c r="H272" i="1"/>
  <c r="C270" i="21"/>
  <c r="H179" i="1"/>
  <c r="C177" i="21"/>
  <c r="H274" i="1"/>
  <c r="C272" i="21"/>
  <c r="H19" i="1"/>
  <c r="C9" i="21"/>
  <c r="H273" i="1"/>
  <c r="C271" i="21"/>
  <c r="H277" i="1"/>
  <c r="C275" i="21"/>
  <c r="H278" i="1"/>
  <c r="C276" i="21"/>
  <c r="H21" i="1"/>
  <c r="C3" i="21"/>
  <c r="H280" i="1"/>
  <c r="C278" i="21"/>
  <c r="H276" i="1"/>
  <c r="C274" i="21"/>
  <c r="H282" i="1"/>
  <c r="C280" i="21"/>
  <c r="H279" i="1"/>
  <c r="C277" i="21"/>
  <c r="H71" i="1"/>
  <c r="C69" i="21"/>
  <c r="H168" i="1"/>
  <c r="C166" i="21"/>
  <c r="G249" i="1"/>
  <c r="G247" i="21"/>
  <c r="G283" i="1"/>
  <c r="G281" i="21"/>
  <c r="G165" i="1"/>
  <c r="G163" i="21"/>
  <c r="G281" i="1"/>
  <c r="G279" i="21"/>
  <c r="G109" i="1"/>
  <c r="G154" i="21"/>
  <c r="G258" i="1"/>
  <c r="G14" i="21"/>
  <c r="G263" i="1"/>
  <c r="G93" i="21"/>
  <c r="G13" i="1"/>
  <c r="G11" i="21"/>
  <c r="G30" i="1"/>
  <c r="G28" i="21"/>
  <c r="G31" i="1"/>
  <c r="G29" i="21"/>
  <c r="G181" i="1"/>
  <c r="G179" i="21"/>
  <c r="G185" i="1"/>
  <c r="G183" i="21"/>
  <c r="G245" i="1"/>
  <c r="G243" i="21"/>
  <c r="G259" i="1"/>
  <c r="G257" i="21"/>
  <c r="G97" i="1"/>
  <c r="G95" i="21"/>
  <c r="G267" i="1"/>
  <c r="G265" i="21"/>
  <c r="G284" i="1"/>
  <c r="G282" i="21"/>
  <c r="G8" i="1"/>
  <c r="G12" i="21"/>
  <c r="G9" i="1"/>
  <c r="G16" i="21"/>
  <c r="G11" i="1"/>
  <c r="G5" i="21"/>
  <c r="G14" i="1"/>
  <c r="G7" i="21"/>
  <c r="G6" i="1"/>
  <c r="G4" i="21"/>
  <c r="G10" i="1"/>
  <c r="G8" i="21"/>
  <c r="G12" i="1"/>
  <c r="G10" i="21"/>
  <c r="G15" i="1"/>
  <c r="G19" i="21"/>
  <c r="G16" i="1"/>
  <c r="G107" i="21"/>
  <c r="G20" i="1"/>
  <c r="G18" i="21"/>
  <c r="G18" i="1"/>
  <c r="G13" i="21"/>
  <c r="G25" i="1"/>
  <c r="G23" i="21"/>
  <c r="G26" i="1"/>
  <c r="G24" i="21"/>
  <c r="G92" i="1"/>
  <c r="G256" i="21"/>
  <c r="G29" i="1"/>
  <c r="G27" i="21"/>
  <c r="G156" i="1"/>
  <c r="G211" i="21"/>
  <c r="G32" i="1"/>
  <c r="G30" i="21"/>
  <c r="G33" i="1"/>
  <c r="G31" i="21"/>
  <c r="G34" i="1"/>
  <c r="G36" i="21"/>
  <c r="G35" i="1"/>
  <c r="G49" i="21"/>
  <c r="G36" i="1"/>
  <c r="G52" i="21"/>
  <c r="G37" i="1"/>
  <c r="G47" i="21"/>
  <c r="G38" i="1"/>
  <c r="G53" i="21"/>
  <c r="G39" i="1"/>
  <c r="G35" i="21"/>
  <c r="G40" i="1"/>
  <c r="G250" i="21"/>
  <c r="G41" i="1"/>
  <c r="G251" i="21"/>
  <c r="G42" i="1"/>
  <c r="G73" i="21"/>
  <c r="G43" i="1"/>
  <c r="G252" i="21"/>
  <c r="G44" i="1"/>
  <c r="G56" i="21"/>
  <c r="G45" i="1"/>
  <c r="G57" i="21"/>
  <c r="G46" i="1"/>
  <c r="G34" i="21"/>
  <c r="G47" i="1"/>
  <c r="G46" i="21"/>
  <c r="G48" i="1"/>
  <c r="G71" i="21"/>
  <c r="G49" i="1"/>
  <c r="G263" i="21"/>
  <c r="G50" i="1"/>
  <c r="G48" i="21"/>
  <c r="G51" i="1"/>
  <c r="G66" i="21"/>
  <c r="G52" i="1"/>
  <c r="G50" i="21"/>
  <c r="G53" i="1"/>
  <c r="G51" i="21"/>
  <c r="G54" i="1"/>
  <c r="G264" i="21"/>
  <c r="G55" i="1"/>
  <c r="G37" i="21"/>
  <c r="G56" i="1"/>
  <c r="G54" i="21"/>
  <c r="G57" i="1"/>
  <c r="G55" i="21"/>
  <c r="G58" i="1"/>
  <c r="G268" i="21"/>
  <c r="G59" i="1"/>
  <c r="G33" i="21"/>
  <c r="G60" i="1"/>
  <c r="G58" i="21"/>
  <c r="G61" i="1"/>
  <c r="G59" i="21"/>
  <c r="G62" i="1"/>
  <c r="G60" i="21"/>
  <c r="G63" i="1"/>
  <c r="G61" i="21"/>
  <c r="G64" i="1"/>
  <c r="G62" i="21"/>
  <c r="G65" i="1"/>
  <c r="G63" i="21"/>
  <c r="G66" i="1"/>
  <c r="G64" i="21"/>
  <c r="G67" i="1"/>
  <c r="G65" i="21"/>
  <c r="G68" i="1"/>
  <c r="G77" i="21"/>
  <c r="G69" i="1"/>
  <c r="G67" i="21"/>
  <c r="G70" i="1"/>
  <c r="G68" i="21"/>
  <c r="G72" i="1"/>
  <c r="G261" i="21"/>
  <c r="G73" i="1"/>
  <c r="G94" i="21"/>
  <c r="G74" i="1"/>
  <c r="G72" i="21"/>
  <c r="G75" i="1"/>
  <c r="G32" i="21"/>
  <c r="G76" i="1"/>
  <c r="G74" i="21"/>
  <c r="G77" i="1"/>
  <c r="G75" i="21"/>
  <c r="G78" i="1"/>
  <c r="G76" i="21"/>
  <c r="G79" i="1"/>
  <c r="G78" i="21"/>
  <c r="G80" i="1"/>
  <c r="G38" i="21"/>
  <c r="G81" i="1"/>
  <c r="G79" i="21"/>
  <c r="G82" i="1"/>
  <c r="G80" i="21"/>
  <c r="G83" i="1"/>
  <c r="G81" i="21"/>
  <c r="G84" i="1"/>
  <c r="G82" i="21"/>
  <c r="G85" i="1"/>
  <c r="G83" i="21"/>
  <c r="G86" i="1"/>
  <c r="G84" i="21"/>
  <c r="G87" i="1"/>
  <c r="G85" i="21"/>
  <c r="G88" i="1"/>
  <c r="G86" i="21"/>
  <c r="G89" i="1"/>
  <c r="G87" i="21"/>
  <c r="G90" i="1"/>
  <c r="G88" i="21"/>
  <c r="G91" i="1"/>
  <c r="G89" i="21"/>
  <c r="G213" i="1"/>
  <c r="G90" i="21"/>
  <c r="G93" i="1"/>
  <c r="G39" i="21"/>
  <c r="G94" i="1"/>
  <c r="G92" i="21"/>
  <c r="G95" i="1"/>
  <c r="G273" i="21"/>
  <c r="G96" i="1"/>
  <c r="G184" i="21"/>
  <c r="G98" i="1"/>
  <c r="G96" i="21"/>
  <c r="G99" i="1"/>
  <c r="G97" i="21"/>
  <c r="G100" i="1"/>
  <c r="G98" i="21"/>
  <c r="G101" i="1"/>
  <c r="G99" i="21"/>
  <c r="G102" i="1"/>
  <c r="G100" i="21"/>
  <c r="G103" i="1"/>
  <c r="G101" i="21"/>
  <c r="G104" i="1"/>
  <c r="G102" i="21"/>
  <c r="G105" i="1"/>
  <c r="G103" i="21"/>
  <c r="G106" i="1"/>
  <c r="G104" i="21"/>
  <c r="G107" i="1"/>
  <c r="G45" i="21"/>
  <c r="G108" i="1"/>
  <c r="G106" i="21"/>
  <c r="G275" i="1"/>
  <c r="G70" i="21"/>
  <c r="G110" i="1"/>
  <c r="G108" i="21"/>
  <c r="G111" i="1"/>
  <c r="G109" i="21"/>
  <c r="G112" i="1"/>
  <c r="G110" i="21"/>
  <c r="G113" i="1"/>
  <c r="G111" i="21"/>
  <c r="G114" i="1"/>
  <c r="G112" i="21"/>
  <c r="G115" i="1"/>
  <c r="G113" i="21"/>
  <c r="G116" i="1"/>
  <c r="G114" i="21"/>
  <c r="G117" i="1"/>
  <c r="G115" i="21"/>
  <c r="G118" i="1"/>
  <c r="G116" i="21"/>
  <c r="G119" i="1"/>
  <c r="G117" i="21"/>
  <c r="G120" i="1"/>
  <c r="G118" i="21"/>
  <c r="G121" i="1"/>
  <c r="G119" i="21"/>
  <c r="G122" i="1"/>
  <c r="G120" i="21"/>
  <c r="G123" i="1"/>
  <c r="G121" i="21"/>
  <c r="G124" i="1"/>
  <c r="G122" i="21"/>
  <c r="G125" i="1"/>
  <c r="G123" i="21"/>
  <c r="G126" i="1"/>
  <c r="G124" i="21"/>
  <c r="G127" i="1"/>
  <c r="G125" i="21"/>
  <c r="G128" i="1"/>
  <c r="G127" i="21"/>
  <c r="G129" i="1"/>
  <c r="G131" i="21"/>
  <c r="G130" i="1"/>
  <c r="G128" i="21"/>
  <c r="G131" i="1"/>
  <c r="G129" i="21"/>
  <c r="G132" i="1"/>
  <c r="G130" i="21"/>
  <c r="G133" i="1"/>
  <c r="G151" i="21"/>
  <c r="G134" i="1"/>
  <c r="G132" i="21"/>
  <c r="G135" i="1"/>
  <c r="G133" i="21"/>
  <c r="G136" i="1"/>
  <c r="G134" i="21"/>
  <c r="G137" i="1"/>
  <c r="G135" i="21"/>
  <c r="G138" i="1"/>
  <c r="G136" i="21"/>
  <c r="G139" i="1"/>
  <c r="G137" i="21"/>
  <c r="G140" i="1"/>
  <c r="G138" i="21"/>
  <c r="G141" i="1"/>
  <c r="G139" i="21"/>
  <c r="G142" i="1"/>
  <c r="G140" i="21"/>
  <c r="G143" i="1"/>
  <c r="G141" i="21"/>
  <c r="G144" i="1"/>
  <c r="G142" i="21"/>
  <c r="G145" i="1"/>
  <c r="G143" i="21"/>
  <c r="G146" i="1"/>
  <c r="G144" i="21"/>
  <c r="G147" i="1"/>
  <c r="G145" i="21"/>
  <c r="G148" i="1"/>
  <c r="G146" i="21"/>
  <c r="G149" i="1"/>
  <c r="G147" i="21"/>
  <c r="G150" i="1"/>
  <c r="G148" i="21"/>
  <c r="G151" i="1"/>
  <c r="G149" i="21"/>
  <c r="G152" i="1"/>
  <c r="G150" i="21"/>
  <c r="G153" i="1"/>
  <c r="G210" i="21"/>
  <c r="G154" i="1"/>
  <c r="G152" i="21"/>
  <c r="G155" i="1"/>
  <c r="G153" i="21"/>
  <c r="G5" i="1"/>
  <c r="G2" i="21"/>
  <c r="G157" i="1"/>
  <c r="G155" i="21"/>
  <c r="G158" i="1"/>
  <c r="G156" i="21"/>
  <c r="G159" i="1"/>
  <c r="G157" i="21"/>
  <c r="G160" i="1"/>
  <c r="G158" i="21"/>
  <c r="G161" i="1"/>
  <c r="G159" i="21"/>
  <c r="G162" i="1"/>
  <c r="G160" i="21"/>
  <c r="G163" i="1"/>
  <c r="G126" i="21"/>
  <c r="G164" i="1"/>
  <c r="G162" i="21"/>
  <c r="G166" i="1"/>
  <c r="G164" i="21"/>
  <c r="G167" i="1"/>
  <c r="G165" i="21"/>
  <c r="G7" i="1"/>
  <c r="G17" i="21"/>
  <c r="G169" i="1"/>
  <c r="G167" i="21"/>
  <c r="G170" i="1"/>
  <c r="G168" i="21"/>
  <c r="G171" i="1"/>
  <c r="G169" i="21"/>
  <c r="G172" i="1"/>
  <c r="G170" i="21"/>
  <c r="G173" i="1"/>
  <c r="G171" i="21"/>
  <c r="G174" i="1"/>
  <c r="G172" i="21"/>
  <c r="G175" i="1"/>
  <c r="G173" i="21"/>
  <c r="G176" i="1"/>
  <c r="G174" i="21"/>
  <c r="G177" i="1"/>
  <c r="G175" i="21"/>
  <c r="G178" i="1"/>
  <c r="G176" i="21"/>
  <c r="G17" i="1"/>
  <c r="G15" i="21"/>
  <c r="G180" i="1"/>
  <c r="G178" i="21"/>
  <c r="G182" i="1"/>
  <c r="G180" i="21"/>
  <c r="G183" i="1"/>
  <c r="G181" i="21"/>
  <c r="G184" i="1"/>
  <c r="G182" i="21"/>
  <c r="G188" i="1"/>
  <c r="G186" i="21"/>
  <c r="G189" i="1"/>
  <c r="G187" i="21"/>
  <c r="G190" i="1"/>
  <c r="G188" i="21"/>
  <c r="G191" i="1"/>
  <c r="G189" i="21"/>
  <c r="G192" i="1"/>
  <c r="G190" i="21"/>
  <c r="G193" i="1"/>
  <c r="G191" i="21"/>
  <c r="G194" i="1"/>
  <c r="G192" i="21"/>
  <c r="G195" i="1"/>
  <c r="G193" i="21"/>
  <c r="G196" i="1"/>
  <c r="G194" i="21"/>
  <c r="G197" i="1"/>
  <c r="G195" i="21"/>
  <c r="G198" i="1"/>
  <c r="G196" i="21"/>
  <c r="G199" i="1"/>
  <c r="G197" i="21"/>
  <c r="G200" i="1"/>
  <c r="G198" i="21"/>
  <c r="G201" i="1"/>
  <c r="G199" i="21"/>
  <c r="G202" i="1"/>
  <c r="G200" i="21"/>
  <c r="G204" i="1"/>
  <c r="G202" i="21"/>
  <c r="G205" i="1"/>
  <c r="G203" i="21"/>
  <c r="G206" i="1"/>
  <c r="G204" i="21"/>
  <c r="G207" i="1"/>
  <c r="G205" i="21"/>
  <c r="G208" i="1"/>
  <c r="G206" i="21"/>
  <c r="G209" i="1"/>
  <c r="G207" i="21"/>
  <c r="G210" i="1"/>
  <c r="G208" i="21"/>
  <c r="G211" i="1"/>
  <c r="G209" i="21"/>
  <c r="G212" i="1"/>
  <c r="G105" i="21"/>
  <c r="G214" i="1"/>
  <c r="G212" i="21"/>
  <c r="G215" i="1"/>
  <c r="G213" i="21"/>
  <c r="G216" i="1"/>
  <c r="G214" i="21"/>
  <c r="G217" i="1"/>
  <c r="G215" i="21"/>
  <c r="G218" i="1"/>
  <c r="G216" i="21"/>
  <c r="G219" i="1"/>
  <c r="G217" i="21"/>
  <c r="G220" i="1"/>
  <c r="G218" i="21"/>
  <c r="G221" i="1"/>
  <c r="G219" i="21"/>
  <c r="G222" i="1"/>
  <c r="G220" i="21"/>
  <c r="G223" i="1"/>
  <c r="G221" i="21"/>
  <c r="G224" i="1"/>
  <c r="G222" i="21"/>
  <c r="G225" i="1"/>
  <c r="G223" i="21"/>
  <c r="G226" i="1"/>
  <c r="G224" i="21"/>
  <c r="G227" i="1"/>
  <c r="G225" i="21"/>
  <c r="G228" i="1"/>
  <c r="G91" i="21"/>
  <c r="G229" i="1"/>
  <c r="G161" i="21"/>
  <c r="G230" i="1"/>
  <c r="G228" i="21"/>
  <c r="G231" i="1"/>
  <c r="G229" i="21"/>
  <c r="G232" i="1"/>
  <c r="G230" i="21"/>
  <c r="G233" i="1"/>
  <c r="G231" i="21"/>
  <c r="G234" i="1"/>
  <c r="G232" i="21"/>
  <c r="G235" i="1"/>
  <c r="G233" i="21"/>
  <c r="G236" i="1"/>
  <c r="G234" i="21"/>
  <c r="G237" i="1"/>
  <c r="G235" i="21"/>
  <c r="G238" i="1"/>
  <c r="G236" i="21"/>
  <c r="G241" i="1"/>
  <c r="G239" i="21"/>
  <c r="G242" i="1"/>
  <c r="G240" i="21"/>
  <c r="G243" i="1"/>
  <c r="G241" i="21"/>
  <c r="G244" i="1"/>
  <c r="G242" i="21"/>
  <c r="G246" i="1"/>
  <c r="G244" i="21"/>
  <c r="G247" i="1"/>
  <c r="G245" i="21"/>
  <c r="G248" i="1"/>
  <c r="G246" i="21"/>
  <c r="G250" i="1"/>
  <c r="G248" i="21"/>
  <c r="G251" i="1"/>
  <c r="G249" i="21"/>
  <c r="G252" i="1"/>
  <c r="G226" i="21"/>
  <c r="G253" i="1"/>
  <c r="G40" i="21"/>
  <c r="G254" i="1"/>
  <c r="G41" i="21"/>
  <c r="G255" i="1"/>
  <c r="G253" i="21"/>
  <c r="G256" i="1"/>
  <c r="G254" i="21"/>
  <c r="G257" i="1"/>
  <c r="G255" i="21"/>
  <c r="G27" i="1"/>
  <c r="G25" i="21"/>
  <c r="G260" i="1"/>
  <c r="G258" i="21"/>
  <c r="G261" i="1"/>
  <c r="G259" i="21"/>
  <c r="G262" i="1"/>
  <c r="G260" i="21"/>
  <c r="G4" i="1"/>
  <c r="G6" i="21"/>
  <c r="G264" i="1"/>
  <c r="G262" i="21"/>
  <c r="G265" i="1"/>
  <c r="G42" i="21"/>
  <c r="G266" i="1"/>
  <c r="G43" i="21"/>
  <c r="G268" i="1"/>
  <c r="G266" i="21"/>
  <c r="G269" i="1"/>
  <c r="G267" i="21"/>
  <c r="G270" i="1"/>
  <c r="G44" i="21"/>
  <c r="G271" i="1"/>
  <c r="G269" i="21"/>
  <c r="G272" i="1"/>
  <c r="G270" i="21"/>
  <c r="G179" i="1"/>
  <c r="G177" i="21"/>
  <c r="G274" i="1"/>
  <c r="G272" i="21"/>
  <c r="G19" i="1"/>
  <c r="G9" i="21"/>
  <c r="G273" i="1"/>
  <c r="G271" i="21"/>
  <c r="G277" i="1"/>
  <c r="G275" i="21"/>
  <c r="G278" i="1"/>
  <c r="G276" i="21"/>
  <c r="G21" i="1"/>
  <c r="G3" i="21"/>
  <c r="G280" i="1"/>
  <c r="G278" i="21"/>
  <c r="G276" i="1"/>
  <c r="G274" i="21"/>
  <c r="G282" i="1"/>
  <c r="G280" i="21"/>
  <c r="G279" i="1"/>
  <c r="G277" i="21"/>
  <c r="G71" i="1"/>
  <c r="G69" i="21"/>
  <c r="G168" i="1"/>
  <c r="G166" i="21"/>
  <c r="F168" i="1"/>
  <c r="B166" i="21"/>
  <c r="F249" i="1"/>
  <c r="B247" i="21"/>
  <c r="F283" i="1"/>
  <c r="B281" i="21"/>
  <c r="F165" i="1"/>
  <c r="B163" i="21"/>
  <c r="F281" i="1"/>
  <c r="B279" i="21"/>
  <c r="F109" i="1"/>
  <c r="B154" i="21"/>
  <c r="F258" i="1"/>
  <c r="B14" i="21"/>
  <c r="F263" i="1"/>
  <c r="B93" i="21"/>
  <c r="F13" i="1"/>
  <c r="B11" i="21"/>
  <c r="F30" i="1"/>
  <c r="B28" i="21"/>
  <c r="F31" i="1"/>
  <c r="B29" i="21"/>
  <c r="F181" i="1"/>
  <c r="B179" i="21"/>
  <c r="F185" i="1"/>
  <c r="B183" i="21"/>
  <c r="F245" i="1"/>
  <c r="B243" i="21"/>
  <c r="F259" i="1"/>
  <c r="B257" i="21"/>
  <c r="F97" i="1"/>
  <c r="B95" i="21"/>
  <c r="F267" i="1"/>
  <c r="B265" i="21"/>
  <c r="F284" i="1"/>
  <c r="B282" i="21"/>
  <c r="F8" i="1"/>
  <c r="B12" i="21"/>
  <c r="F9" i="1"/>
  <c r="B16" i="21"/>
  <c r="F11" i="1"/>
  <c r="B5" i="21"/>
  <c r="F14" i="1"/>
  <c r="B7" i="21"/>
  <c r="F6" i="1"/>
  <c r="B4" i="21"/>
  <c r="F10" i="1"/>
  <c r="B8" i="21"/>
  <c r="F12" i="1"/>
  <c r="B10" i="21"/>
  <c r="F15" i="1"/>
  <c r="B19" i="21"/>
  <c r="F16" i="1"/>
  <c r="B107" i="21"/>
  <c r="F20" i="1"/>
  <c r="B18" i="21"/>
  <c r="F18" i="1"/>
  <c r="B13" i="21"/>
  <c r="F25" i="1"/>
  <c r="B23" i="21"/>
  <c r="F26" i="1"/>
  <c r="B24" i="21"/>
  <c r="F92" i="1"/>
  <c r="B256" i="21"/>
  <c r="F29" i="1"/>
  <c r="B27" i="21"/>
  <c r="F156" i="1"/>
  <c r="B211" i="21"/>
  <c r="F32" i="1"/>
  <c r="B30" i="21"/>
  <c r="F33" i="1"/>
  <c r="B31" i="21"/>
  <c r="F34" i="1"/>
  <c r="B36" i="21"/>
  <c r="F35" i="1"/>
  <c r="B49" i="21"/>
  <c r="F36" i="1"/>
  <c r="B52" i="21"/>
  <c r="F37" i="1"/>
  <c r="B47" i="21"/>
  <c r="F38" i="1"/>
  <c r="B53" i="21"/>
  <c r="F39" i="1"/>
  <c r="B35" i="21"/>
  <c r="F40" i="1"/>
  <c r="B250" i="21"/>
  <c r="F41" i="1"/>
  <c r="B251" i="21"/>
  <c r="F42" i="1"/>
  <c r="B73" i="21"/>
  <c r="F43" i="1"/>
  <c r="B252" i="21"/>
  <c r="F44" i="1"/>
  <c r="B56" i="21"/>
  <c r="F45" i="1"/>
  <c r="B57" i="21"/>
  <c r="F46" i="1"/>
  <c r="B34" i="21"/>
  <c r="F47" i="1"/>
  <c r="B46" i="21"/>
  <c r="F48" i="1"/>
  <c r="B71" i="21"/>
  <c r="F49" i="1"/>
  <c r="B263" i="21"/>
  <c r="F50" i="1"/>
  <c r="B48" i="21"/>
  <c r="F51" i="1"/>
  <c r="B66" i="21"/>
  <c r="F52" i="1"/>
  <c r="B50" i="21"/>
  <c r="F53" i="1"/>
  <c r="B51" i="21"/>
  <c r="F54" i="1"/>
  <c r="B264" i="21"/>
  <c r="F55" i="1"/>
  <c r="B37" i="21"/>
  <c r="F56" i="1"/>
  <c r="B54" i="21"/>
  <c r="F57" i="1"/>
  <c r="B55" i="21"/>
  <c r="F58" i="1"/>
  <c r="B268" i="21"/>
  <c r="F59" i="1"/>
  <c r="B33" i="21"/>
  <c r="F60" i="1"/>
  <c r="B58" i="21"/>
  <c r="F61" i="1"/>
  <c r="B59" i="21"/>
  <c r="F62" i="1"/>
  <c r="B60" i="21"/>
  <c r="F63" i="1"/>
  <c r="B61" i="21"/>
  <c r="F64" i="1"/>
  <c r="B62" i="21"/>
  <c r="F65" i="1"/>
  <c r="B63" i="21"/>
  <c r="F66" i="1"/>
  <c r="B64" i="21"/>
  <c r="F67" i="1"/>
  <c r="B65" i="21"/>
  <c r="F68" i="1"/>
  <c r="B77" i="21"/>
  <c r="F69" i="1"/>
  <c r="B67" i="21"/>
  <c r="F70" i="1"/>
  <c r="B68" i="21"/>
  <c r="F72" i="1"/>
  <c r="B261" i="21"/>
  <c r="F73" i="1"/>
  <c r="B94" i="21"/>
  <c r="F74" i="1"/>
  <c r="B72" i="21"/>
  <c r="F75" i="1"/>
  <c r="B32" i="21"/>
  <c r="F76" i="1"/>
  <c r="B74" i="21"/>
  <c r="F77" i="1"/>
  <c r="B75" i="21"/>
  <c r="F78" i="1"/>
  <c r="B76" i="21"/>
  <c r="F79" i="1"/>
  <c r="B78" i="21"/>
  <c r="F80" i="1"/>
  <c r="B38" i="21"/>
  <c r="F81" i="1"/>
  <c r="B79" i="21"/>
  <c r="F82" i="1"/>
  <c r="B80" i="21"/>
  <c r="F83" i="1"/>
  <c r="B81" i="21"/>
  <c r="F84" i="1"/>
  <c r="B82" i="21"/>
  <c r="F85" i="1"/>
  <c r="B83" i="21"/>
  <c r="F86" i="1"/>
  <c r="B84" i="21"/>
  <c r="F87" i="1"/>
  <c r="B85" i="21"/>
  <c r="F88" i="1"/>
  <c r="B86" i="21"/>
  <c r="F89" i="1"/>
  <c r="B87" i="21"/>
  <c r="F90" i="1"/>
  <c r="B88" i="21"/>
  <c r="F91" i="1"/>
  <c r="B89" i="21"/>
  <c r="F213" i="1"/>
  <c r="B90" i="21"/>
  <c r="F93" i="1"/>
  <c r="B39" i="21"/>
  <c r="F94" i="1"/>
  <c r="B92" i="21"/>
  <c r="F95" i="1"/>
  <c r="B273" i="21"/>
  <c r="F96" i="1"/>
  <c r="B184" i="21"/>
  <c r="F98" i="1"/>
  <c r="B96" i="21"/>
  <c r="F99" i="1"/>
  <c r="B97" i="21"/>
  <c r="F100" i="1"/>
  <c r="B98" i="21"/>
  <c r="F101" i="1"/>
  <c r="B99" i="21"/>
  <c r="F102" i="1"/>
  <c r="B100" i="21"/>
  <c r="F103" i="1"/>
  <c r="B101" i="21"/>
  <c r="F104" i="1"/>
  <c r="B102" i="21"/>
  <c r="F105" i="1"/>
  <c r="B103" i="21"/>
  <c r="F106" i="1"/>
  <c r="B104" i="21"/>
  <c r="F107" i="1"/>
  <c r="B45" i="21"/>
  <c r="F108" i="1"/>
  <c r="B106" i="21"/>
  <c r="F275" i="1"/>
  <c r="B70" i="21"/>
  <c r="F110" i="1"/>
  <c r="B108" i="21"/>
  <c r="F111" i="1"/>
  <c r="B109" i="21"/>
  <c r="F112" i="1"/>
  <c r="B110" i="21"/>
  <c r="F113" i="1"/>
  <c r="B111" i="21"/>
  <c r="F114" i="1"/>
  <c r="B112" i="21"/>
  <c r="F115" i="1"/>
  <c r="B113" i="21"/>
  <c r="F116" i="1"/>
  <c r="B114" i="21"/>
  <c r="F117" i="1"/>
  <c r="B115" i="21"/>
  <c r="F118" i="1"/>
  <c r="B116" i="21"/>
  <c r="F119" i="1"/>
  <c r="B117" i="21"/>
  <c r="F120" i="1"/>
  <c r="B118" i="21"/>
  <c r="F121" i="1"/>
  <c r="B119" i="21"/>
  <c r="F122" i="1"/>
  <c r="B120" i="21"/>
  <c r="F123" i="1"/>
  <c r="B121" i="21"/>
  <c r="F124" i="1"/>
  <c r="B122" i="21"/>
  <c r="F125" i="1"/>
  <c r="B123" i="21"/>
  <c r="F126" i="1"/>
  <c r="B124" i="21"/>
  <c r="F127" i="1"/>
  <c r="B125" i="21"/>
  <c r="F128" i="1"/>
  <c r="B127" i="21"/>
  <c r="F129" i="1"/>
  <c r="B131" i="21"/>
  <c r="F130" i="1"/>
  <c r="B128" i="21"/>
  <c r="F131" i="1"/>
  <c r="B129" i="21"/>
  <c r="F132" i="1"/>
  <c r="B130" i="21"/>
  <c r="F133" i="1"/>
  <c r="B151" i="21"/>
  <c r="F134" i="1"/>
  <c r="B132" i="21"/>
  <c r="F135" i="1"/>
  <c r="B133" i="21"/>
  <c r="F136" i="1"/>
  <c r="B134" i="21"/>
  <c r="F137" i="1"/>
  <c r="B135" i="21"/>
  <c r="F138" i="1"/>
  <c r="B136" i="21"/>
  <c r="F139" i="1"/>
  <c r="B137" i="21"/>
  <c r="F140" i="1"/>
  <c r="B138" i="21"/>
  <c r="F141" i="1"/>
  <c r="B139" i="21"/>
  <c r="F142" i="1"/>
  <c r="B140" i="21"/>
  <c r="F143" i="1"/>
  <c r="B141" i="21"/>
  <c r="F144" i="1"/>
  <c r="B142" i="21"/>
  <c r="F145" i="1"/>
  <c r="B143" i="21"/>
  <c r="F146" i="1"/>
  <c r="B144" i="21"/>
  <c r="F147" i="1"/>
  <c r="B145" i="21"/>
  <c r="F148" i="1"/>
  <c r="B146" i="21"/>
  <c r="F149" i="1"/>
  <c r="B147" i="21"/>
  <c r="F150" i="1"/>
  <c r="B148" i="21"/>
  <c r="F151" i="1"/>
  <c r="B149" i="21"/>
  <c r="F152" i="1"/>
  <c r="B150" i="21"/>
  <c r="F153" i="1"/>
  <c r="B210" i="21"/>
  <c r="F154" i="1"/>
  <c r="B152" i="21"/>
  <c r="F155" i="1"/>
  <c r="B153" i="21"/>
  <c r="F5" i="1"/>
  <c r="B2" i="21"/>
  <c r="F157" i="1"/>
  <c r="B155" i="21"/>
  <c r="F158" i="1"/>
  <c r="B156" i="21"/>
  <c r="F159" i="1"/>
  <c r="B157" i="21"/>
  <c r="F160" i="1"/>
  <c r="B158" i="21"/>
  <c r="F161" i="1"/>
  <c r="B159" i="21"/>
  <c r="F162" i="1"/>
  <c r="B160" i="21"/>
  <c r="F163" i="1"/>
  <c r="B126" i="21"/>
  <c r="F164" i="1"/>
  <c r="B162" i="21"/>
  <c r="F166" i="1"/>
  <c r="B164" i="21"/>
  <c r="F167" i="1"/>
  <c r="B165" i="21"/>
  <c r="F7" i="1"/>
  <c r="B17" i="21"/>
  <c r="F169" i="1"/>
  <c r="B167" i="21"/>
  <c r="F170" i="1"/>
  <c r="B168" i="21"/>
  <c r="F171" i="1"/>
  <c r="B169" i="21"/>
  <c r="F172" i="1"/>
  <c r="B170" i="21"/>
  <c r="F173" i="1"/>
  <c r="B171" i="21"/>
  <c r="F174" i="1"/>
  <c r="B172" i="21"/>
  <c r="F175" i="1"/>
  <c r="B173" i="21"/>
  <c r="F176" i="1"/>
  <c r="B174" i="21"/>
  <c r="F177" i="1"/>
  <c r="B175" i="21"/>
  <c r="F178" i="1"/>
  <c r="B176" i="21"/>
  <c r="F17" i="1"/>
  <c r="B15" i="21"/>
  <c r="F180" i="1"/>
  <c r="B178" i="21"/>
  <c r="F182" i="1"/>
  <c r="B180" i="21"/>
  <c r="F183" i="1"/>
  <c r="B181" i="21"/>
  <c r="F184" i="1"/>
  <c r="B182" i="21"/>
  <c r="F188" i="1"/>
  <c r="B186" i="21"/>
  <c r="F189" i="1"/>
  <c r="B187" i="21"/>
  <c r="F190" i="1"/>
  <c r="B188" i="21"/>
  <c r="F191" i="1"/>
  <c r="B189" i="21"/>
  <c r="F192" i="1"/>
  <c r="B190" i="21"/>
  <c r="F193" i="1"/>
  <c r="B191" i="21"/>
  <c r="F194" i="1"/>
  <c r="B192" i="21"/>
  <c r="F195" i="1"/>
  <c r="B193" i="21"/>
  <c r="F196" i="1"/>
  <c r="B194" i="21"/>
  <c r="F197" i="1"/>
  <c r="B195" i="21"/>
  <c r="F198" i="1"/>
  <c r="B196" i="21"/>
  <c r="F199" i="1"/>
  <c r="B197" i="21"/>
  <c r="F200" i="1"/>
  <c r="B198" i="21"/>
  <c r="F201" i="1"/>
  <c r="B199" i="21"/>
  <c r="F202" i="1"/>
  <c r="B200" i="21"/>
  <c r="F204" i="1"/>
  <c r="B202" i="21"/>
  <c r="F205" i="1"/>
  <c r="B203" i="21"/>
  <c r="F206" i="1"/>
  <c r="B204" i="21"/>
  <c r="F207" i="1"/>
  <c r="B205" i="21"/>
  <c r="F208" i="1"/>
  <c r="B206" i="21"/>
  <c r="F209" i="1"/>
  <c r="B207" i="21"/>
  <c r="F210" i="1"/>
  <c r="B208" i="21"/>
  <c r="F211" i="1"/>
  <c r="B209" i="21"/>
  <c r="F212" i="1"/>
  <c r="B105" i="21"/>
  <c r="F214" i="1"/>
  <c r="B212" i="21"/>
  <c r="F215" i="1"/>
  <c r="B213" i="21"/>
  <c r="F216" i="1"/>
  <c r="B214" i="21"/>
  <c r="F217" i="1"/>
  <c r="B215" i="21"/>
  <c r="F218" i="1"/>
  <c r="B216" i="21"/>
  <c r="F219" i="1"/>
  <c r="B217" i="21"/>
  <c r="F220" i="1"/>
  <c r="B218" i="21"/>
  <c r="F221" i="1"/>
  <c r="B219" i="21"/>
  <c r="F222" i="1"/>
  <c r="B220" i="21"/>
  <c r="F223" i="1"/>
  <c r="B221" i="21"/>
  <c r="F224" i="1"/>
  <c r="B222" i="21"/>
  <c r="F225" i="1"/>
  <c r="B223" i="21"/>
  <c r="F226" i="1"/>
  <c r="B224" i="21"/>
  <c r="F227" i="1"/>
  <c r="B225" i="21"/>
  <c r="F228" i="1"/>
  <c r="B91" i="21"/>
  <c r="F229" i="1"/>
  <c r="B161" i="21"/>
  <c r="F230" i="1"/>
  <c r="B228" i="21"/>
  <c r="F231" i="1"/>
  <c r="B229" i="21"/>
  <c r="F232" i="1"/>
  <c r="B230" i="21"/>
  <c r="F233" i="1"/>
  <c r="B231" i="21"/>
  <c r="F234" i="1"/>
  <c r="B232" i="21"/>
  <c r="F235" i="1"/>
  <c r="B233" i="21"/>
  <c r="F236" i="1"/>
  <c r="B234" i="21"/>
  <c r="F237" i="1"/>
  <c r="B235" i="21"/>
  <c r="F238" i="1"/>
  <c r="B236" i="21"/>
  <c r="F241" i="1"/>
  <c r="B239" i="21"/>
  <c r="F242" i="1"/>
  <c r="B240" i="21"/>
  <c r="F243" i="1"/>
  <c r="B241" i="21"/>
  <c r="F244" i="1"/>
  <c r="B242" i="21"/>
  <c r="F246" i="1"/>
  <c r="B244" i="21"/>
  <c r="F247" i="1"/>
  <c r="B245" i="21"/>
  <c r="F248" i="1"/>
  <c r="B246" i="21"/>
  <c r="F250" i="1"/>
  <c r="B248" i="21"/>
  <c r="F251" i="1"/>
  <c r="B249" i="21"/>
  <c r="F252" i="1"/>
  <c r="B226" i="21"/>
  <c r="F253" i="1"/>
  <c r="B40" i="21"/>
  <c r="F254" i="1"/>
  <c r="B41" i="21"/>
  <c r="F255" i="1"/>
  <c r="B253" i="21"/>
  <c r="F256" i="1"/>
  <c r="B254" i="21"/>
  <c r="F257" i="1"/>
  <c r="B255" i="21"/>
  <c r="F27" i="1"/>
  <c r="B25" i="21"/>
  <c r="F260" i="1"/>
  <c r="B258" i="21"/>
  <c r="F261" i="1"/>
  <c r="B259" i="21"/>
  <c r="F262" i="1"/>
  <c r="B260" i="21"/>
  <c r="F4" i="1"/>
  <c r="B6" i="21"/>
  <c r="F264" i="1"/>
  <c r="B262" i="21"/>
  <c r="F265" i="1"/>
  <c r="B42" i="21"/>
  <c r="F266" i="1"/>
  <c r="B43" i="21"/>
  <c r="F268" i="1"/>
  <c r="B266" i="21"/>
  <c r="F269" i="1"/>
  <c r="B267" i="21"/>
  <c r="F270" i="1"/>
  <c r="B44" i="21"/>
  <c r="F271" i="1"/>
  <c r="B269" i="21"/>
  <c r="F272" i="1"/>
  <c r="B270" i="21"/>
  <c r="F179" i="1"/>
  <c r="B177" i="21"/>
  <c r="F274" i="1"/>
  <c r="B272" i="21"/>
  <c r="F19" i="1"/>
  <c r="B9" i="21"/>
  <c r="F273" i="1"/>
  <c r="B271" i="21"/>
  <c r="F277" i="1"/>
  <c r="B275" i="21"/>
  <c r="F278" i="1"/>
  <c r="B276" i="21"/>
  <c r="F21" i="1"/>
  <c r="B3" i="21"/>
  <c r="F280" i="1"/>
  <c r="B278" i="21"/>
  <c r="F276" i="1"/>
  <c r="B274" i="21"/>
  <c r="F282" i="1"/>
  <c r="B280" i="21"/>
  <c r="F279" i="1"/>
  <c r="B277" i="21"/>
  <c r="F71" i="1"/>
  <c r="B69" i="21"/>
  <c r="F23" i="1"/>
  <c r="B21" i="21"/>
  <c r="AM71" i="1"/>
  <c r="J71" i="1"/>
  <c r="K71" i="1"/>
  <c r="L71" i="1"/>
  <c r="I71" i="1"/>
  <c r="O6" i="18"/>
  <c r="R6" i="18"/>
  <c r="R5" i="18"/>
  <c r="T5" i="18"/>
  <c r="V5" i="18"/>
  <c r="W5" i="18"/>
  <c r="X5" i="18"/>
  <c r="V7" i="18"/>
  <c r="U7" i="18"/>
  <c r="T11" i="18"/>
  <c r="P9" i="18"/>
  <c r="P5" i="18"/>
  <c r="Q5" i="18"/>
  <c r="Q9" i="18"/>
  <c r="P12" i="18"/>
  <c r="P14" i="18"/>
  <c r="Q12" i="18"/>
  <c r="O8" i="18"/>
  <c r="R13" i="18"/>
  <c r="Q14" i="18"/>
  <c r="AM243" i="1"/>
  <c r="O243" i="1"/>
  <c r="I243" i="1"/>
  <c r="J243" i="1"/>
  <c r="K243" i="1"/>
  <c r="L243" i="1"/>
  <c r="AM8" i="1"/>
  <c r="AM34" i="1"/>
  <c r="AM35" i="1"/>
  <c r="AM36" i="1"/>
  <c r="AM37" i="1"/>
  <c r="AM38" i="1"/>
  <c r="AM39" i="1"/>
  <c r="AM40" i="1"/>
  <c r="AM41" i="1"/>
  <c r="AM42" i="1"/>
  <c r="AM6" i="1"/>
  <c r="AM161" i="1"/>
  <c r="AM277" i="1"/>
  <c r="AM278" i="1"/>
  <c r="AM13" i="1"/>
  <c r="AM29" i="1"/>
  <c r="AM130" i="1"/>
  <c r="AM282" i="1"/>
  <c r="AM154" i="1"/>
  <c r="T13" i="18"/>
  <c r="V13" i="18"/>
  <c r="X13" i="18"/>
  <c r="M14" i="18"/>
  <c r="O13" i="18"/>
  <c r="O12" i="18"/>
  <c r="N12" i="18"/>
  <c r="M12" i="18"/>
  <c r="O11" i="18"/>
  <c r="O10" i="18"/>
  <c r="N9" i="18"/>
  <c r="M9" i="18"/>
  <c r="O9" i="18"/>
  <c r="N5" i="18"/>
  <c r="M5" i="18"/>
  <c r="O5" i="18"/>
  <c r="N14" i="18"/>
  <c r="O14" i="18"/>
  <c r="X8" i="18"/>
  <c r="L9" i="18"/>
  <c r="L5" i="18"/>
  <c r="T12" i="18"/>
  <c r="L12" i="18"/>
  <c r="K14" i="18"/>
  <c r="V11" i="18"/>
  <c r="X11" i="18"/>
  <c r="E30" i="15"/>
  <c r="D30" i="15"/>
  <c r="G30" i="14"/>
  <c r="F30" i="14"/>
  <c r="E30" i="14"/>
  <c r="D30" i="14"/>
  <c r="R9" i="18"/>
  <c r="I14" i="18"/>
  <c r="J12" i="18"/>
  <c r="J9" i="18"/>
  <c r="J5" i="18"/>
  <c r="H5" i="18"/>
  <c r="H9" i="18"/>
  <c r="G12" i="18"/>
  <c r="H12" i="18"/>
  <c r="T9" i="18"/>
  <c r="T14" i="18"/>
  <c r="H14" i="18"/>
  <c r="G14" i="18"/>
  <c r="I5" i="18"/>
  <c r="K5" i="18"/>
  <c r="D12" i="18"/>
  <c r="E12" i="18"/>
  <c r="F12" i="18"/>
  <c r="I12" i="18"/>
  <c r="K12" i="18"/>
  <c r="C12" i="18"/>
  <c r="D9" i="18"/>
  <c r="E9" i="18"/>
  <c r="F9" i="18"/>
  <c r="G9" i="18"/>
  <c r="I9" i="18"/>
  <c r="K9" i="18"/>
  <c r="C9" i="18"/>
  <c r="G5" i="18"/>
  <c r="F5" i="18"/>
  <c r="E5" i="18"/>
  <c r="D5" i="18"/>
  <c r="C5" i="18"/>
  <c r="F14" i="18"/>
  <c r="X7" i="18"/>
  <c r="W12" i="18"/>
  <c r="W9" i="18"/>
  <c r="V6" i="18"/>
  <c r="X6" i="18"/>
  <c r="E14" i="18"/>
  <c r="D14" i="18"/>
  <c r="C14" i="18"/>
  <c r="F30" i="15"/>
  <c r="I25" i="1"/>
  <c r="J25" i="1"/>
  <c r="K25" i="1"/>
  <c r="L25" i="1"/>
  <c r="O25" i="1"/>
  <c r="AM25" i="1"/>
  <c r="I20" i="1"/>
  <c r="I168" i="1"/>
  <c r="AM205" i="1"/>
  <c r="I205" i="1"/>
  <c r="B30" i="14"/>
  <c r="G30" i="15"/>
  <c r="C30" i="15"/>
  <c r="B30" i="15"/>
  <c r="C30" i="14"/>
  <c r="C27" i="9"/>
  <c r="B27" i="9"/>
  <c r="G27" i="9"/>
  <c r="F27" i="9"/>
  <c r="E27" i="9"/>
  <c r="D27" i="9"/>
  <c r="AM179" i="1"/>
  <c r="O179" i="1"/>
  <c r="I179" i="1"/>
  <c r="AM164" i="1"/>
  <c r="AM184" i="1"/>
  <c r="AM204" i="1"/>
  <c r="I164" i="1"/>
  <c r="J164" i="1"/>
  <c r="K164" i="1"/>
  <c r="L164" i="1"/>
  <c r="O164" i="1"/>
  <c r="I184" i="1"/>
  <c r="J184" i="1"/>
  <c r="K184" i="1"/>
  <c r="L184" i="1"/>
  <c r="O184" i="1"/>
  <c r="I204" i="1"/>
  <c r="J204" i="1"/>
  <c r="K204" i="1"/>
  <c r="L204" i="1"/>
  <c r="O204" i="1"/>
  <c r="O235" i="1"/>
  <c r="AM175" i="1"/>
  <c r="I175" i="1"/>
  <c r="J175" i="1"/>
  <c r="K175" i="1"/>
  <c r="L175" i="1"/>
  <c r="O175" i="1"/>
  <c r="AM183" i="1"/>
  <c r="I183" i="1"/>
  <c r="J183" i="1"/>
  <c r="K183" i="1"/>
  <c r="L183" i="1"/>
  <c r="O183" i="1"/>
  <c r="AM163" i="1"/>
  <c r="I163" i="1"/>
  <c r="J163" i="1"/>
  <c r="K163" i="1"/>
  <c r="L163" i="1"/>
  <c r="O163" i="1"/>
  <c r="L4" i="1"/>
  <c r="L5" i="1"/>
  <c r="L6" i="1"/>
  <c r="L7" i="1"/>
  <c r="L8" i="1"/>
  <c r="L9" i="1"/>
  <c r="L10" i="1"/>
  <c r="L11" i="1"/>
  <c r="L12" i="1"/>
  <c r="L13" i="1"/>
  <c r="L14" i="1"/>
  <c r="L15" i="1"/>
  <c r="L16" i="1"/>
  <c r="L17" i="1"/>
  <c r="L18" i="1"/>
  <c r="L19" i="1"/>
  <c r="L20" i="1"/>
  <c r="L21" i="1"/>
  <c r="L26" i="1"/>
  <c r="L27"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5" i="1"/>
  <c r="L166" i="1"/>
  <c r="L167" i="1"/>
  <c r="L168" i="1"/>
  <c r="L169" i="1"/>
  <c r="L170" i="1"/>
  <c r="L171" i="1"/>
  <c r="L172" i="1"/>
  <c r="L173" i="1"/>
  <c r="L174" i="1"/>
  <c r="L176" i="1"/>
  <c r="L177" i="1"/>
  <c r="L178" i="1"/>
  <c r="L180" i="1"/>
  <c r="L181" i="1"/>
  <c r="L182" i="1"/>
  <c r="L185" i="1"/>
  <c r="L188" i="1"/>
  <c r="L189" i="1"/>
  <c r="L190" i="1"/>
  <c r="L191" i="1"/>
  <c r="L192" i="1"/>
  <c r="L193" i="1"/>
  <c r="L194" i="1"/>
  <c r="L195" i="1"/>
  <c r="L196" i="1"/>
  <c r="L197" i="1"/>
  <c r="L198" i="1"/>
  <c r="L199" i="1"/>
  <c r="L200" i="1"/>
  <c r="L201" i="1"/>
  <c r="L202"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41" i="1"/>
  <c r="L242"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AM83" i="1"/>
  <c r="AM84" i="1"/>
  <c r="AM157" i="1"/>
  <c r="AM192" i="1"/>
  <c r="AM4" i="1"/>
  <c r="AM5" i="1"/>
  <c r="AM7" i="1"/>
  <c r="AM9" i="1"/>
  <c r="AM10" i="1"/>
  <c r="AM11" i="1"/>
  <c r="AM12" i="1"/>
  <c r="AM14" i="1"/>
  <c r="AM15" i="1"/>
  <c r="AM16" i="1"/>
  <c r="AM17" i="1"/>
  <c r="AM18" i="1"/>
  <c r="AM19" i="1"/>
  <c r="AM20" i="1"/>
  <c r="AM21" i="1"/>
  <c r="AM26" i="1"/>
  <c r="AM27" i="1"/>
  <c r="AM165" i="1"/>
  <c r="AM30" i="1"/>
  <c r="AM31" i="1"/>
  <c r="AM32" i="1"/>
  <c r="AM33"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2" i="1"/>
  <c r="AM73" i="1"/>
  <c r="AM74" i="1"/>
  <c r="AM75" i="1"/>
  <c r="AM76" i="1"/>
  <c r="AM77" i="1"/>
  <c r="AM78" i="1"/>
  <c r="AM79" i="1"/>
  <c r="AM80" i="1"/>
  <c r="AM81" i="1"/>
  <c r="AM82"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5" i="1"/>
  <c r="AM156" i="1"/>
  <c r="AM158" i="1"/>
  <c r="AM159" i="1"/>
  <c r="AM160" i="1"/>
  <c r="AM249" i="1"/>
  <c r="AM162" i="1"/>
  <c r="AM166" i="1"/>
  <c r="AM167" i="1"/>
  <c r="AM168" i="1"/>
  <c r="AM169" i="1"/>
  <c r="AM170" i="1"/>
  <c r="AM171" i="1"/>
  <c r="AM172" i="1"/>
  <c r="AM173" i="1"/>
  <c r="AM174" i="1"/>
  <c r="AM176" i="1"/>
  <c r="AM177" i="1"/>
  <c r="AM178" i="1"/>
  <c r="AM180" i="1"/>
  <c r="AM181" i="1"/>
  <c r="AM182" i="1"/>
  <c r="AM185" i="1"/>
  <c r="AM188" i="1"/>
  <c r="AM189" i="1"/>
  <c r="AM190" i="1"/>
  <c r="AM191" i="1"/>
  <c r="AM193" i="1"/>
  <c r="AM194" i="1"/>
  <c r="AM195" i="1"/>
  <c r="AM196" i="1"/>
  <c r="AM197" i="1"/>
  <c r="AM198" i="1"/>
  <c r="AM199" i="1"/>
  <c r="AM200" i="1"/>
  <c r="AM201" i="1"/>
  <c r="AM202"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41" i="1"/>
  <c r="AM242" i="1"/>
  <c r="AM244" i="1"/>
  <c r="AM245" i="1"/>
  <c r="AM246" i="1"/>
  <c r="AM247" i="1"/>
  <c r="AM248" i="1"/>
  <c r="AM281"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9" i="1"/>
  <c r="AM280" i="1"/>
  <c r="AM283" i="1"/>
  <c r="AM284" i="1"/>
  <c r="O84" i="1"/>
  <c r="O154" i="1"/>
  <c r="O157" i="1"/>
  <c r="O29" i="1"/>
  <c r="O192" i="1"/>
  <c r="O161" i="1"/>
  <c r="O4" i="1"/>
  <c r="O5" i="1"/>
  <c r="O6" i="1"/>
  <c r="O7" i="1"/>
  <c r="O8" i="1"/>
  <c r="O9" i="1"/>
  <c r="O10" i="1"/>
  <c r="O11" i="1"/>
  <c r="O12" i="1"/>
  <c r="O13" i="1"/>
  <c r="O14" i="1"/>
  <c r="O15" i="1"/>
  <c r="O16" i="1"/>
  <c r="O17" i="1"/>
  <c r="O18" i="1"/>
  <c r="O19" i="1"/>
  <c r="O20" i="1"/>
  <c r="O21" i="1"/>
  <c r="O26" i="1"/>
  <c r="O27" i="1"/>
  <c r="O165"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2" i="1"/>
  <c r="O73" i="1"/>
  <c r="O74" i="1"/>
  <c r="O75" i="1"/>
  <c r="O76" i="1"/>
  <c r="O77" i="1"/>
  <c r="O78" i="1"/>
  <c r="O79" i="1"/>
  <c r="O80" i="1"/>
  <c r="O81" i="1"/>
  <c r="O82"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5" i="1"/>
  <c r="O156" i="1"/>
  <c r="O158" i="1"/>
  <c r="O159" i="1"/>
  <c r="O160" i="1"/>
  <c r="O249" i="1"/>
  <c r="O162" i="1"/>
  <c r="O166" i="1"/>
  <c r="O167" i="1"/>
  <c r="O168" i="1"/>
  <c r="O169" i="1"/>
  <c r="O170" i="1"/>
  <c r="O171" i="1"/>
  <c r="O172" i="1"/>
  <c r="O173" i="1"/>
  <c r="O174" i="1"/>
  <c r="O176" i="1"/>
  <c r="O177" i="1"/>
  <c r="O178" i="1"/>
  <c r="O180" i="1"/>
  <c r="O181" i="1"/>
  <c r="O182" i="1"/>
  <c r="O185" i="1"/>
  <c r="O188" i="1"/>
  <c r="O189" i="1"/>
  <c r="O190" i="1"/>
  <c r="O191" i="1"/>
  <c r="O193" i="1"/>
  <c r="O194" i="1"/>
  <c r="O195" i="1"/>
  <c r="O196" i="1"/>
  <c r="O197" i="1"/>
  <c r="O198" i="1"/>
  <c r="O199" i="1"/>
  <c r="O200" i="1"/>
  <c r="O201" i="1"/>
  <c r="O202"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6" i="1"/>
  <c r="O237" i="1"/>
  <c r="O238" i="1"/>
  <c r="O241" i="1"/>
  <c r="O242" i="1"/>
  <c r="O244" i="1"/>
  <c r="O245" i="1"/>
  <c r="O246" i="1"/>
  <c r="O247" i="1"/>
  <c r="O248" i="1"/>
  <c r="O281"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3" i="1"/>
  <c r="O282" i="1"/>
  <c r="O284" i="1"/>
  <c r="O83" i="1"/>
  <c r="K84" i="1"/>
  <c r="K154" i="1"/>
  <c r="K157" i="1"/>
  <c r="K29" i="1"/>
  <c r="K192" i="1"/>
  <c r="K161" i="1"/>
  <c r="K4" i="1"/>
  <c r="K5" i="1"/>
  <c r="K6" i="1"/>
  <c r="K7" i="1"/>
  <c r="K8" i="1"/>
  <c r="K9" i="1"/>
  <c r="K10" i="1"/>
  <c r="K11" i="1"/>
  <c r="K12" i="1"/>
  <c r="K13" i="1"/>
  <c r="K14" i="1"/>
  <c r="K15" i="1"/>
  <c r="K16" i="1"/>
  <c r="K17" i="1"/>
  <c r="K18" i="1"/>
  <c r="K19" i="1"/>
  <c r="K20" i="1"/>
  <c r="K21" i="1"/>
  <c r="K26" i="1"/>
  <c r="K27" i="1"/>
  <c r="K165"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2" i="1"/>
  <c r="K73" i="1"/>
  <c r="K74" i="1"/>
  <c r="K75" i="1"/>
  <c r="K76" i="1"/>
  <c r="K77" i="1"/>
  <c r="K78" i="1"/>
  <c r="K79" i="1"/>
  <c r="K80" i="1"/>
  <c r="K81" i="1"/>
  <c r="K82"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5" i="1"/>
  <c r="K156" i="1"/>
  <c r="K158" i="1"/>
  <c r="K159" i="1"/>
  <c r="K160" i="1"/>
  <c r="K249" i="1"/>
  <c r="K162" i="1"/>
  <c r="K166" i="1"/>
  <c r="K167" i="1"/>
  <c r="K168" i="1"/>
  <c r="K169" i="1"/>
  <c r="K170" i="1"/>
  <c r="K171" i="1"/>
  <c r="K172" i="1"/>
  <c r="K173" i="1"/>
  <c r="K174" i="1"/>
  <c r="K176" i="1"/>
  <c r="K177" i="1"/>
  <c r="K178" i="1"/>
  <c r="K180" i="1"/>
  <c r="K181" i="1"/>
  <c r="K182" i="1"/>
  <c r="K185" i="1"/>
  <c r="K188" i="1"/>
  <c r="K189" i="1"/>
  <c r="K190" i="1"/>
  <c r="K191" i="1"/>
  <c r="K193" i="1"/>
  <c r="K194" i="1"/>
  <c r="K195" i="1"/>
  <c r="K196" i="1"/>
  <c r="K197" i="1"/>
  <c r="K198" i="1"/>
  <c r="K199" i="1"/>
  <c r="K200" i="1"/>
  <c r="K201" i="1"/>
  <c r="K202"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41" i="1"/>
  <c r="K242" i="1"/>
  <c r="K244" i="1"/>
  <c r="K245" i="1"/>
  <c r="K246" i="1"/>
  <c r="K247" i="1"/>
  <c r="K248" i="1"/>
  <c r="K281"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3" i="1"/>
  <c r="K282" i="1"/>
  <c r="K284" i="1"/>
  <c r="K83" i="1"/>
  <c r="J84" i="1"/>
  <c r="J154" i="1"/>
  <c r="J157" i="1"/>
  <c r="J29" i="1"/>
  <c r="J192" i="1"/>
  <c r="J161" i="1"/>
  <c r="J4" i="1"/>
  <c r="J5" i="1"/>
  <c r="J6" i="1"/>
  <c r="J7" i="1"/>
  <c r="J8" i="1"/>
  <c r="J9" i="1"/>
  <c r="J10" i="1"/>
  <c r="J11" i="1"/>
  <c r="J12" i="1"/>
  <c r="J13" i="1"/>
  <c r="J14" i="1"/>
  <c r="J15" i="1"/>
  <c r="J16" i="1"/>
  <c r="J17" i="1"/>
  <c r="J18" i="1"/>
  <c r="J19" i="1"/>
  <c r="J20" i="1"/>
  <c r="J21" i="1"/>
  <c r="J26" i="1"/>
  <c r="J27" i="1"/>
  <c r="J165"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2" i="1"/>
  <c r="J73" i="1"/>
  <c r="J74" i="1"/>
  <c r="J75" i="1"/>
  <c r="J76" i="1"/>
  <c r="J77" i="1"/>
  <c r="J78" i="1"/>
  <c r="J79" i="1"/>
  <c r="J80" i="1"/>
  <c r="J81" i="1"/>
  <c r="J82"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5" i="1"/>
  <c r="J156" i="1"/>
  <c r="J158" i="1"/>
  <c r="J159" i="1"/>
  <c r="J160" i="1"/>
  <c r="J249" i="1"/>
  <c r="J162" i="1"/>
  <c r="J166" i="1"/>
  <c r="J167" i="1"/>
  <c r="J168" i="1"/>
  <c r="J169" i="1"/>
  <c r="J170" i="1"/>
  <c r="J171" i="1"/>
  <c r="J172" i="1"/>
  <c r="J173" i="1"/>
  <c r="J174" i="1"/>
  <c r="J176" i="1"/>
  <c r="J177" i="1"/>
  <c r="J178" i="1"/>
  <c r="J180" i="1"/>
  <c r="J181" i="1"/>
  <c r="J182" i="1"/>
  <c r="J185" i="1"/>
  <c r="J188" i="1"/>
  <c r="J189" i="1"/>
  <c r="J190" i="1"/>
  <c r="J191" i="1"/>
  <c r="J193" i="1"/>
  <c r="J194" i="1"/>
  <c r="J195" i="1"/>
  <c r="J196" i="1"/>
  <c r="J197" i="1"/>
  <c r="J198" i="1"/>
  <c r="J199" i="1"/>
  <c r="J200" i="1"/>
  <c r="J201" i="1"/>
  <c r="J202"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41" i="1"/>
  <c r="J242" i="1"/>
  <c r="J244" i="1"/>
  <c r="J245" i="1"/>
  <c r="J246" i="1"/>
  <c r="J247" i="1"/>
  <c r="J248" i="1"/>
  <c r="J281"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3" i="1"/>
  <c r="J282" i="1"/>
  <c r="J284" i="1"/>
  <c r="J83" i="1"/>
  <c r="I84" i="1"/>
  <c r="I154" i="1"/>
  <c r="I157" i="1"/>
  <c r="I29" i="1"/>
  <c r="I192" i="1"/>
  <c r="I161" i="1"/>
  <c r="I4" i="1"/>
  <c r="I5" i="1"/>
  <c r="I6" i="1"/>
  <c r="I7" i="1"/>
  <c r="I8" i="1"/>
  <c r="I9" i="1"/>
  <c r="I10" i="1"/>
  <c r="I11" i="1"/>
  <c r="I12" i="1"/>
  <c r="I13" i="1"/>
  <c r="I14" i="1"/>
  <c r="I15" i="1"/>
  <c r="I16" i="1"/>
  <c r="I17" i="1"/>
  <c r="I18" i="1"/>
  <c r="I19" i="1"/>
  <c r="I21" i="1"/>
  <c r="I26" i="1"/>
  <c r="I27" i="1"/>
  <c r="I165"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2" i="1"/>
  <c r="I73" i="1"/>
  <c r="I74" i="1"/>
  <c r="I75" i="1"/>
  <c r="I76" i="1"/>
  <c r="I77" i="1"/>
  <c r="I78" i="1"/>
  <c r="I79" i="1"/>
  <c r="I80" i="1"/>
  <c r="I81" i="1"/>
  <c r="I82"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5" i="1"/>
  <c r="I156" i="1"/>
  <c r="I158" i="1"/>
  <c r="I159" i="1"/>
  <c r="I160" i="1"/>
  <c r="I249" i="1"/>
  <c r="I162" i="1"/>
  <c r="I166" i="1"/>
  <c r="I167" i="1"/>
  <c r="I169" i="1"/>
  <c r="I170" i="1"/>
  <c r="I171" i="1"/>
  <c r="I172" i="1"/>
  <c r="I173" i="1"/>
  <c r="I174" i="1"/>
  <c r="I176" i="1"/>
  <c r="I177" i="1"/>
  <c r="I178" i="1"/>
  <c r="I180" i="1"/>
  <c r="I181" i="1"/>
  <c r="I182" i="1"/>
  <c r="I185" i="1"/>
  <c r="I188" i="1"/>
  <c r="I189" i="1"/>
  <c r="I190" i="1"/>
  <c r="I191" i="1"/>
  <c r="I193" i="1"/>
  <c r="I194" i="1"/>
  <c r="I195" i="1"/>
  <c r="I196" i="1"/>
  <c r="I197" i="1"/>
  <c r="I198" i="1"/>
  <c r="I199" i="1"/>
  <c r="I200" i="1"/>
  <c r="I201" i="1"/>
  <c r="I202"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41" i="1"/>
  <c r="I242" i="1"/>
  <c r="I244" i="1"/>
  <c r="I245" i="1"/>
  <c r="I246" i="1"/>
  <c r="I247" i="1"/>
  <c r="I248" i="1"/>
  <c r="I281"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3" i="1"/>
  <c r="I282" i="1"/>
  <c r="I284" i="1"/>
  <c r="I83" i="1"/>
  <c r="W14" i="18"/>
  <c r="V10" i="18"/>
  <c r="X10" i="18"/>
  <c r="J14" i="18"/>
  <c r="V9" i="18"/>
  <c r="X9" i="18"/>
  <c r="U10" i="18"/>
  <c r="U11" i="18"/>
  <c r="U6" i="18"/>
  <c r="R12" i="18"/>
  <c r="R14" i="18"/>
  <c r="U8" i="18"/>
  <c r="U5" i="18"/>
  <c r="L14" i="18"/>
  <c r="V12" i="18"/>
  <c r="X12" i="18"/>
  <c r="U13" i="18"/>
  <c r="U12" i="18"/>
  <c r="V14" i="18"/>
  <c r="U14" i="18"/>
  <c r="X14" i="18"/>
  <c r="U9" i="18"/>
</calcChain>
</file>

<file path=xl/sharedStrings.xml><?xml version="1.0" encoding="utf-8"?>
<sst xmlns="http://schemas.openxmlformats.org/spreadsheetml/2006/main" count="9169" uniqueCount="1406">
  <si>
    <t>App Code</t>
  </si>
  <si>
    <t>App Custodian</t>
  </si>
  <si>
    <t>BU Exec Sponsor</t>
  </si>
  <si>
    <t>Business App Sponsor</t>
  </si>
  <si>
    <t>Current Lifecycle Phase</t>
  </si>
  <si>
    <t>Date of Last DR Exercise</t>
  </si>
  <si>
    <t>DR Plan Provided</t>
  </si>
  <si>
    <t>L4</t>
  </si>
  <si>
    <t>L5</t>
  </si>
  <si>
    <t>Next DR Exercise Required By</t>
  </si>
  <si>
    <t>Recovery Time Capability</t>
  </si>
  <si>
    <t>SOC 1</t>
  </si>
  <si>
    <t>21RT</t>
  </si>
  <si>
    <t>Desilets, Raymond (RBC I&amp;TS)</t>
  </si>
  <si>
    <t>TRUST</t>
  </si>
  <si>
    <t>Daigle, James (RBC ITS)</t>
  </si>
  <si>
    <t>Underhill, Carol (RBC IS)</t>
  </si>
  <si>
    <t>Critical</t>
  </si>
  <si>
    <t>Production</t>
  </si>
  <si>
    <t>Yes</t>
  </si>
  <si>
    <t>Stott, Jennifer</t>
  </si>
  <si>
    <t>Simon, Pascal (RBC IS)</t>
  </si>
  <si>
    <t>3 Hours</t>
  </si>
  <si>
    <t>No</t>
  </si>
  <si>
    <t>22RT</t>
  </si>
  <si>
    <t>Rivera, Cristina (RBC IS)</t>
  </si>
  <si>
    <t>SL</t>
  </si>
  <si>
    <t>D'Eramo, Donato</t>
  </si>
  <si>
    <t>Rastegar, Afsaneh</t>
  </si>
  <si>
    <t>23RT</t>
  </si>
  <si>
    <t>FINANCIAL DATA CAPTURE</t>
  </si>
  <si>
    <t>6 Hours</t>
  </si>
  <si>
    <t>24RT</t>
  </si>
  <si>
    <t>SECURITY MOVEMENT &amp; CONTROL</t>
  </si>
  <si>
    <t>Baig, Osman (RBC IS)</t>
  </si>
  <si>
    <t>25RT</t>
  </si>
  <si>
    <t>IPS</t>
  </si>
  <si>
    <t>28RT</t>
  </si>
  <si>
    <t>RT RECONCILIATION INTEGRATION</t>
  </si>
  <si>
    <t>Criticality Not Assigned</t>
  </si>
  <si>
    <t>Dani, Hitesh</t>
  </si>
  <si>
    <t>PRS</t>
  </si>
  <si>
    <t>High</t>
  </si>
  <si>
    <t>12 Hours</t>
  </si>
  <si>
    <t>55RT</t>
  </si>
  <si>
    <t>PPS</t>
  </si>
  <si>
    <t>5A00</t>
  </si>
  <si>
    <t>Panic, Vladan (RBC IS)</t>
  </si>
  <si>
    <t>MPOWER</t>
  </si>
  <si>
    <t>Ciccarelli, Brad (RBC ITS)</t>
  </si>
  <si>
    <t>Not Provided</t>
  </si>
  <si>
    <t>4 Hours</t>
  </si>
  <si>
    <t>6X00</t>
  </si>
  <si>
    <t>TLM</t>
  </si>
  <si>
    <t>Hibbert-Logan, Lynne (RBC IS)</t>
  </si>
  <si>
    <t>1 Hour</t>
  </si>
  <si>
    <t>73RT</t>
  </si>
  <si>
    <t>PCR</t>
  </si>
  <si>
    <t>75RT</t>
  </si>
  <si>
    <t>PERSONAL PENSION TRUST</t>
  </si>
  <si>
    <t>77RT</t>
  </si>
  <si>
    <t>CIS -- COMMON INFORMATION SYSTEM</t>
  </si>
  <si>
    <t>85RT</t>
  </si>
  <si>
    <t>IRA</t>
  </si>
  <si>
    <t>86RT</t>
  </si>
  <si>
    <t>MVP</t>
  </si>
  <si>
    <t>B200</t>
  </si>
  <si>
    <t>GLOBAL PLUS Custody</t>
  </si>
  <si>
    <t>5 Hours</t>
  </si>
  <si>
    <t>B201</t>
  </si>
  <si>
    <t>Williamson, Craig (RBC IS)</t>
  </si>
  <si>
    <t>MILVUS</t>
  </si>
  <si>
    <t>Sunny, Wilson (RBC IS)</t>
  </si>
  <si>
    <t>Erbetti, Frederic (RBC IS)</t>
  </si>
  <si>
    <t>B300</t>
  </si>
  <si>
    <t>Global Plus Benefits Payment</t>
  </si>
  <si>
    <t>GJ00</t>
  </si>
  <si>
    <t>UNITRAX</t>
  </si>
  <si>
    <t>Hines, Debbie (RBC IS)</t>
  </si>
  <si>
    <t>JR00</t>
  </si>
  <si>
    <t>ADVANTAGE (TOR)</t>
  </si>
  <si>
    <t>KV00</t>
  </si>
  <si>
    <t>REDS</t>
  </si>
  <si>
    <t>No System To Protect</t>
  </si>
  <si>
    <t>NH00</t>
  </si>
  <si>
    <t>VIEWFINDER</t>
  </si>
  <si>
    <t>Sinclair, Ian (RBC I&amp;TS)</t>
  </si>
  <si>
    <t>8 Hours</t>
  </si>
  <si>
    <t>QM00</t>
  </si>
  <si>
    <t>BENCHMARK INVESTMENT ANALYTICS</t>
  </si>
  <si>
    <t>Kwan, Jeff (RBC IS)</t>
  </si>
  <si>
    <t>RAT0</t>
  </si>
  <si>
    <t>Portfolio Accounting Information</t>
  </si>
  <si>
    <t>90+ Days (Best Efforts Long Term)</t>
  </si>
  <si>
    <t>RBB0</t>
  </si>
  <si>
    <t>Franz, Laurent (RBC IS)</t>
  </si>
  <si>
    <t>Integration Platform Luxembourg</t>
  </si>
  <si>
    <t>Preser, Fabien (RBC IS)</t>
  </si>
  <si>
    <t>Parras, Maria (RBC IS)</t>
  </si>
  <si>
    <t>O'leary, Gary (RBC IS)</t>
  </si>
  <si>
    <t>RCR0</t>
  </si>
  <si>
    <t>Li, Tracy (RBC IS)</t>
  </si>
  <si>
    <t>HI Grant (Starter &amp; Leaver) Website</t>
  </si>
  <si>
    <t>Banks, David (RBC I&amp;TS)</t>
  </si>
  <si>
    <t>Graybill, Jacques</t>
  </si>
  <si>
    <t>120+ Hours (Best Efforts Medium Term)</t>
  </si>
  <si>
    <t>RCT0</t>
  </si>
  <si>
    <t>HI AMP Term Deposit Processing Automation</t>
  </si>
  <si>
    <t>RCU0</t>
  </si>
  <si>
    <t>HI Navigator Acorn</t>
  </si>
  <si>
    <t>RCW0</t>
  </si>
  <si>
    <t>HI CPS Pricing Hiport Import Automation</t>
  </si>
  <si>
    <t>RDZ0</t>
  </si>
  <si>
    <t>HI Registry Accounting Suite</t>
  </si>
  <si>
    <t>REA0</t>
  </si>
  <si>
    <t>HI Navigator SARA Distribution Component</t>
  </si>
  <si>
    <t>24 Hours</t>
  </si>
  <si>
    <t>REB0</t>
  </si>
  <si>
    <t>HI Navigator Unit Pricing Fees</t>
  </si>
  <si>
    <t>REC0</t>
  </si>
  <si>
    <t>HI File Transformation Biztalk</t>
  </si>
  <si>
    <t>RED0</t>
  </si>
  <si>
    <t>HI Charles River Import Automation Suite</t>
  </si>
  <si>
    <t>REE0</t>
  </si>
  <si>
    <t>HI Navigator SARA NAV Price Files</t>
  </si>
  <si>
    <t>REF0</t>
  </si>
  <si>
    <t>HI Navigator MIS</t>
  </si>
  <si>
    <t>REG0</t>
  </si>
  <si>
    <t>HI AMP Trade Confirmation Biztalk</t>
  </si>
  <si>
    <t>REH0</t>
  </si>
  <si>
    <t>HI ToFA Suite</t>
  </si>
  <si>
    <t>10 Hours</t>
  </si>
  <si>
    <t>REJ0</t>
  </si>
  <si>
    <t>Dumont, Pascale PD (RBC IS)</t>
  </si>
  <si>
    <t>HR External Application Suite</t>
  </si>
  <si>
    <t>Vanden Eynde, Werner WV (RBC IS)</t>
  </si>
  <si>
    <t>Low</t>
  </si>
  <si>
    <t>Stone, Richard (RBC IS)</t>
  </si>
  <si>
    <t>48 Hours</t>
  </si>
  <si>
    <t>REK0</t>
  </si>
  <si>
    <t>HR Tactical Application Suite</t>
  </si>
  <si>
    <t>REW0</t>
  </si>
  <si>
    <t>HI Navigator Bank Payment File Confirmation</t>
  </si>
  <si>
    <t>REX0</t>
  </si>
  <si>
    <t>Thaliph, Amar (RBC IS)</t>
  </si>
  <si>
    <t>HI DTS Suite</t>
  </si>
  <si>
    <t>REZ0</t>
  </si>
  <si>
    <t>HI Interest Accrual Adjustment Automation Suite</t>
  </si>
  <si>
    <t>RFA0</t>
  </si>
  <si>
    <t>HI HC Utility Suite</t>
  </si>
  <si>
    <t>RFB0</t>
  </si>
  <si>
    <t>Woodward, Gordon (RBC IS)</t>
  </si>
  <si>
    <t>HI RS Script Suite</t>
  </si>
  <si>
    <t>RFC0</t>
  </si>
  <si>
    <t>HI OSSETT</t>
  </si>
  <si>
    <t>RFD0</t>
  </si>
  <si>
    <t>HI ADP Proxy Voting File Generator</t>
  </si>
  <si>
    <t>RFE0</t>
  </si>
  <si>
    <t>HI GS Cash Forecasting</t>
  </si>
  <si>
    <t>RFF0</t>
  </si>
  <si>
    <t xml:space="preserve">HI SFTP Initiator </t>
  </si>
  <si>
    <t>RFG0</t>
  </si>
  <si>
    <t>HI SH Utility Suite</t>
  </si>
  <si>
    <t>RFH0</t>
  </si>
  <si>
    <t>HI Navigator Unit Pricing Data Warehouse</t>
  </si>
  <si>
    <t>RFJ0</t>
  </si>
  <si>
    <t>HI Hydra Suite</t>
  </si>
  <si>
    <t>RFK0</t>
  </si>
  <si>
    <t>ANZ Transactive</t>
  </si>
  <si>
    <t>2 Hours</t>
  </si>
  <si>
    <t>Johnson, Clive (RBC I&amp;TS)</t>
  </si>
  <si>
    <t>RFO0</t>
  </si>
  <si>
    <t>Enterprise Security Reporter</t>
  </si>
  <si>
    <t>RFQ0</t>
  </si>
  <si>
    <t>HI Host Monitor</t>
  </si>
  <si>
    <t>RFU0</t>
  </si>
  <si>
    <t>Rimes RTXLNET Excel Add-on</t>
  </si>
  <si>
    <t>RFV0</t>
  </si>
  <si>
    <t>NAB Interfaces</t>
  </si>
  <si>
    <t>RFY0</t>
  </si>
  <si>
    <t>CHESS PC</t>
  </si>
  <si>
    <t>RGG0</t>
  </si>
  <si>
    <t>Gruselin, Francois (RBC IS)</t>
  </si>
  <si>
    <t>Datamart MTD</t>
  </si>
  <si>
    <t>RHI0</t>
  </si>
  <si>
    <t>FSI - Fund Sales Intelligence</t>
  </si>
  <si>
    <t>Malinverni, Giuseppe (RBC IS)</t>
  </si>
  <si>
    <t>RJL0</t>
  </si>
  <si>
    <t>HI Navigator Reconciliation</t>
  </si>
  <si>
    <t>RJN0</t>
  </si>
  <si>
    <t>Zannier, Emmanuel (RBC IS)</t>
  </si>
  <si>
    <t>Shareholder Services Suite</t>
  </si>
  <si>
    <t>Moreau, Gilles (RBC IS)</t>
  </si>
  <si>
    <t>Gilbin, Didier (RBC IS)</t>
  </si>
  <si>
    <t>RJO0</t>
  </si>
  <si>
    <t>IT Tactical Applications Suite</t>
  </si>
  <si>
    <t>Conrard, Katty (RBC IS)</t>
  </si>
  <si>
    <t>de Saint Moulin, Thibaut Td (RBC IS)</t>
  </si>
  <si>
    <t>RT00</t>
  </si>
  <si>
    <t>RESERVED FOR RT PRINT JOBS</t>
  </si>
  <si>
    <t>SAA0</t>
  </si>
  <si>
    <t>MAGNITUDE</t>
  </si>
  <si>
    <t>Gossens, Franck (RBC IS)</t>
  </si>
  <si>
    <t>SAB0</t>
  </si>
  <si>
    <t>Hillard, Philippe (RBC IS)</t>
  </si>
  <si>
    <t>MDF</t>
  </si>
  <si>
    <t>Guillaume, Christophe CG (RBC IS)</t>
  </si>
  <si>
    <t>D'oro, Giancarlo (RBC IS)</t>
  </si>
  <si>
    <t>SAD0</t>
  </si>
  <si>
    <t>HI MFA Suite</t>
  </si>
  <si>
    <t>Baczynski, Didier (RBC IS)</t>
  </si>
  <si>
    <t>SAG0</t>
  </si>
  <si>
    <t>Multifonds</t>
  </si>
  <si>
    <t>Ullens, Frederic (RBC IS)</t>
  </si>
  <si>
    <t>SAH0</t>
  </si>
  <si>
    <t>NADI</t>
  </si>
  <si>
    <t>SAJ0</t>
  </si>
  <si>
    <t>Zanon, Julie (RBC IS)</t>
  </si>
  <si>
    <t>Tribank</t>
  </si>
  <si>
    <t>Kim, Steven</t>
  </si>
  <si>
    <t>Lecardinal, V¿ronique (RBC IS)</t>
  </si>
  <si>
    <t>SAN0</t>
  </si>
  <si>
    <t>HI Reporter Suite</t>
  </si>
  <si>
    <t>SAP0</t>
  </si>
  <si>
    <t>HI Navigator Relevant Interest</t>
  </si>
  <si>
    <t>Medium</t>
  </si>
  <si>
    <t>SAR0</t>
  </si>
  <si>
    <t>Lion, Massimo (RBC IS)</t>
  </si>
  <si>
    <t>RNI GARI</t>
  </si>
  <si>
    <t>SAT0</t>
  </si>
  <si>
    <t>SAGE ACCPAC</t>
  </si>
  <si>
    <t>Tay, Kay (RBC IS)</t>
  </si>
  <si>
    <t>Conrad, Katty</t>
  </si>
  <si>
    <t>SAV0</t>
  </si>
  <si>
    <t>Fanuel, Xavier (RBC IS)</t>
  </si>
  <si>
    <t>SARA</t>
  </si>
  <si>
    <t>SAW0</t>
  </si>
  <si>
    <t>SARA WEB</t>
  </si>
  <si>
    <t>Olenka, Simon (RBC IS)</t>
  </si>
  <si>
    <t>Rutledge, Brad (RBC I&amp;TS)</t>
  </si>
  <si>
    <t>Barrier, Fr¿d¿ric (RBC IS)</t>
  </si>
  <si>
    <t>Kuborn, Samuel (RBC IS)</t>
  </si>
  <si>
    <t>Dorland, Sophie (RBC IS)</t>
  </si>
  <si>
    <t>SBE0</t>
  </si>
  <si>
    <t>Mouries, Eric (RBC IS)</t>
  </si>
  <si>
    <t>GTX (STELINK)</t>
  </si>
  <si>
    <t>SBF0</t>
  </si>
  <si>
    <t>STP</t>
  </si>
  <si>
    <t>SBG0</t>
  </si>
  <si>
    <t>StpMat</t>
  </si>
  <si>
    <t>Ha¿ner, Thierry (RBC IS)</t>
  </si>
  <si>
    <t>SBL0</t>
  </si>
  <si>
    <t>TATTICA</t>
  </si>
  <si>
    <t>Bull, John Z (RBC IS)</t>
  </si>
  <si>
    <t>SBU0</t>
  </si>
  <si>
    <t>UBIX</t>
  </si>
  <si>
    <t>SCP0</t>
  </si>
  <si>
    <t>Swift Solution Canada</t>
  </si>
  <si>
    <t>Figuiere, Jean-Christophe (RBC IS)</t>
  </si>
  <si>
    <t>SCS0</t>
  </si>
  <si>
    <t>Splunk</t>
  </si>
  <si>
    <t>SERT</t>
  </si>
  <si>
    <t>SECURITIES LENDING I/O</t>
  </si>
  <si>
    <t>SGG0</t>
  </si>
  <si>
    <t>HI TradeCapture Suite</t>
  </si>
  <si>
    <t>SHE0</t>
  </si>
  <si>
    <t>SOA Management Console Canada</t>
  </si>
  <si>
    <t>SHG0</t>
  </si>
  <si>
    <t>RBC MQ BROWSER</t>
  </si>
  <si>
    <t>SIW0</t>
  </si>
  <si>
    <t>euHReka (NgA)</t>
  </si>
  <si>
    <t>Mogg, Rebecca</t>
  </si>
  <si>
    <t>SKO0</t>
  </si>
  <si>
    <t>LIBOR Rate Submission Tool</t>
  </si>
  <si>
    <t>Melo, Margaret</t>
  </si>
  <si>
    <t>SKY0</t>
  </si>
  <si>
    <t>Cain, Neill (RBC IS)</t>
  </si>
  <si>
    <t>Swift Alliance Workstation - UK</t>
  </si>
  <si>
    <t>Immediate/Dynamic</t>
  </si>
  <si>
    <t>SLA0</t>
  </si>
  <si>
    <t>Data Exchange - DX</t>
  </si>
  <si>
    <t>SLB0</t>
  </si>
  <si>
    <t>Crest GUI</t>
  </si>
  <si>
    <t>SLR0</t>
  </si>
  <si>
    <t>BLUEBIRD</t>
  </si>
  <si>
    <t>SLRT</t>
  </si>
  <si>
    <t>SECURITIES LENDING - EXTENSION</t>
  </si>
  <si>
    <t>SMZ0</t>
  </si>
  <si>
    <t xml:space="preserve"> SAFEWATCH (Filtering Online) </t>
  </si>
  <si>
    <t>SNB0</t>
  </si>
  <si>
    <t xml:space="preserve">Microsoft  Dynamics CRM </t>
  </si>
  <si>
    <t>Beyer, Soren (RBC IS)</t>
  </si>
  <si>
    <t>SNI0</t>
  </si>
  <si>
    <t>Datamart Essbase</t>
  </si>
  <si>
    <t>Wallis, Lisa</t>
  </si>
  <si>
    <t>SNJ0</t>
  </si>
  <si>
    <t>Datamart KPI</t>
  </si>
  <si>
    <t>SNK0</t>
  </si>
  <si>
    <t>Datamart MIS</t>
  </si>
  <si>
    <t>SNS0</t>
  </si>
  <si>
    <t>SNV0</t>
  </si>
  <si>
    <t>Account Management Service</t>
  </si>
  <si>
    <t>SOA0</t>
  </si>
  <si>
    <t>Corporate Actions</t>
  </si>
  <si>
    <t>SOB0</t>
  </si>
  <si>
    <t>SOC0</t>
  </si>
  <si>
    <t>NAVQUEST</t>
  </si>
  <si>
    <t>SOD0</t>
  </si>
  <si>
    <t>Quartal</t>
  </si>
  <si>
    <t>Born, Laurent (RBC IS)</t>
  </si>
  <si>
    <t>SOH0</t>
  </si>
  <si>
    <t>Multifonds Suite</t>
  </si>
  <si>
    <t>SOI0</t>
  </si>
  <si>
    <t>Depositary Services Suite</t>
  </si>
  <si>
    <t>SOJ0</t>
  </si>
  <si>
    <t>OutstandingManagement</t>
  </si>
  <si>
    <t>SOK0</t>
  </si>
  <si>
    <t>Tax Operations Suite</t>
  </si>
  <si>
    <t>SOL0</t>
  </si>
  <si>
    <t>Optimus</t>
  </si>
  <si>
    <t>Krag, Stephen</t>
  </si>
  <si>
    <t>SOM0</t>
  </si>
  <si>
    <t>Multifonds Fiduciary Suite</t>
  </si>
  <si>
    <t>SON0</t>
  </si>
  <si>
    <t>SCEF</t>
  </si>
  <si>
    <t>Schmirler, Michael MS (RBC IS)</t>
  </si>
  <si>
    <t>SOX0</t>
  </si>
  <si>
    <t>SPB0</t>
  </si>
  <si>
    <t>FOCUS Transaction Management</t>
  </si>
  <si>
    <t>SPL0</t>
  </si>
  <si>
    <t xml:space="preserve"> EXACT (BE)</t>
  </si>
  <si>
    <t>SPO0</t>
  </si>
  <si>
    <t xml:space="preserve"> IncidentTracker</t>
  </si>
  <si>
    <t>Thijs, Andy AT (RBC IS)</t>
  </si>
  <si>
    <t>SPR0</t>
  </si>
  <si>
    <t>DikePro</t>
  </si>
  <si>
    <t>SPS0</t>
  </si>
  <si>
    <t>Schnyder, Daniel (RBC IS)</t>
  </si>
  <si>
    <t>Abacus</t>
  </si>
  <si>
    <t>Mcguire, Barry (RBC IS)</t>
  </si>
  <si>
    <t>SPT0</t>
  </si>
  <si>
    <t>Diapason</t>
  </si>
  <si>
    <t>Beretta, Bruno (RBC IS)</t>
  </si>
  <si>
    <t>SPX0</t>
  </si>
  <si>
    <t>JVDB Counterparty Global Identifier (JVDB)</t>
  </si>
  <si>
    <t>Protik, Branko (RBC IS)</t>
  </si>
  <si>
    <t>SPY0</t>
  </si>
  <si>
    <t>FERMAT RAY</t>
  </si>
  <si>
    <t>Gaube, Fr¿d¿ric (RBC IS)</t>
  </si>
  <si>
    <t>SQ00</t>
  </si>
  <si>
    <t>BRAT</t>
  </si>
  <si>
    <t>De Concilys, John (RBC I&amp;TS)</t>
  </si>
  <si>
    <t>SQA0</t>
  </si>
  <si>
    <t>PRISMA</t>
  </si>
  <si>
    <t>SQD0</t>
  </si>
  <si>
    <t>Fund Reporting Tactical App Suite</t>
  </si>
  <si>
    <t>SQE0</t>
  </si>
  <si>
    <t>SOFIE</t>
  </si>
  <si>
    <t>SQH0</t>
  </si>
  <si>
    <t>JIRA</t>
  </si>
  <si>
    <t>Smolarski, Laurent (RBC IS)</t>
  </si>
  <si>
    <t>SQI0</t>
  </si>
  <si>
    <t>ShS Operation External Tool Suite</t>
  </si>
  <si>
    <t>SQK0</t>
  </si>
  <si>
    <t>QualNet</t>
  </si>
  <si>
    <t>SQQ0</t>
  </si>
  <si>
    <t xml:space="preserve"> Service Deposant</t>
  </si>
  <si>
    <t>Blondeau, Steve (RBC IS)</t>
  </si>
  <si>
    <t>SQS0</t>
  </si>
  <si>
    <t>DOCUMENTUM Fund Operations</t>
  </si>
  <si>
    <t>SQT0</t>
  </si>
  <si>
    <t>KARMA</t>
  </si>
  <si>
    <t>Lucchesi, Jerome (RBC IS)</t>
  </si>
  <si>
    <t>SQU0</t>
  </si>
  <si>
    <t>OICRvig</t>
  </si>
  <si>
    <t>SQV0</t>
  </si>
  <si>
    <t xml:space="preserve"> DOCUMENTUM Archiver</t>
  </si>
  <si>
    <t>SQW0</t>
  </si>
  <si>
    <t>DOCUMENTUM Custody</t>
  </si>
  <si>
    <t>SQX0</t>
  </si>
  <si>
    <t>FlowMatch</t>
  </si>
  <si>
    <t>SRA0</t>
  </si>
  <si>
    <t>Sage</t>
  </si>
  <si>
    <t>SRB0</t>
  </si>
  <si>
    <t>Tactical Applications France</t>
  </si>
  <si>
    <t>SRH0</t>
  </si>
  <si>
    <t>ShS Operational Reco Tactical App Suite</t>
  </si>
  <si>
    <t>SRL0</t>
  </si>
  <si>
    <t>Therefore</t>
  </si>
  <si>
    <t>Corbonnois, Olivier (RBC IS)</t>
  </si>
  <si>
    <t>SRM0</t>
  </si>
  <si>
    <t>EUC BIL</t>
  </si>
  <si>
    <t>SRO0</t>
  </si>
  <si>
    <t>Conti Correnti</t>
  </si>
  <si>
    <t>SRP0</t>
  </si>
  <si>
    <t>EOS</t>
  </si>
  <si>
    <t>SRR0</t>
  </si>
  <si>
    <t>SAP Italy</t>
  </si>
  <si>
    <t>Brunetti, Paolo (RBC IS)</t>
  </si>
  <si>
    <t>SRS0</t>
  </si>
  <si>
    <t>PREMIA</t>
  </si>
  <si>
    <t>SSB0</t>
  </si>
  <si>
    <t xml:space="preserve">Access Accounts </t>
  </si>
  <si>
    <t>STG0</t>
  </si>
  <si>
    <t>Thomas, Jean-francois (RBC IS)</t>
  </si>
  <si>
    <t>Kondor Suite</t>
  </si>
  <si>
    <t>Pomphrett, Rob</t>
  </si>
  <si>
    <t>STI0</t>
  </si>
  <si>
    <t>SHS REGISTER</t>
  </si>
  <si>
    <t>SU00</t>
  </si>
  <si>
    <t>CMS</t>
  </si>
  <si>
    <t>Johnson, Antony (RBC Wealth Mgmt)</t>
  </si>
  <si>
    <t>SUG0</t>
  </si>
  <si>
    <t>TA Gateway</t>
  </si>
  <si>
    <t>SUM0</t>
  </si>
  <si>
    <t>RSA WebService (LUX)</t>
  </si>
  <si>
    <t>SUU0</t>
  </si>
  <si>
    <t>EVOLUTION</t>
  </si>
  <si>
    <t>SVO0</t>
  </si>
  <si>
    <t>PCONTROL</t>
  </si>
  <si>
    <t>SWF0</t>
  </si>
  <si>
    <t>FX OMS Custody</t>
  </si>
  <si>
    <t>SXO0</t>
  </si>
  <si>
    <t>Swift Solution Luxembourg</t>
  </si>
  <si>
    <t>TEN0</t>
  </si>
  <si>
    <t>Calypso</t>
  </si>
  <si>
    <t>U040</t>
  </si>
  <si>
    <t>Libor Loan Application</t>
  </si>
  <si>
    <t>U090</t>
  </si>
  <si>
    <t>Amin, Mehul (RBC IS)</t>
  </si>
  <si>
    <t>MEGA</t>
  </si>
  <si>
    <t>U0R0</t>
  </si>
  <si>
    <t>D'incau, Benoit (RBC IS)</t>
  </si>
  <si>
    <t>RBC One</t>
  </si>
  <si>
    <t>U0U0</t>
  </si>
  <si>
    <t>CEDACRI 3270</t>
  </si>
  <si>
    <t>U0V0</t>
  </si>
  <si>
    <t>ESSBASE</t>
  </si>
  <si>
    <t>U0W0</t>
  </si>
  <si>
    <t>Ventura, Dino (RBC IS)</t>
  </si>
  <si>
    <t>Income Collection</t>
  </si>
  <si>
    <t>Pushpanathan, Kalai Selian (RBC IS)</t>
  </si>
  <si>
    <t>U0X0</t>
  </si>
  <si>
    <t>REMEDY</t>
  </si>
  <si>
    <t>U0Y0</t>
  </si>
  <si>
    <t>CEDACRI Citrix XenApp</t>
  </si>
  <si>
    <t>U0Z0</t>
  </si>
  <si>
    <t>Nuovo Sportello</t>
  </si>
  <si>
    <t>UE30</t>
  </si>
  <si>
    <t>BODS (Business Objects Data Services)</t>
  </si>
  <si>
    <t>UE40</t>
  </si>
  <si>
    <t>Crystal Reports</t>
  </si>
  <si>
    <t>UE50</t>
  </si>
  <si>
    <t>WEBI (Business Objects Web Intelligence)</t>
  </si>
  <si>
    <t>UF90</t>
  </si>
  <si>
    <t>ITS Lux Regulatory Datamart</t>
  </si>
  <si>
    <t>UG40</t>
  </si>
  <si>
    <t>I&amp;TS Data Lake</t>
  </si>
  <si>
    <t>Meager, Joanna (RBC IS)</t>
  </si>
  <si>
    <t>UHL0</t>
  </si>
  <si>
    <t>UCON</t>
  </si>
  <si>
    <t>UJJ0</t>
  </si>
  <si>
    <t>Securities Lending Interactive</t>
  </si>
  <si>
    <t>URU0</t>
  </si>
  <si>
    <t>ONESOURCE Accounts Production</t>
  </si>
  <si>
    <t>USA0</t>
  </si>
  <si>
    <t>Document Centre</t>
  </si>
  <si>
    <t>USB0</t>
  </si>
  <si>
    <t>ETF Hub</t>
  </si>
  <si>
    <t>USD0</t>
  </si>
  <si>
    <t>MView</t>
  </si>
  <si>
    <t>USL0</t>
  </si>
  <si>
    <t>ACE</t>
  </si>
  <si>
    <t>USQ0</t>
  </si>
  <si>
    <t>Rodgers, Dave (RBC IS)</t>
  </si>
  <si>
    <t>FEA</t>
  </si>
  <si>
    <t>Braithwaite, Steven (RBC IS)</t>
  </si>
  <si>
    <t>USR0</t>
  </si>
  <si>
    <t>TCS/PAS</t>
  </si>
  <si>
    <t>USS0</t>
  </si>
  <si>
    <t>EIR</t>
  </si>
  <si>
    <t>UST0</t>
  </si>
  <si>
    <t>FAS</t>
  </si>
  <si>
    <t>USU0</t>
  </si>
  <si>
    <t>CAM</t>
  </si>
  <si>
    <t>USV0</t>
  </si>
  <si>
    <t>TAX Manager</t>
  </si>
  <si>
    <t>Brown, Katy (RBC IS)</t>
  </si>
  <si>
    <t>USZ0</t>
  </si>
  <si>
    <t>SALERIO</t>
  </si>
  <si>
    <t>UUB0</t>
  </si>
  <si>
    <t>ADVISORTRAX</t>
  </si>
  <si>
    <t>UUC0</t>
  </si>
  <si>
    <t>INVESTORTRAX</t>
  </si>
  <si>
    <t>UUE0</t>
  </si>
  <si>
    <t>REPORTING SERVICES</t>
  </si>
  <si>
    <t>UXR0</t>
  </si>
  <si>
    <t>ADVANTAGE (LUX)</t>
  </si>
  <si>
    <t>UXS0</t>
  </si>
  <si>
    <t>Annonce Gestionnaire</t>
  </si>
  <si>
    <t>UXT0</t>
  </si>
  <si>
    <t>Archimede</t>
  </si>
  <si>
    <t>UXU0</t>
  </si>
  <si>
    <t>ARPSON</t>
  </si>
  <si>
    <t>Beites Do Pio, Alberto (RBC IS)</t>
  </si>
  <si>
    <t>UXW0</t>
  </si>
  <si>
    <t>Belfius Web</t>
  </si>
  <si>
    <t>UXX0</t>
  </si>
  <si>
    <t>BLS</t>
  </si>
  <si>
    <t>UXZ0</t>
  </si>
  <si>
    <t>Finance Tactical App Suite</t>
  </si>
  <si>
    <t>UYA0</t>
  </si>
  <si>
    <t>CCA</t>
  </si>
  <si>
    <t>UYF0</t>
  </si>
  <si>
    <t>ODS</t>
  </si>
  <si>
    <t>UYI0</t>
  </si>
  <si>
    <t>CPS</t>
  </si>
  <si>
    <t>UYL0</t>
  </si>
  <si>
    <t>Custy</t>
  </si>
  <si>
    <t>UYN0</t>
  </si>
  <si>
    <t>DESYS</t>
  </si>
  <si>
    <t>UYP0</t>
  </si>
  <si>
    <t>UYR0</t>
  </si>
  <si>
    <t>DOCUMENTUM SHS</t>
  </si>
  <si>
    <t>UYS0</t>
  </si>
  <si>
    <t>DWH FA</t>
  </si>
  <si>
    <t>UYT0</t>
  </si>
  <si>
    <t>DWH GC</t>
  </si>
  <si>
    <t>UYU0</t>
  </si>
  <si>
    <t>Dazy, Philippe (RBC IS)</t>
  </si>
  <si>
    <t>DWH TA</t>
  </si>
  <si>
    <t>UYV0</t>
  </si>
  <si>
    <t>DZWEB</t>
  </si>
  <si>
    <t>UYY0</t>
  </si>
  <si>
    <t>E-Front</t>
  </si>
  <si>
    <t>UYZ0</t>
  </si>
  <si>
    <t>FCRM - Financial Crime Risk Management</t>
  </si>
  <si>
    <t>UZA0</t>
  </si>
  <si>
    <t>EUCLID</t>
  </si>
  <si>
    <t>UZC0</t>
  </si>
  <si>
    <t>EXACT</t>
  </si>
  <si>
    <t>UZF0</t>
  </si>
  <si>
    <t>HI Fax Warehouse Macro</t>
  </si>
  <si>
    <t>UZI0</t>
  </si>
  <si>
    <t>FERMAT</t>
  </si>
  <si>
    <t>UZK0</t>
  </si>
  <si>
    <t>FINv</t>
  </si>
  <si>
    <t>UZL0</t>
  </si>
  <si>
    <t>FOCUS</t>
  </si>
  <si>
    <t>UZO0</t>
  </si>
  <si>
    <t>FULL FINANCE</t>
  </si>
  <si>
    <t>UZP0</t>
  </si>
  <si>
    <t>FundDat</t>
  </si>
  <si>
    <t>UZQ0</t>
  </si>
  <si>
    <t>GFP</t>
  </si>
  <si>
    <t>UZR0</t>
  </si>
  <si>
    <t>GLOBAL FUND</t>
  </si>
  <si>
    <t>Sacchi, Mario (RBC IS)</t>
  </si>
  <si>
    <t>UZS0</t>
  </si>
  <si>
    <t>GRS</t>
  </si>
  <si>
    <t>UZX0</t>
  </si>
  <si>
    <t>Isabel</t>
  </si>
  <si>
    <t>UZZ0</t>
  </si>
  <si>
    <t>MACCESS</t>
  </si>
  <si>
    <t>VJY0</t>
  </si>
  <si>
    <t>Integration Platform Canada</t>
  </si>
  <si>
    <t>VMA0</t>
  </si>
  <si>
    <t>Briant, Richard (RBC IS)</t>
  </si>
  <si>
    <t>NetIQ Security Manager</t>
  </si>
  <si>
    <t>Chuvalo, Tracey</t>
  </si>
  <si>
    <t>VR90</t>
  </si>
  <si>
    <t>RBC One Registry Luxembourg</t>
  </si>
  <si>
    <t>VRA0</t>
  </si>
  <si>
    <t>Morgan, Carl</t>
  </si>
  <si>
    <t>BODS</t>
  </si>
  <si>
    <t>VRD0</t>
  </si>
  <si>
    <t>RBC I&amp;TS Middleware</t>
  </si>
  <si>
    <t>VRF0</t>
  </si>
  <si>
    <t>Axway SecureTransport</t>
  </si>
  <si>
    <t>VRQ0</t>
  </si>
  <si>
    <t>BCS/ARC</t>
  </si>
  <si>
    <t>VRZ0</t>
  </si>
  <si>
    <t>BCON</t>
  </si>
  <si>
    <t>VXV0</t>
  </si>
  <si>
    <t>HIPORTFOLIO</t>
  </si>
  <si>
    <t>Coorey, Joseph (RBC IS)</t>
  </si>
  <si>
    <t>WBD0</t>
  </si>
  <si>
    <t>POWERTAX</t>
  </si>
  <si>
    <t>WBE0</t>
  </si>
  <si>
    <t>HI RTGS Suite</t>
  </si>
  <si>
    <t>WBG0</t>
  </si>
  <si>
    <t>HI Navigator Application Repository</t>
  </si>
  <si>
    <t>WBH0</t>
  </si>
  <si>
    <t>HI Security Suite</t>
  </si>
  <si>
    <t>WGY0</t>
  </si>
  <si>
    <t>RBC I&amp;TS - APPLICATION SUPPORT</t>
  </si>
  <si>
    <t>WWQ0</t>
  </si>
  <si>
    <t>COS</t>
  </si>
  <si>
    <t>Hogg, Mark (RBC I&amp;TS)</t>
  </si>
  <si>
    <t>XAC0</t>
  </si>
  <si>
    <t>SLVC</t>
  </si>
  <si>
    <t>Wilson, Matthew</t>
  </si>
  <si>
    <t>XAY0</t>
  </si>
  <si>
    <t>TAR</t>
  </si>
  <si>
    <t>XBZ0</t>
  </si>
  <si>
    <t>Trust Risk ETL</t>
  </si>
  <si>
    <t>XCF0</t>
  </si>
  <si>
    <t>Kirkpatrick, Alan (RBC ITS)</t>
  </si>
  <si>
    <t>INFRASTRUCTURE SUPPORT</t>
  </si>
  <si>
    <t>XCJ0</t>
  </si>
  <si>
    <t>CIA</t>
  </si>
  <si>
    <t>Patel, Ayesha</t>
  </si>
  <si>
    <t>XRL0</t>
  </si>
  <si>
    <t>CYBERARK</t>
  </si>
  <si>
    <t>XRR0</t>
  </si>
  <si>
    <t>ICS OPES</t>
  </si>
  <si>
    <t>XTY0</t>
  </si>
  <si>
    <t>XANITE</t>
  </si>
  <si>
    <t>XUD0</t>
  </si>
  <si>
    <t>HI SWIFT Processor Suite</t>
  </si>
  <si>
    <t>XUY0</t>
  </si>
  <si>
    <t>HI In2Out Suite</t>
  </si>
  <si>
    <t>XZJ0</t>
  </si>
  <si>
    <t>MUREX RBC I&amp;TS</t>
  </si>
  <si>
    <t>XZO0</t>
  </si>
  <si>
    <t>Exigo</t>
  </si>
  <si>
    <t>XZQ0</t>
  </si>
  <si>
    <t>Champ</t>
  </si>
  <si>
    <t>XZR0</t>
  </si>
  <si>
    <t>HI ICON</t>
  </si>
  <si>
    <t>YAT0</t>
  </si>
  <si>
    <t>BPSG APPLICATION SERVER</t>
  </si>
  <si>
    <t>YGR0</t>
  </si>
  <si>
    <t>ITS FX E-Trading Platforms</t>
  </si>
  <si>
    <t>Hankins, Steve (RBC IS)</t>
  </si>
  <si>
    <t>YKK0</t>
  </si>
  <si>
    <t>Spencer, Shirley (RBC IS)</t>
  </si>
  <si>
    <t>ARROW</t>
  </si>
  <si>
    <t>YOB0</t>
  </si>
  <si>
    <t>COBRA</t>
  </si>
  <si>
    <t>Chmatov, Nikolai (RBC IS)</t>
  </si>
  <si>
    <t>ZGO0</t>
  </si>
  <si>
    <t>RTax</t>
  </si>
  <si>
    <t>ZOC0</t>
  </si>
  <si>
    <t>TREASURY DATA FEEDS</t>
  </si>
  <si>
    <t>ZSL0</t>
  </si>
  <si>
    <t>Investment Analytics - Interactive (IAI)</t>
  </si>
  <si>
    <t>ZSM0</t>
  </si>
  <si>
    <t>Statpro Enterprise Reporting (SER)</t>
  </si>
  <si>
    <t>ZTQ0</t>
  </si>
  <si>
    <t>FINRAD</t>
  </si>
  <si>
    <t>ZVK0</t>
  </si>
  <si>
    <t>CAPS</t>
  </si>
  <si>
    <t>ZWL0</t>
  </si>
  <si>
    <t>BaNCS</t>
  </si>
  <si>
    <t>ZXM0</t>
  </si>
  <si>
    <t>Security Class Action</t>
  </si>
  <si>
    <t>ZXN0</t>
  </si>
  <si>
    <t>China, Bruno (RBC IS)</t>
  </si>
  <si>
    <t>Investor Services Online</t>
  </si>
  <si>
    <t>Kletke, Daryl (RBC IS)</t>
  </si>
  <si>
    <t>ZZE0</t>
  </si>
  <si>
    <t>HFS</t>
  </si>
  <si>
    <t>APM</t>
  </si>
  <si>
    <t>RTO Not Assigned</t>
  </si>
  <si>
    <t>120 Hours</t>
  </si>
  <si>
    <t>72 Hours</t>
  </si>
  <si>
    <t xml:space="preserve"> Recovery Time Objective</t>
  </si>
  <si>
    <t>Client Specific Agreement</t>
  </si>
  <si>
    <t>CAPITALATWORK</t>
  </si>
  <si>
    <t>CMI, CAPITALATWORK. Goldman Sachs, Sarasin</t>
  </si>
  <si>
    <t>SunLife, Sarasin</t>
  </si>
  <si>
    <t>YES</t>
  </si>
  <si>
    <t>Regional Head</t>
  </si>
  <si>
    <t>Business Criticality IIPM</t>
  </si>
  <si>
    <t>External Critical Client</t>
  </si>
  <si>
    <t>Priority</t>
  </si>
  <si>
    <t>App Name</t>
  </si>
  <si>
    <t>Application Metadata</t>
  </si>
  <si>
    <t>SLA Status</t>
  </si>
  <si>
    <t>BCP Status</t>
  </si>
  <si>
    <t>Bob Markakis</t>
  </si>
  <si>
    <t>Richard Stone</t>
  </si>
  <si>
    <t>Pascal Simon</t>
  </si>
  <si>
    <t>Grand Total</t>
  </si>
  <si>
    <t>Business Criticality</t>
  </si>
  <si>
    <t>Name</t>
  </si>
  <si>
    <t>Nangia, Nagesh (CWM-NR)</t>
  </si>
  <si>
    <t>Stebens, Marc (RBC IS)</t>
  </si>
  <si>
    <t>Jones, Ben</t>
  </si>
  <si>
    <t>Salazar, Esteban</t>
  </si>
  <si>
    <t>Henderson, Alexandra (RBC IS)</t>
  </si>
  <si>
    <t>Bremner, Andrew (RBC IS)</t>
  </si>
  <si>
    <t>Reiser, David (RBC IS)</t>
  </si>
  <si>
    <t>Meyer, Stephan (RBC IS)</t>
  </si>
  <si>
    <t>Marcacci, S¿bastien (RBC IS)</t>
  </si>
  <si>
    <t>Delevoy, Luc (RBC IS)</t>
  </si>
  <si>
    <t>Primary Data Centers</t>
  </si>
  <si>
    <t>Canada - Stratford - Stratford Computing Centre (SCC)</t>
  </si>
  <si>
    <t>Luxembourg - Windhof - Rue Pierre</t>
  </si>
  <si>
    <t>CEDACRI Collecchio</t>
  </si>
  <si>
    <t>Luxembourg - Kayl - Rue De Noetzange</t>
  </si>
  <si>
    <t>Luxembourg - Luxembourg - Hitec</t>
  </si>
  <si>
    <t>Belgium - Bruxelles- Place Charles Rogier</t>
  </si>
  <si>
    <t>Australia - Sydney - Park Street</t>
  </si>
  <si>
    <t>Not Applicable - Data Center</t>
  </si>
  <si>
    <t>Luxembourg - Luxembourg - PLM</t>
  </si>
  <si>
    <t>Canada - Stratford - Stratford Computing Centre (SCC),UK - Woking - Kestrel Way</t>
  </si>
  <si>
    <t>Vendor Datacentre</t>
  </si>
  <si>
    <t>Vendor Datacentre - Production</t>
  </si>
  <si>
    <t>UK - Woking - Kestrel Way,UK - London - Thames Court</t>
  </si>
  <si>
    <t>UK - Woking - Kestrel Way</t>
  </si>
  <si>
    <t>UK - Woking - Kestrel Way,UK - London - Riverbank House,UK - London - Thames Court</t>
  </si>
  <si>
    <t>France - Clichy - IBM Rue Petit,France - Noisy - Le Grand</t>
  </si>
  <si>
    <t>Mgmt</t>
  </si>
  <si>
    <t>Exists in IIPM tab?</t>
  </si>
  <si>
    <t>Primary Data Centres</t>
  </si>
  <si>
    <t>Column Labels</t>
  </si>
  <si>
    <t>Comments</t>
  </si>
  <si>
    <t>1-In Good Standing</t>
  </si>
  <si>
    <t>2-In Progress</t>
  </si>
  <si>
    <t>3-Old / Outdated</t>
  </si>
  <si>
    <t>4-Not Identified</t>
  </si>
  <si>
    <t>5-Not Required</t>
  </si>
  <si>
    <t>T2J0</t>
  </si>
  <si>
    <t xml:space="preserve">FIRE </t>
  </si>
  <si>
    <t>UD40</t>
  </si>
  <si>
    <t>GAIN</t>
  </si>
  <si>
    <t>UI60</t>
  </si>
  <si>
    <t>Kofax Capture Luxembourg</t>
  </si>
  <si>
    <t>Champion</t>
  </si>
  <si>
    <t>NO</t>
  </si>
  <si>
    <t>Zanon, Julie</t>
  </si>
  <si>
    <t>T2N0</t>
  </si>
  <si>
    <t>pControl Europe and Middle East</t>
  </si>
  <si>
    <t>UI90</t>
  </si>
  <si>
    <t>Fund Accounting Global Custody GATEWAY</t>
  </si>
  <si>
    <t>UX10</t>
  </si>
  <si>
    <t>eROOM LUXEMBOURG</t>
  </si>
  <si>
    <t>In Place and approved within last 2 yrs</t>
  </si>
  <si>
    <t xml:space="preserve">Johnson, Clive </t>
  </si>
  <si>
    <t>Grech, Paul</t>
  </si>
  <si>
    <t>UF80</t>
  </si>
  <si>
    <t>ITS Microsoft CRM Dynamics</t>
  </si>
  <si>
    <t>Bowes, James (RBC IS)</t>
  </si>
  <si>
    <t>SLA Status for P1</t>
  </si>
  <si>
    <t>Champions</t>
  </si>
  <si>
    <t>SLA Status for P2</t>
  </si>
  <si>
    <t>SLA Status for P3</t>
  </si>
  <si>
    <t>List of Priority 2 Apps</t>
  </si>
  <si>
    <t>List of Priority 1 Apps</t>
  </si>
  <si>
    <t>List of Priority 3 Apps</t>
  </si>
  <si>
    <t>SLA Completion Date</t>
  </si>
  <si>
    <t>Champion Delegate</t>
  </si>
  <si>
    <t>2 documents in repository, Cristina Rivera's is the new version</t>
  </si>
  <si>
    <t>Kuzmin, Alexander (RBC I&amp;TS)</t>
  </si>
  <si>
    <t>Thiry, Eric (RBC IS)</t>
  </si>
  <si>
    <t>Pollock, Sherrie Ann</t>
  </si>
  <si>
    <t>Panic, Vladan/Dhara</t>
  </si>
  <si>
    <t>Panic, Vladan/Bibiana</t>
  </si>
  <si>
    <t>Panic, Vladan/Salima</t>
  </si>
  <si>
    <t>Can only be found through searching</t>
  </si>
  <si>
    <t>KPI Status</t>
  </si>
  <si>
    <t>1-Not started</t>
  </si>
  <si>
    <t>2-In progress</t>
  </si>
  <si>
    <t>3-Completed</t>
  </si>
  <si>
    <t>Salata, Mark</t>
  </si>
  <si>
    <t>In the repository by searching, not in exported Excel</t>
  </si>
  <si>
    <t>Tocek, Tomas (RBC IS)</t>
  </si>
  <si>
    <t>Bannier, Sophie (RBC IS)</t>
  </si>
  <si>
    <t>Lovett, Murray</t>
  </si>
  <si>
    <t>UXQ0</t>
  </si>
  <si>
    <t>SPAZIO Managed File Transfer</t>
  </si>
  <si>
    <t>Valenzuela, Fernando (RBC IS)</t>
  </si>
  <si>
    <t>APM Status</t>
  </si>
  <si>
    <t>KPI</t>
  </si>
  <si>
    <t>Gruslin, Frederic</t>
  </si>
  <si>
    <t>Expected SLA draft date</t>
  </si>
  <si>
    <t>Expected SLA completion date</t>
  </si>
  <si>
    <t>KPI Comments</t>
  </si>
  <si>
    <t>SLA Comments</t>
  </si>
  <si>
    <t>Expected SLA Draft Date</t>
  </si>
  <si>
    <t>Expected SLA Completion Date</t>
  </si>
  <si>
    <t>GGE0</t>
  </si>
  <si>
    <t>FIRECALL</t>
  </si>
  <si>
    <t>Uy, Mark Anthony (RBC IS)</t>
  </si>
  <si>
    <t>Tynianov, Yulian (RBC IS)</t>
  </si>
  <si>
    <t>Kah, Thong Yee (RBC IS)</t>
  </si>
  <si>
    <t>Wong, Andrew Z (RBC IS)</t>
  </si>
  <si>
    <t>Pramanik, Anshu</t>
  </si>
  <si>
    <t>Marchand, Rob (RBC IS)</t>
  </si>
  <si>
    <t>Villaruel, Norman (RBC IS)</t>
  </si>
  <si>
    <t>Landau, Nataliya (RBC IS)</t>
  </si>
  <si>
    <t>Lecaille, Hervé</t>
  </si>
  <si>
    <t>Bonneville, Georges-Henri</t>
  </si>
  <si>
    <t>Marcacci Sebastien</t>
  </si>
  <si>
    <t>Updated in Mar 2017</t>
  </si>
  <si>
    <t>KPI Target date</t>
  </si>
  <si>
    <t xml:space="preserve">Deville, Benoit </t>
  </si>
  <si>
    <t xml:space="preserve">Freeman, Brian </t>
  </si>
  <si>
    <t>Channen, Eric</t>
  </si>
  <si>
    <t>Richard, Francois</t>
  </si>
  <si>
    <t xml:space="preserve">Trabelsi, Nisar </t>
  </si>
  <si>
    <t xml:space="preserve">Bengalur, Mruthyunjayswamy </t>
  </si>
  <si>
    <t>Schneider, Pierre (RBC IS)</t>
  </si>
  <si>
    <t>Monfrini, Philippe (RBC IS)</t>
  </si>
  <si>
    <t>Kneveler, Loic (RBC IS)</t>
  </si>
  <si>
    <t>Michel, Patrick M (RBC IS)</t>
  </si>
  <si>
    <t>Schauer, Frederic (RBC IS)</t>
  </si>
  <si>
    <t>AppOwner - Clive Johnson</t>
  </si>
  <si>
    <t>AppOwner - Myfanwy Jenkins</t>
  </si>
  <si>
    <t>AppOwner - Sabrina Sobri</t>
  </si>
  <si>
    <t>AppOwner - John O'Leary</t>
  </si>
  <si>
    <t>AppOwner - Sandesh Singh</t>
  </si>
  <si>
    <t>AppOwner - Saranya Balajeyagaran</t>
  </si>
  <si>
    <t>AppOwner - Michelle Steer</t>
  </si>
  <si>
    <t>AppOwner - Barton Doak</t>
  </si>
  <si>
    <t>AppOwner - Tracy Li</t>
  </si>
  <si>
    <t>Just a IIPM record, no service provided</t>
  </si>
  <si>
    <t>April</t>
  </si>
  <si>
    <t>May</t>
  </si>
  <si>
    <t>June</t>
  </si>
  <si>
    <t>Planned</t>
  </si>
  <si>
    <t>Remaining</t>
  </si>
  <si>
    <t>Total Remaining</t>
  </si>
  <si>
    <t>Completed</t>
  </si>
  <si>
    <t>Total</t>
  </si>
  <si>
    <t>May 1-15</t>
  </si>
  <si>
    <t>May 16-31</t>
  </si>
  <si>
    <t>June 1-15</t>
  </si>
  <si>
    <t>June 16-30</t>
  </si>
  <si>
    <t>Total Completed</t>
  </si>
  <si>
    <t>Total Apps</t>
  </si>
  <si>
    <t>% Completed</t>
  </si>
  <si>
    <t>Biweekly Plan</t>
  </si>
  <si>
    <t>SLA Required Apps</t>
  </si>
  <si>
    <t>Not-required &amp; On hold Apps</t>
  </si>
  <si>
    <t xml:space="preserve">Figuiere, Jean-Christophe </t>
  </si>
  <si>
    <t>Bek</t>
  </si>
  <si>
    <t>Nenad</t>
  </si>
  <si>
    <t>Kellaway, Simon</t>
  </si>
  <si>
    <t>LDC (Linedata Compliance)</t>
  </si>
  <si>
    <t>N/A</t>
  </si>
  <si>
    <t>Salata, Mark (RBC IS)</t>
  </si>
  <si>
    <t>Peeters, Andre (RBC IS)</t>
  </si>
  <si>
    <t>Vishwanathan, Venkatraman</t>
  </si>
  <si>
    <t>Narayanan, Devin Nair (RBC IS)</t>
  </si>
  <si>
    <t>Faure, Nicolas (RBC IS)</t>
  </si>
  <si>
    <t>SLA Post Approval Commitment</t>
  </si>
  <si>
    <t>Control Book Status</t>
  </si>
  <si>
    <t>SLA Expiry date</t>
  </si>
  <si>
    <t>can't open email approvals</t>
  </si>
  <si>
    <t>vendor apps, don't expect to have KPIs</t>
  </si>
  <si>
    <t>Wark, Blair</t>
  </si>
  <si>
    <t>Masson, Fr¿d¿ric (RBC IS)</t>
  </si>
  <si>
    <t>O'Reilly, Ciara (RBC IS)</t>
  </si>
  <si>
    <t>Lamouline, Estelle (RBC IS)</t>
  </si>
  <si>
    <t>Cartagenise, Robert (RBC IS)</t>
  </si>
  <si>
    <t>Bob / Margaret</t>
  </si>
  <si>
    <t xml:space="preserve">Stephen / Katty </t>
  </si>
  <si>
    <t>can only be found through searching its name</t>
  </si>
  <si>
    <t>Have to download and then open the signatures</t>
  </si>
  <si>
    <t>Rob Marchand</t>
  </si>
  <si>
    <t>Control Book Comments</t>
  </si>
  <si>
    <t>Watry, Carine (RBC IS)</t>
  </si>
  <si>
    <t>APM Comment</t>
  </si>
  <si>
    <t>3-Not Started</t>
  </si>
  <si>
    <t>4-On Hold</t>
  </si>
  <si>
    <t>KPI Priority</t>
  </si>
  <si>
    <t>SLA in the repository, expiry date to be discussed. UF Application : Responsability transfer from Business to IT is being discussed
A SLA currently exists between Business and the provider including also the service provided by local IT.
SLA will be reviewed after transfer to IT. There is a SLA between Business and vendor.
SHS main application</t>
  </si>
  <si>
    <t>Sent for signoff.</t>
  </si>
  <si>
    <t>Eric-Markovic, Nenad (RBC IS)</t>
  </si>
  <si>
    <t>Lallemand, Laurent F (RBC IS)</t>
  </si>
  <si>
    <t>Wagner, Fran¿ois (RBC IS)</t>
  </si>
  <si>
    <t>OLA.</t>
  </si>
  <si>
    <t xml:space="preserve">OLA. </t>
  </si>
  <si>
    <t xml:space="preserve">SLA. </t>
  </si>
  <si>
    <t>SLA.</t>
  </si>
  <si>
    <t>July</t>
  </si>
  <si>
    <t>Katty Conrard</t>
  </si>
  <si>
    <t xml:space="preserve">Vishwanathan, Venkatraman </t>
  </si>
  <si>
    <t>business approver on vacation, will have a discussion in early August.</t>
  </si>
  <si>
    <t xml:space="preserve">July </t>
  </si>
  <si>
    <t>Hosted in IS4F</t>
  </si>
  <si>
    <t>Hosted in London</t>
  </si>
  <si>
    <t xml:space="preserve">No value to have KPIs. maintenance mode only due to planned decommissioning </t>
  </si>
  <si>
    <t>IT Utility. Not a true App. Just created to read the Queue.</t>
  </si>
  <si>
    <t xml:space="preserve">a IIPM record created for ownership purposes, this App is managed by Vendors and is runnning externally  . </t>
  </si>
  <si>
    <t xml:space="preserve">An infrastructure utility App. </t>
  </si>
  <si>
    <t>Not suitable for Dynatrace</t>
  </si>
  <si>
    <t>de Lucy, Chloe</t>
  </si>
  <si>
    <t>Luxembourg - Windhof - Rue Pierre,Luxembourg - Kayl - Rue De Noetzange</t>
  </si>
  <si>
    <t>Multi Target Payment</t>
  </si>
  <si>
    <t>Markakis, Bob</t>
  </si>
  <si>
    <t>To be determined whether it'a Dynatrace applicable</t>
  </si>
  <si>
    <t>Dynatrace instrumented already for application servers . – to be added to wave if not there for Dashboarding</t>
  </si>
  <si>
    <t>One business approval because Patrick Michel is in long term absence.</t>
  </si>
  <si>
    <t>No resource available since all resources are busy with VNAV Project until end of August. Due to resource constraints; KPI and monitoring will be revisited in Oct</t>
  </si>
  <si>
    <t>Saunders, Svitlana (RBC I&amp;TS)</t>
  </si>
  <si>
    <t>Housein, Jengis (RBC I&amp;TS)</t>
  </si>
  <si>
    <t>Parker, Kader</t>
  </si>
  <si>
    <t>VN40</t>
  </si>
  <si>
    <t>Framework</t>
  </si>
  <si>
    <t>August</t>
  </si>
  <si>
    <t>Note:</t>
  </si>
  <si>
    <t>John De Concilys has rejected to take on this role.  Stilling working on finding the business owner for this App.</t>
  </si>
  <si>
    <t>Comment</t>
  </si>
  <si>
    <t>New App in production</t>
  </si>
  <si>
    <t>All monitorings except Dynatrace are completed. May move to Wave 2</t>
  </si>
  <si>
    <t>Kondor and FX OMS refresh</t>
  </si>
  <si>
    <t>Renard, Philippe (RBC IS)</t>
  </si>
  <si>
    <t>Stefanovic, Snezana</t>
  </si>
  <si>
    <t>Heisz, David</t>
  </si>
  <si>
    <t>248=250-2, difference =  the two SLAs under Rob.</t>
  </si>
  <si>
    <t>6=9-3, difference = three SLA under Pascal/Snezana.</t>
  </si>
  <si>
    <t>The both 28RT &amp; 6X00 app codes are associated with the TLM application. The 28RT is JCLs component and 6X00 is the application itself. We have already completed the TLM’s SLA under 6X00. For now, please consider 6X00’s SLA for 28RT. During the next review, we will include or make a note within SLA that 28RT app code is part of 6X00.</t>
  </si>
  <si>
    <t>Figuiere, Jean-Christophe (RBC I&amp;TS)</t>
  </si>
  <si>
    <t>Canada - Stratford - Stratford Computing Centre (SCC),Vendor Datacentre - Production</t>
  </si>
  <si>
    <t>Willems, Antonin (RBC IS)</t>
  </si>
  <si>
    <t>Mahoney, Laurence (RBC IS)</t>
  </si>
  <si>
    <t>Capgemini is doing a full analysis of what the jobs actually do. Documentation will start week Of Aug 28.</t>
  </si>
  <si>
    <t>6-Infrastructure/ Availability Implemented</t>
  </si>
  <si>
    <t>Nisar's  App, His App should be marked KPIs</t>
  </si>
  <si>
    <t>Foglight tool</t>
  </si>
  <si>
    <t xml:space="preserve">iSeries Performance Navigator </t>
  </si>
  <si>
    <t>Dumont, Pascale (RBC IS)</t>
  </si>
  <si>
    <t>Hulsmans, Gunter (RBC IS)</t>
  </si>
  <si>
    <t>Amour, Marouane (RBC IS)</t>
  </si>
  <si>
    <t>Lhamyani, Youssef (RBC IS)</t>
  </si>
  <si>
    <t>Stewart, Marcia (RBC IS)</t>
  </si>
  <si>
    <t>De proost, Frank (RBC IS)</t>
  </si>
  <si>
    <t>Brown, James</t>
  </si>
  <si>
    <t>ZZZ_Brown, Jim (RBC IS)</t>
  </si>
  <si>
    <t>Vendor provided App</t>
  </si>
  <si>
    <t>5-Confirmed SLA Not Required</t>
  </si>
  <si>
    <t>IT utility only being used for Clive's team, SLA/OLA not required</t>
  </si>
  <si>
    <t>2017/11/15:Carl has found a business owner for Trust Risk ETL and they are going to be setting up a meeting with the new owner.</t>
  </si>
  <si>
    <t>an IT Tool, not an App. SLA/OLA not required. Will merge the two App code into one.</t>
  </si>
  <si>
    <t>Potential Dynatrace Canadidate</t>
  </si>
  <si>
    <t>Nenad will have a discussion with Chloe.</t>
  </si>
  <si>
    <t>Canada - Stratford - Stratford Computing Centre (SCC),Australia - Sydney - Park Street</t>
  </si>
  <si>
    <t>Vernon, Howard Hugh</t>
  </si>
  <si>
    <t>Davin, Jerome (RBC IS)</t>
  </si>
  <si>
    <t>RL50</t>
  </si>
  <si>
    <t>I&amp;TS Application Resiliency Monitor</t>
  </si>
  <si>
    <t>Hall, Michelle</t>
  </si>
  <si>
    <t>Kesternich, Stefan (RBC IS)</t>
  </si>
  <si>
    <t>Djoffon, Christian (CWM-NR)</t>
  </si>
  <si>
    <t>Paluszek, Raphael (RBC IS)</t>
  </si>
  <si>
    <t>Peeters, Ivan (RBC IS)</t>
  </si>
  <si>
    <t>Bibisi, Marian (RBC IS)</t>
  </si>
  <si>
    <t>New App in production July 2017, Target date Dec 31, 2017</t>
  </si>
  <si>
    <t>Expired, Stephanie has sent a follow up email to Nenad on December 14.</t>
  </si>
  <si>
    <t>6-Expired</t>
  </si>
  <si>
    <t>E030</t>
  </si>
  <si>
    <t>MDCS</t>
  </si>
  <si>
    <t>Seymour, Lance</t>
  </si>
  <si>
    <t>Cyr, David G (T&amp;O)</t>
  </si>
  <si>
    <t>ZZZ_Sexton, Mark</t>
  </si>
  <si>
    <t>Retired</t>
  </si>
  <si>
    <t>Canada - Toronto - Ontario Computer Centre</t>
  </si>
  <si>
    <t>Investment Counsellor Services Statements</t>
  </si>
  <si>
    <t>Ozburn, Graeme (RBC IS)</t>
  </si>
  <si>
    <t>FB00</t>
  </si>
  <si>
    <t>IMAGE PROOF &amp; CLEARING SYS/CPCS 3.11</t>
  </si>
  <si>
    <t>GR00</t>
  </si>
  <si>
    <t>SPS</t>
  </si>
  <si>
    <t>KrishnaRao, Shrikanth (CWM-NR)</t>
  </si>
  <si>
    <t>GT00</t>
  </si>
  <si>
    <t>DATA INTERCHANGE (EDI TRANSLATOR)</t>
  </si>
  <si>
    <t>Prensler, Greg</t>
  </si>
  <si>
    <t>Capraro, Peter</t>
  </si>
  <si>
    <t>ZZZ_Desrochers, Marie Lynne</t>
  </si>
  <si>
    <t>McGuire, Suzanne</t>
  </si>
  <si>
    <t>Canada - Stratford - Quebec Computer Centre (QCC)</t>
  </si>
  <si>
    <t>HF00</t>
  </si>
  <si>
    <t>ON-LINE BULKFILE SYSTEM</t>
  </si>
  <si>
    <t>ME00</t>
  </si>
  <si>
    <t>ROYAL AUTO. FILE TRANSFER SYSTEM (RAFT$) - MAINTEN</t>
  </si>
  <si>
    <t>Cheng, Wellie</t>
  </si>
  <si>
    <t>Hopkins, Laura</t>
  </si>
  <si>
    <t>Fernandes, Rita</t>
  </si>
  <si>
    <t>RBZ0</t>
  </si>
  <si>
    <t>St George Business Banking Online</t>
  </si>
  <si>
    <t>ZZZ_Fuller, Violet (RBC IS)</t>
  </si>
  <si>
    <t>Young, Christopher (RBC IS)</t>
  </si>
  <si>
    <t>RCC0</t>
  </si>
  <si>
    <t>Westpac Corporate Online</t>
  </si>
  <si>
    <t>REM0</t>
  </si>
  <si>
    <t>Macquarie Online Web Portal</t>
  </si>
  <si>
    <t>REY0</t>
  </si>
  <si>
    <t>HI SLATE Suite</t>
  </si>
  <si>
    <t>RFI0</t>
  </si>
  <si>
    <t>HI Navigator Hiport Automation</t>
  </si>
  <si>
    <t>RFL0</t>
  </si>
  <si>
    <t>GlobalScape Secure FTP Server</t>
  </si>
  <si>
    <t>RFM0</t>
  </si>
  <si>
    <t>Tree Size Professional</t>
  </si>
  <si>
    <t>RFN0</t>
  </si>
  <si>
    <t>HI Ghost Solution Suite</t>
  </si>
  <si>
    <t>RFP0</t>
  </si>
  <si>
    <t>Security Explorer</t>
  </si>
  <si>
    <t>Broussier, Clement (RBC IS)</t>
  </si>
  <si>
    <t>RH20</t>
  </si>
  <si>
    <t>DocFort</t>
  </si>
  <si>
    <t>ZZZ_Vermeiren, Marc MV</t>
  </si>
  <si>
    <t>RL20</t>
  </si>
  <si>
    <t>RGEN</t>
  </si>
  <si>
    <t>SAC0</t>
  </si>
  <si>
    <t>MERVA</t>
  </si>
  <si>
    <t>SAE0</t>
  </si>
  <si>
    <t>Touchpoint</t>
  </si>
  <si>
    <t>Fontaine, Philippe (RBC IS)</t>
  </si>
  <si>
    <t>Haylett, Dawn (RBC IS)</t>
  </si>
  <si>
    <t>SAF0</t>
  </si>
  <si>
    <t>MRMVal</t>
  </si>
  <si>
    <t>ZZZ_S¿nchez-Toril Su¿rez, Juan Manuel (RBC IS)</t>
  </si>
  <si>
    <t>ZZZ_Covas O'Ryan, Miguel (RBC IS)</t>
  </si>
  <si>
    <t>ZZZ_Munch, Pierre</t>
  </si>
  <si>
    <t>ZZZ_Gozalo de la Cruz, Patricia (RBC IS)</t>
  </si>
  <si>
    <t>Spain - Madrid - FS20</t>
  </si>
  <si>
    <t>SAL0</t>
  </si>
  <si>
    <t>Personas</t>
  </si>
  <si>
    <t>ZZZ_¿lvarez Rubio, Guillermo (RBC IS)</t>
  </si>
  <si>
    <t>Drake Escribano, Alvaro</t>
  </si>
  <si>
    <t>SAS0</t>
  </si>
  <si>
    <t>SAGE ACCPAC (HK)</t>
  </si>
  <si>
    <t>Nayar, Raghu</t>
  </si>
  <si>
    <t>ZZZ_Durvy, Renaud</t>
  </si>
  <si>
    <t>SAU0</t>
  </si>
  <si>
    <t>SAGE ACCPAC (SIN)</t>
  </si>
  <si>
    <t>SAY0</t>
  </si>
  <si>
    <t>SCLVal</t>
  </si>
  <si>
    <t>ZZZ_Guti¿rrez Losada, Paloma (RBC IS)</t>
  </si>
  <si>
    <t>SBB0</t>
  </si>
  <si>
    <t>SIGVal</t>
  </si>
  <si>
    <t>ZZZ_Men¿ndez Huertas, Alfonso (RBC IS)</t>
  </si>
  <si>
    <t>SBC0</t>
  </si>
  <si>
    <t>SPICE</t>
  </si>
  <si>
    <t>Post Production</t>
  </si>
  <si>
    <t>SBJ0</t>
  </si>
  <si>
    <t>TAFVal</t>
  </si>
  <si>
    <t>SBO0</t>
  </si>
  <si>
    <t>SI-CLEARING</t>
  </si>
  <si>
    <t>ZZZ_Schmit, Jean-Marc</t>
  </si>
  <si>
    <t>SBP0</t>
  </si>
  <si>
    <t>TESSI Ch¿ques</t>
  </si>
  <si>
    <t>Web Natixis</t>
  </si>
  <si>
    <t>SBR0</t>
  </si>
  <si>
    <t>TRACS</t>
  </si>
  <si>
    <t>Milburn, Graham (RBC IS)</t>
  </si>
  <si>
    <t>SBS0</t>
  </si>
  <si>
    <t>TRANSFERVal</t>
  </si>
  <si>
    <t>ZZZ_Garc¿a Jim¿nez, Vicente (RBC IS)</t>
  </si>
  <si>
    <t>SBV0</t>
  </si>
  <si>
    <t>ULYSSES</t>
  </si>
  <si>
    <t>SBW0</t>
  </si>
  <si>
    <t>WEB STATION</t>
  </si>
  <si>
    <t>SCR0</t>
  </si>
  <si>
    <t>ITIM</t>
  </si>
  <si>
    <t>Marchini, Angelo (RBC IS)</t>
  </si>
  <si>
    <t>SKZ0</t>
  </si>
  <si>
    <t>Rightfax - UK I&amp;TS only</t>
  </si>
  <si>
    <t>UK - London - Riverbank House</t>
  </si>
  <si>
    <t>Abeymon, Sherly (RBC IS)</t>
  </si>
  <si>
    <t>Herberg, Laura (RBC IS)</t>
  </si>
  <si>
    <t>SNO0</t>
  </si>
  <si>
    <t>IT Support Tools</t>
  </si>
  <si>
    <t>Hoff, David</t>
  </si>
  <si>
    <t>ZZZ_Loquet, Philippe</t>
  </si>
  <si>
    <t>SAP FC - Financial Consolidation</t>
  </si>
  <si>
    <t>SOO0</t>
  </si>
  <si>
    <t>Client Services Suite</t>
  </si>
  <si>
    <t>Wang, Andrew</t>
  </si>
  <si>
    <t>Boulakchour, Kabira (RBC IS)</t>
  </si>
  <si>
    <t>SOQ0</t>
  </si>
  <si>
    <t>SARA - Reconciliation</t>
  </si>
  <si>
    <t>ZZZ_Fanuel, Xavier</t>
  </si>
  <si>
    <t>ZZZ_Bradnam, Allyson (RBC IS)</t>
  </si>
  <si>
    <t>SOR0</t>
  </si>
  <si>
    <t>SARA - DDS</t>
  </si>
  <si>
    <t>ZZZ_De bondt, Karine</t>
  </si>
  <si>
    <t>SOS0</t>
  </si>
  <si>
    <t>Colorscorecards</t>
  </si>
  <si>
    <t>ZZZ_Perilleux, Dominique</t>
  </si>
  <si>
    <t>SOV0</t>
  </si>
  <si>
    <t>Check Bank</t>
  </si>
  <si>
    <t>SPE0</t>
  </si>
  <si>
    <t>ShS Reco Tactical Application Suite</t>
  </si>
  <si>
    <t>SPF0</t>
  </si>
  <si>
    <t xml:space="preserve"> Dividend Tool</t>
  </si>
  <si>
    <t>ZZZ_Noyens, Tom</t>
  </si>
  <si>
    <t>SPG0</t>
  </si>
  <si>
    <t xml:space="preserve"> Account Generator</t>
  </si>
  <si>
    <t>SPH0</t>
  </si>
  <si>
    <t xml:space="preserve"> Audit Tracker</t>
  </si>
  <si>
    <t>SPI0</t>
  </si>
  <si>
    <t xml:space="preserve"> ComptaTA</t>
  </si>
  <si>
    <t>SPK0</t>
  </si>
  <si>
    <t xml:space="preserve"> EIKON</t>
  </si>
  <si>
    <t>SPN0</t>
  </si>
  <si>
    <t xml:space="preserve"> FACTURA</t>
  </si>
  <si>
    <t>SPP0</t>
  </si>
  <si>
    <t xml:space="preserve"> Payment Check</t>
  </si>
  <si>
    <t>SPQ0</t>
  </si>
  <si>
    <t xml:space="preserve"> XSR</t>
  </si>
  <si>
    <t>Taillieu, Sabrina ST (RBC IS)</t>
  </si>
  <si>
    <t>SPU0</t>
  </si>
  <si>
    <t>FA Fee Process Tactical App Suite</t>
  </si>
  <si>
    <t>SPV0</t>
  </si>
  <si>
    <t xml:space="preserve">FA Position Comparison Tactical App Suite </t>
  </si>
  <si>
    <t>SPW0</t>
  </si>
  <si>
    <t>OCAP</t>
  </si>
  <si>
    <t>ZZZ_Martin, Fr¿d¿ric</t>
  </si>
  <si>
    <t>Wood, Tom</t>
  </si>
  <si>
    <t>ZZZ_Goller, Malte</t>
  </si>
  <si>
    <t>SPZ0</t>
  </si>
  <si>
    <t>Foxe</t>
  </si>
  <si>
    <t>SQB0</t>
  </si>
  <si>
    <t>NAV &amp; Limit Control</t>
  </si>
  <si>
    <t>SQC0</t>
  </si>
  <si>
    <t>Sesam</t>
  </si>
  <si>
    <t>SQF0</t>
  </si>
  <si>
    <t>Segnemit MT-X</t>
  </si>
  <si>
    <t>SQG0</t>
  </si>
  <si>
    <t>SQJ0</t>
  </si>
  <si>
    <t>RESMAN</t>
  </si>
  <si>
    <t>SQM0</t>
  </si>
  <si>
    <t>Global Tactical App Suite</t>
  </si>
  <si>
    <t>SQR0</t>
  </si>
  <si>
    <t>NAVCAL</t>
  </si>
  <si>
    <t>SRQ0</t>
  </si>
  <si>
    <t>OICRest</t>
  </si>
  <si>
    <t>SRT0</t>
  </si>
  <si>
    <t>RA Computer (ARCLIENT)</t>
  </si>
  <si>
    <t>SSO0</t>
  </si>
  <si>
    <t>Comunicaciones BDE</t>
  </si>
  <si>
    <t>SSQ0</t>
  </si>
  <si>
    <t>Datamart (ES)</t>
  </si>
  <si>
    <t>ZZZ_Romero G¿mez, Amadeo (RBC IS)</t>
  </si>
  <si>
    <t>SSR0</t>
  </si>
  <si>
    <t>Gesival</t>
  </si>
  <si>
    <t>ZZZ_Skinner-Reid, Elaine (RBC I&amp;TS)</t>
  </si>
  <si>
    <t>Matey Calvo, Jose Antonio</t>
  </si>
  <si>
    <t>SSS0</t>
  </si>
  <si>
    <t>CheckList</t>
  </si>
  <si>
    <t>SSU0</t>
  </si>
  <si>
    <t>Argos</t>
  </si>
  <si>
    <t>ZZZ_Y¿¿ez Parareda, Eduardo</t>
  </si>
  <si>
    <t>SSW0</t>
  </si>
  <si>
    <t>Fermat (ES)</t>
  </si>
  <si>
    <t>SSX0</t>
  </si>
  <si>
    <t>Worldcheck</t>
  </si>
  <si>
    <t>ZZZ_Ballero Linares, Francisco R¿mulo Orlando (RBC IS)</t>
  </si>
  <si>
    <t>Petcher, Katherine (Law)</t>
  </si>
  <si>
    <t>ZZZ_Hell¿n Cervantes, Julio (RBC IS)</t>
  </si>
  <si>
    <t>SSZ0</t>
  </si>
  <si>
    <t>Intranet (ES)</t>
  </si>
  <si>
    <t>ZZZ_Girard Sanfiz, Carine</t>
  </si>
  <si>
    <t>STB0</t>
  </si>
  <si>
    <t>Visual Trader</t>
  </si>
  <si>
    <t>Laorden Echevarrieta, Alvaro (RBC IS)</t>
  </si>
  <si>
    <t>STC0</t>
  </si>
  <si>
    <t>Tax Reclaim (ES)</t>
  </si>
  <si>
    <t>ZZZ_Garc¿a Garc¿a-Izquierdo, Ra¿l (RBC IS)</t>
  </si>
  <si>
    <t>STE0</t>
  </si>
  <si>
    <t>Sage XRT Treasury</t>
  </si>
  <si>
    <t>STW0</t>
  </si>
  <si>
    <t>SVS0</t>
  </si>
  <si>
    <t>Bloomberg (ES)</t>
  </si>
  <si>
    <t>SVT0</t>
  </si>
  <si>
    <t>LiqWin</t>
  </si>
  <si>
    <t>SVU0</t>
  </si>
  <si>
    <t>SWIFT (ES)</t>
  </si>
  <si>
    <t>SVV0</t>
  </si>
  <si>
    <t>TREASURY DATA FEED</t>
  </si>
  <si>
    <t>SVW0</t>
  </si>
  <si>
    <t>Advisor</t>
  </si>
  <si>
    <t>SVZ0</t>
  </si>
  <si>
    <t>CREDIVal</t>
  </si>
  <si>
    <t>Tinney, Al</t>
  </si>
  <si>
    <t>ZZZ_Garcia Sanchez, Juan Manuel</t>
  </si>
  <si>
    <t>SWB0</t>
  </si>
  <si>
    <t>PEDRA</t>
  </si>
  <si>
    <t>Miranda L?pez, Pablo</t>
  </si>
  <si>
    <t>SWW0</t>
  </si>
  <si>
    <t>Helpdesk (ES)</t>
  </si>
  <si>
    <t>ZZZ_Zubrinic, Mar¿a Noel (RBC IS)</t>
  </si>
  <si>
    <t>ZZZ_Rold¿n Moreno, Gabino (RBC IS)</t>
  </si>
  <si>
    <t>Ritwik, Anunaya</t>
  </si>
  <si>
    <t>Richard, Fran¿ois (RBC IS)</t>
  </si>
  <si>
    <t>UIC0</t>
  </si>
  <si>
    <t>Cash Management and Analytics</t>
  </si>
  <si>
    <t>Ohana, Mike (RBC IS)</t>
  </si>
  <si>
    <t>UKD0</t>
  </si>
  <si>
    <t>FATCA Compliance Program</t>
  </si>
  <si>
    <t>Omer, Jared (RBC IS)</t>
  </si>
  <si>
    <t>ZZZ_South, Amy (RBC IS)</t>
  </si>
  <si>
    <t>UOF0</t>
  </si>
  <si>
    <t>Custody Data Management</t>
  </si>
  <si>
    <t>ZZZ_Andreoli, Mario (RBC IS)</t>
  </si>
  <si>
    <t>Rumfels, Eric</t>
  </si>
  <si>
    <t>UXY0</t>
  </si>
  <si>
    <t>Boleta</t>
  </si>
  <si>
    <t>UYC0</t>
  </si>
  <si>
    <t>Century</t>
  </si>
  <si>
    <t>UYD0</t>
  </si>
  <si>
    <t>CIRBE</t>
  </si>
  <si>
    <t>UYG0</t>
  </si>
  <si>
    <t>CONTAVal</t>
  </si>
  <si>
    <t>ZZZ_Yeste Moreno, Pedro (RBC IS)</t>
  </si>
  <si>
    <t>UYH0</t>
  </si>
  <si>
    <t>CORONA</t>
  </si>
  <si>
    <t>ZZZ_Vamadeva, Rahulan</t>
  </si>
  <si>
    <t>UYK0</t>
  </si>
  <si>
    <t>CUSTOVal</t>
  </si>
  <si>
    <t>UYM0</t>
  </si>
  <si>
    <t>DERVal</t>
  </si>
  <si>
    <t>UYO0</t>
  </si>
  <si>
    <t>DEUDAVal</t>
  </si>
  <si>
    <t>UYQ0</t>
  </si>
  <si>
    <t>DIFVal</t>
  </si>
  <si>
    <t>UYW0</t>
  </si>
  <si>
    <t>EBanking</t>
  </si>
  <si>
    <t>UZB0</t>
  </si>
  <si>
    <t>Euroclear France</t>
  </si>
  <si>
    <t>UZD0</t>
  </si>
  <si>
    <t>EXVal</t>
  </si>
  <si>
    <t>UZE0</t>
  </si>
  <si>
    <t>Facturacion</t>
  </si>
  <si>
    <t>UZH0</t>
  </si>
  <si>
    <t>FeeVAL</t>
  </si>
  <si>
    <t>UZM0</t>
  </si>
  <si>
    <t>FONDVal</t>
  </si>
  <si>
    <t>UZN0</t>
  </si>
  <si>
    <t>FOREXVal</t>
  </si>
  <si>
    <t>UZW0</t>
  </si>
  <si>
    <t>INFOval</t>
  </si>
  <si>
    <t>VHF0</t>
  </si>
  <si>
    <t>Software Factory</t>
  </si>
  <si>
    <t>Pick, Geert</t>
  </si>
  <si>
    <t>WB80</t>
  </si>
  <si>
    <t>RBC One Portfolio</t>
  </si>
  <si>
    <t>ZZZ_Cho, Jea Youn</t>
  </si>
  <si>
    <t>Kraemer, Heribert (RBC IS)</t>
  </si>
  <si>
    <t>WBC0</t>
  </si>
  <si>
    <t>SUN GL Systems</t>
  </si>
  <si>
    <t>WGP0</t>
  </si>
  <si>
    <t>METHODWARE ERA</t>
  </si>
  <si>
    <t>ZZZ_Renard, Philippe (RBC IS)</t>
  </si>
  <si>
    <t>Lum, Vivienne (RBC IS)</t>
  </si>
  <si>
    <t>Canada - Stratford - Stratford Computing Centre (SCC),Canada - Toronto - Ontario Computer Centre</t>
  </si>
  <si>
    <t>WGT0</t>
  </si>
  <si>
    <t>HI Application Control Suite</t>
  </si>
  <si>
    <t>WHB0</t>
  </si>
  <si>
    <t>ECM AND BPM</t>
  </si>
  <si>
    <t>ZZZ_Forster, Darcy</t>
  </si>
  <si>
    <t>McAllister, Olivia (RBC IS)</t>
  </si>
  <si>
    <t>WII0</t>
  </si>
  <si>
    <t>SCM - RBCDEXIA IS</t>
  </si>
  <si>
    <t>Oltean, Cristina (RBC IS)</t>
  </si>
  <si>
    <t>WNL0</t>
  </si>
  <si>
    <t>ROYAL ONLINE GOLD - BAHAMAS</t>
  </si>
  <si>
    <t>ZZZ_Yildirim, Inanc</t>
  </si>
  <si>
    <t>ZZZ_ZZ_Adams, Catherine (RBC Caribbean)</t>
  </si>
  <si>
    <t>Kong, Keron</t>
  </si>
  <si>
    <t>Bahamas - Nassau - East Hill</t>
  </si>
  <si>
    <t>WVD0</t>
  </si>
  <si>
    <t>VIRTUAL DASHBOARD</t>
  </si>
  <si>
    <t>ZZZ_Schlonies, Curt</t>
  </si>
  <si>
    <t>Cogill, James</t>
  </si>
  <si>
    <t>Marok, Gurinder</t>
  </si>
  <si>
    <t>XHD0</t>
  </si>
  <si>
    <t>RBCDEXIA MIDDLEWARE SYSTEMS</t>
  </si>
  <si>
    <t>XVA0</t>
  </si>
  <si>
    <t>DX-AU FTP SWEEP</t>
  </si>
  <si>
    <t>XVT0</t>
  </si>
  <si>
    <t>FX CONNECT</t>
  </si>
  <si>
    <t>ZZZ_Braithwaite, Steven (RBC IS)</t>
  </si>
  <si>
    <t>XZP0</t>
  </si>
  <si>
    <t>DX-AU BLOOMBERG PROFESSIONAL SERVICE</t>
  </si>
  <si>
    <t>Amoils, Trevor (RBC I&amp;TS)</t>
  </si>
  <si>
    <t>XZS0</t>
  </si>
  <si>
    <t>DX-AU IRESS</t>
  </si>
  <si>
    <t>ZZZ_White, Duncan</t>
  </si>
  <si>
    <t>ZZZ_Hogan, Kevin (RBC IS)</t>
  </si>
  <si>
    <t>YEN0</t>
  </si>
  <si>
    <t>QTS CLIENT ACCESS</t>
  </si>
  <si>
    <t>Fortier, Kevin</t>
  </si>
  <si>
    <t>ZZZ_Godwin, Caroline (RBC IS)</t>
  </si>
  <si>
    <t>ZGL0</t>
  </si>
  <si>
    <t>PIRUM</t>
  </si>
  <si>
    <t>Soufian, Danielle (RBC IS)</t>
  </si>
  <si>
    <t>ZOZ0</t>
  </si>
  <si>
    <t>GUARDIAN</t>
  </si>
  <si>
    <t>ZPP0</t>
  </si>
  <si>
    <t>KRONOS</t>
  </si>
  <si>
    <t>McSpurren, Bryan</t>
  </si>
  <si>
    <t>Scott, Andy</t>
  </si>
  <si>
    <t>ZXO0</t>
  </si>
  <si>
    <t>ABS</t>
  </si>
  <si>
    <t>ZZZ_Vance, Paulette (RBC IS)</t>
  </si>
  <si>
    <t>MeetingFrequency</t>
  </si>
  <si>
    <t>Quarterly</t>
  </si>
  <si>
    <t>Mutually Agreeable</t>
  </si>
  <si>
    <t>Monthly</t>
  </si>
  <si>
    <t>Bi-Annually</t>
  </si>
  <si>
    <t>Semi-annually</t>
  </si>
  <si>
    <t>AppCode</t>
  </si>
  <si>
    <t>ContactDate</t>
  </si>
  <si>
    <t>ReplyDate</t>
  </si>
  <si>
    <t>TargetDate</t>
  </si>
  <si>
    <t>Completion</t>
  </si>
  <si>
    <t>new document ready *needs revision</t>
  </si>
  <si>
    <t>changed expiry to December 8, 2018</t>
  </si>
  <si>
    <t>expiry&lt;30</t>
  </si>
  <si>
    <t>SLA-In Good Standing</t>
  </si>
  <si>
    <t>SLA-In Progress</t>
  </si>
  <si>
    <t>SLA-Not Started</t>
  </si>
  <si>
    <t>SLA-On Hold</t>
  </si>
  <si>
    <t>SLA-Not Required</t>
  </si>
  <si>
    <t>SLA-Expired</t>
  </si>
  <si>
    <t>KPI-In Good Standing</t>
  </si>
  <si>
    <t>KPI-In Progress</t>
  </si>
  <si>
    <t>KPI-Not Started</t>
  </si>
  <si>
    <t>KPI-Not Required</t>
  </si>
  <si>
    <t>APM-In Good Standing</t>
  </si>
  <si>
    <t>APM-In Progress</t>
  </si>
  <si>
    <t>APM-Not Started</t>
  </si>
  <si>
    <t>APM-Not Required</t>
  </si>
  <si>
    <t>APM-Infra/Avail Implemented</t>
  </si>
  <si>
    <t>ExpiredBefore</t>
  </si>
  <si>
    <t>MeetingMinutes</t>
  </si>
  <si>
    <t>MeetingContactDate</t>
  </si>
  <si>
    <t>MeetingReplyDate</t>
  </si>
  <si>
    <t>MeetingCompletion</t>
  </si>
  <si>
    <t>LatestContactDate</t>
  </si>
  <si>
    <t>LastContactDate</t>
  </si>
  <si>
    <t>expired</t>
  </si>
  <si>
    <t>In progress</t>
  </si>
  <si>
    <t>Not Started</t>
  </si>
  <si>
    <t>Annually</t>
  </si>
  <si>
    <t>Getting decommisioned in March 2018</t>
  </si>
  <si>
    <t>no BU taker</t>
  </si>
  <si>
    <t>In progress; Carl M for contact; meeting 20180307</t>
  </si>
  <si>
    <t>only approval email</t>
  </si>
  <si>
    <t>2 year</t>
  </si>
  <si>
    <t>Last Update</t>
  </si>
  <si>
    <t>Last IIPM extract</t>
  </si>
  <si>
    <t>MeetingDate</t>
  </si>
  <si>
    <t>waiting for Business Approval</t>
  </si>
  <si>
    <t>Yearly</t>
  </si>
  <si>
    <t>folder created</t>
  </si>
  <si>
    <t>TA OPS IT meeting</t>
  </si>
  <si>
    <t>replaced by SAP</t>
  </si>
  <si>
    <t>meeting booked in April</t>
  </si>
  <si>
    <t>daniel.schnyder@rbc.com</t>
  </si>
  <si>
    <t>massimo.lion@rbc.com</t>
  </si>
  <si>
    <t>new SLA</t>
  </si>
  <si>
    <t>Loss, Clive (RBC I&amp;TS)</t>
  </si>
  <si>
    <t>Moreschi, Renato</t>
  </si>
  <si>
    <t>VJ20</t>
  </si>
  <si>
    <t>I&amp;TS Blue Prism</t>
  </si>
  <si>
    <t>VA60</t>
  </si>
  <si>
    <t>Cash and Liquidity Management</t>
  </si>
  <si>
    <t>Bridgeman, Paul</t>
  </si>
  <si>
    <t>Concept</t>
  </si>
  <si>
    <t>Chen, Steven C (RBC Capital Markets/Securities)</t>
  </si>
  <si>
    <t>KJF0</t>
  </si>
  <si>
    <t>Ireland Tactical Applications Suite</t>
  </si>
  <si>
    <t>Scanlan, David (RBC IS)</t>
  </si>
  <si>
    <t>Phippen, Kerry</t>
  </si>
  <si>
    <t>Software Configuration Management - Transition Toronto</t>
  </si>
  <si>
    <t>Cosentino, Marcello (RBC IS)</t>
  </si>
  <si>
    <t>ZZZ_Vadsaria, Imran (RBC I&amp;TS)</t>
  </si>
  <si>
    <t>New</t>
  </si>
  <si>
    <t>UV50</t>
  </si>
  <si>
    <t>AXIOM SL ANACREDIT</t>
  </si>
  <si>
    <t>Walifete, Esther (RBC IS)</t>
  </si>
  <si>
    <t>EFA0</t>
  </si>
  <si>
    <t>TradingApps</t>
  </si>
  <si>
    <t>UO80</t>
  </si>
  <si>
    <t>I&amp;TS Consolidated Data Warehouse</t>
  </si>
  <si>
    <t>UN90</t>
  </si>
  <si>
    <t>Credit Authorization Tool</t>
  </si>
  <si>
    <t>Bergeron, Philippe</t>
  </si>
  <si>
    <t>DPT0</t>
  </si>
  <si>
    <t>DFS Management</t>
  </si>
  <si>
    <t>NAB Connect</t>
  </si>
  <si>
    <t>Mark Salata on vacation - update week of 03/26</t>
  </si>
  <si>
    <t>nenad escalated 0326</t>
  </si>
  <si>
    <t>meeting with BU getting set up</t>
  </si>
  <si>
    <t>waiting for business approval; update by 0406</t>
  </si>
  <si>
    <t>OLA getting updated</t>
  </si>
  <si>
    <t>chasing counter parts</t>
  </si>
  <si>
    <t>will start ASAP</t>
  </si>
  <si>
    <t>clive johnson to handle</t>
  </si>
  <si>
    <t>0420 target date</t>
  </si>
  <si>
    <t>document ready but could not be uploaded; frederic vacation return on 0410</t>
  </si>
  <si>
    <t>quaterly meeting booked starting April 16th</t>
  </si>
  <si>
    <t>SLA will be approved shortly</t>
  </si>
  <si>
    <t>will be completed by end of April</t>
  </si>
  <si>
    <t>waiting the name of the new app custodian to finalize the SLA</t>
  </si>
  <si>
    <t>Send to Mehul Amin</t>
  </si>
  <si>
    <t>waiting for an update on Business and manager contacts</t>
  </si>
  <si>
    <t xml:space="preserve">SLA to be reviewed before May 4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</si>
</sst>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42">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11"/>
      <name val="Calibri"/>
      <family val="2"/>
    </font>
    <font>
      <b/>
      <sz val="14"/>
      <name val="Calibri"/>
      <family val="2"/>
    </font>
    <font>
      <b/>
      <sz val="14"/>
      <color theme="0"/>
      <name val="Calibri"/>
      <family val="2"/>
    </font>
    <font>
      <sz val="14"/>
      <color theme="0"/>
      <name val="Calibri"/>
      <family val="2"/>
    </font>
    <font>
      <b/>
      <sz val="12"/>
      <name val="Calibri"/>
      <family val="2"/>
    </font>
    <font>
      <b/>
      <sz val="18"/>
      <color theme="1"/>
      <name val="Calibri"/>
      <family val="2"/>
    </font>
    <font>
      <b/>
      <sz val="11"/>
      <color rgb="FFC00000"/>
      <name val="Calibri"/>
      <family val="2"/>
    </font>
    <font>
      <sz val="14"/>
      <color rgb="FF000000"/>
      <name val="Calibri"/>
      <family val="2"/>
    </font>
    <font>
      <b/>
      <sz val="11"/>
      <name val="Calibri"/>
      <family val="2"/>
    </font>
    <font>
      <sz val="9"/>
      <color theme="1"/>
      <name val="Calibri"/>
      <family val="2"/>
    </font>
    <font>
      <b/>
      <sz val="9"/>
      <color theme="1"/>
      <name val="Calibri"/>
      <family val="2"/>
    </font>
    <font>
      <sz val="11"/>
      <color rgb="FF000000"/>
      <name val="Calibri"/>
      <family val="2"/>
      <scheme val="minor"/>
    </font>
    <font>
      <sz val="11"/>
      <name val="Calibri"/>
      <family val="2"/>
      <scheme val="minor"/>
    </font>
    <font>
      <sz val="11"/>
      <name val="Verdana"/>
      <family val="2"/>
    </font>
    <font>
      <sz val="11"/>
      <color theme="1"/>
      <name val="Inherit"/>
    </font>
    <font>
      <sz val="8"/>
      <color rgb="FF002060"/>
      <name val="Calibri"/>
      <family val="2"/>
    </font>
    <font>
      <b/>
      <sz val="14"/>
      <color theme="0"/>
      <name val="Arial"/>
      <family val="2"/>
    </font>
    <font>
      <u/>
      <sz val="11"/>
      <color theme="10"/>
      <name val="Calibri"/>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3" tint="0.79998168889431442"/>
        <bgColor indexed="64"/>
      </patternFill>
    </fill>
    <fill>
      <patternFill patternType="solid">
        <fgColor rgb="FFCCFFC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39997558519241921"/>
        <bgColor indexed="64"/>
      </patternFill>
    </fill>
  </fills>
  <borders count="3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theme="3"/>
      </bottom>
      <diagonal/>
    </border>
    <border>
      <left/>
      <right style="thin">
        <color indexed="64"/>
      </right>
      <top/>
      <bottom style="thin">
        <color theme="3"/>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91">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7" fillId="0" borderId="0"/>
    <xf numFmtId="0" fontId="6" fillId="0" borderId="0"/>
    <xf numFmtId="0" fontId="5" fillId="0" borderId="0"/>
    <xf numFmtId="0" fontId="4" fillId="0" borderId="0"/>
    <xf numFmtId="0" fontId="7" fillId="0" borderId="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4" fillId="0" borderId="0"/>
    <xf numFmtId="0" fontId="4" fillId="0" borderId="0"/>
    <xf numFmtId="9" fontId="7" fillId="0" borderId="0" applyFont="0" applyFill="0" applyBorder="0" applyAlignment="0" applyProtection="0"/>
    <xf numFmtId="0" fontId="41" fillId="0" borderId="0" applyNumberFormat="0" applyFill="0" applyBorder="0" applyAlignment="0" applyProtection="0"/>
  </cellStyleXfs>
  <cellXfs count="323">
    <xf numFmtId="0" fontId="0" fillId="0" borderId="0" xfId="0"/>
    <xf numFmtId="0" fontId="24" fillId="0" borderId="0" xfId="0" applyFont="1" applyAlignment="1">
      <alignment horizontal="left"/>
    </xf>
    <xf numFmtId="0" fontId="24" fillId="0" borderId="0" xfId="0" applyFont="1"/>
    <xf numFmtId="0" fontId="24" fillId="0" borderId="0" xfId="0" applyFont="1" applyAlignment="1">
      <alignment wrapText="1"/>
    </xf>
    <xf numFmtId="0" fontId="27" fillId="33" borderId="0" xfId="0" applyFont="1" applyFill="1" applyAlignment="1">
      <alignment horizontal="center" vertical="top"/>
    </xf>
    <xf numFmtId="0" fontId="25" fillId="34" borderId="0" xfId="0" applyFont="1" applyFill="1" applyAlignment="1">
      <alignment horizontal="center" vertical="center" wrapText="1"/>
    </xf>
    <xf numFmtId="0" fontId="27" fillId="0" borderId="0" xfId="0" applyFont="1" applyFill="1" applyAlignment="1">
      <alignment horizontal="center" vertical="top"/>
    </xf>
    <xf numFmtId="0" fontId="25" fillId="0" borderId="0" xfId="0" applyFont="1" applyFill="1" applyAlignment="1">
      <alignment horizontal="center" vertical="center" wrapText="1"/>
    </xf>
    <xf numFmtId="0" fontId="24" fillId="0" borderId="10" xfId="0" applyFont="1" applyBorder="1" applyAlignment="1">
      <alignment horizontal="left" vertical="top"/>
    </xf>
    <xf numFmtId="14" fontId="24" fillId="0" borderId="10" xfId="0" applyNumberFormat="1" applyFont="1" applyBorder="1" applyAlignment="1">
      <alignment horizontal="left" vertical="top"/>
    </xf>
    <xf numFmtId="0" fontId="24" fillId="0" borderId="0" xfId="0" applyFont="1" applyAlignment="1">
      <alignment horizontal="left" vertical="top"/>
    </xf>
    <xf numFmtId="0" fontId="24" fillId="0" borderId="0" xfId="0" applyFont="1" applyBorder="1" applyAlignment="1">
      <alignment horizontal="left"/>
    </xf>
    <xf numFmtId="0" fontId="24" fillId="0" borderId="0" xfId="0" applyFont="1" applyBorder="1"/>
    <xf numFmtId="0" fontId="24" fillId="0" borderId="0" xfId="0" applyFont="1" applyBorder="1" applyAlignment="1">
      <alignment wrapText="1"/>
    </xf>
    <xf numFmtId="0" fontId="25" fillId="34" borderId="11" xfId="0" applyFont="1" applyFill="1" applyBorder="1" applyAlignment="1">
      <alignment horizontal="center" vertical="center" wrapText="1"/>
    </xf>
    <xf numFmtId="0" fontId="25" fillId="34" borderId="12" xfId="0" applyFont="1" applyFill="1" applyBorder="1" applyAlignment="1">
      <alignment horizontal="center" vertical="center" wrapText="1"/>
    </xf>
    <xf numFmtId="0" fontId="25" fillId="34" borderId="13" xfId="0" applyFont="1" applyFill="1" applyBorder="1" applyAlignment="1">
      <alignment horizontal="center" vertical="center" wrapText="1"/>
    </xf>
    <xf numFmtId="0" fontId="25" fillId="34" borderId="14" xfId="0" applyFont="1" applyFill="1" applyBorder="1" applyAlignment="1">
      <alignment horizontal="center" vertical="center" wrapText="1"/>
    </xf>
    <xf numFmtId="0" fontId="24" fillId="0" borderId="10" xfId="0" applyFont="1" applyBorder="1"/>
    <xf numFmtId="0" fontId="24" fillId="0" borderId="10" xfId="0" applyNumberFormat="1" applyFont="1" applyBorder="1" applyAlignment="1">
      <alignment horizontal="left" vertical="top"/>
    </xf>
    <xf numFmtId="0" fontId="24" fillId="0" borderId="10" xfId="0" applyFont="1" applyBorder="1" applyAlignment="1">
      <alignment vertical="top"/>
    </xf>
    <xf numFmtId="0" fontId="24" fillId="0" borderId="11" xfId="0" applyFont="1" applyBorder="1" applyAlignment="1">
      <alignment vertical="top"/>
    </xf>
    <xf numFmtId="0" fontId="24" fillId="0" borderId="0" xfId="0" applyFont="1" applyBorder="1" applyAlignment="1"/>
    <xf numFmtId="0" fontId="24" fillId="0" borderId="0" xfId="0" applyFont="1" applyAlignment="1"/>
    <xf numFmtId="0" fontId="25" fillId="34" borderId="18" xfId="0" applyFont="1" applyFill="1" applyBorder="1" applyAlignment="1">
      <alignment horizontal="center" vertical="center" wrapText="1"/>
    </xf>
    <xf numFmtId="0" fontId="24" fillId="0" borderId="10" xfId="0" applyFont="1" applyBorder="1" applyAlignment="1">
      <alignment horizontal="center" vertical="top"/>
    </xf>
    <xf numFmtId="0" fontId="24" fillId="0" borderId="0" xfId="0" applyFont="1" applyBorder="1" applyAlignment="1">
      <alignment horizontal="center"/>
    </xf>
    <xf numFmtId="0" fontId="24" fillId="0" borderId="0" xfId="0" applyFont="1" applyAlignment="1">
      <alignment horizontal="center"/>
    </xf>
    <xf numFmtId="0" fontId="24" fillId="0" borderId="18" xfId="0" applyNumberFormat="1" applyFont="1" applyBorder="1" applyAlignment="1">
      <alignment horizontal="left" vertical="top"/>
    </xf>
    <xf numFmtId="0" fontId="0" fillId="0" borderId="10" xfId="0" applyBorder="1"/>
    <xf numFmtId="0" fontId="0" fillId="0" borderId="10" xfId="0" applyBorder="1" applyAlignment="1">
      <alignment horizontal="left"/>
    </xf>
    <xf numFmtId="0" fontId="24" fillId="0" borderId="15" xfId="0" applyFont="1" applyBorder="1" applyAlignment="1">
      <alignment horizontal="left" vertical="top"/>
    </xf>
    <xf numFmtId="0" fontId="25" fillId="34" borderId="10" xfId="0" applyFont="1" applyFill="1" applyBorder="1" applyAlignment="1">
      <alignment horizontal="center" vertical="center" wrapText="1"/>
    </xf>
    <xf numFmtId="0" fontId="24" fillId="0" borderId="17" xfId="0" applyFont="1" applyBorder="1" applyAlignment="1">
      <alignment horizontal="left" vertical="top"/>
    </xf>
    <xf numFmtId="0" fontId="0" fillId="0" borderId="10" xfId="0" applyBorder="1" applyAlignment="1">
      <alignment horizontal="center"/>
    </xf>
    <xf numFmtId="0" fontId="0" fillId="0" borderId="0" xfId="0" applyNumberFormat="1" applyBorder="1"/>
    <xf numFmtId="0" fontId="24" fillId="37" borderId="10" xfId="0" applyFont="1" applyFill="1" applyBorder="1" applyAlignment="1">
      <alignment horizontal="center" vertical="top"/>
    </xf>
    <xf numFmtId="0" fontId="24" fillId="37" borderId="10" xfId="0" applyFont="1" applyFill="1" applyBorder="1" applyAlignment="1">
      <alignment horizontal="left" vertical="top"/>
    </xf>
    <xf numFmtId="0" fontId="24" fillId="37" borderId="10" xfId="0" applyNumberFormat="1" applyFont="1" applyFill="1" applyBorder="1" applyAlignment="1">
      <alignment horizontal="left" vertical="top"/>
    </xf>
    <xf numFmtId="0" fontId="24" fillId="37" borderId="18" xfId="0" applyNumberFormat="1" applyFont="1" applyFill="1" applyBorder="1" applyAlignment="1">
      <alignment horizontal="left" vertical="top"/>
    </xf>
    <xf numFmtId="0" fontId="24" fillId="37" borderId="10" xfId="0" applyFont="1" applyFill="1" applyBorder="1"/>
    <xf numFmtId="0" fontId="24" fillId="37" borderId="15" xfId="0" applyFont="1" applyFill="1" applyBorder="1" applyAlignment="1">
      <alignment horizontal="left" vertical="top"/>
    </xf>
    <xf numFmtId="14" fontId="24" fillId="37" borderId="10" xfId="0" applyNumberFormat="1" applyFont="1" applyFill="1" applyBorder="1" applyAlignment="1">
      <alignment horizontal="left" vertical="top"/>
    </xf>
    <xf numFmtId="0" fontId="24" fillId="37" borderId="10" xfId="0" applyFont="1" applyFill="1" applyBorder="1" applyAlignment="1">
      <alignment vertical="top"/>
    </xf>
    <xf numFmtId="0" fontId="24" fillId="37" borderId="0" xfId="0" applyFont="1" applyFill="1" applyAlignment="1">
      <alignment horizontal="left" vertical="top"/>
    </xf>
    <xf numFmtId="0" fontId="22" fillId="38" borderId="10" xfId="0" applyFont="1" applyFill="1" applyBorder="1"/>
    <xf numFmtId="0" fontId="24" fillId="0" borderId="10" xfId="0" applyFont="1" applyFill="1" applyBorder="1" applyAlignment="1">
      <alignment horizontal="center" vertical="top"/>
    </xf>
    <xf numFmtId="0" fontId="24" fillId="0" borderId="10" xfId="0" applyFont="1" applyFill="1" applyBorder="1" applyAlignment="1">
      <alignment horizontal="left" vertical="top"/>
    </xf>
    <xf numFmtId="0" fontId="24" fillId="0" borderId="10" xfId="0" applyNumberFormat="1" applyFont="1" applyFill="1" applyBorder="1" applyAlignment="1">
      <alignment horizontal="left" vertical="top"/>
    </xf>
    <xf numFmtId="0" fontId="24" fillId="0" borderId="15" xfId="0" applyFont="1" applyFill="1" applyBorder="1" applyAlignment="1">
      <alignment horizontal="left" vertical="top"/>
    </xf>
    <xf numFmtId="14" fontId="24" fillId="0" borderId="10" xfId="0" applyNumberFormat="1" applyFont="1" applyFill="1" applyBorder="1" applyAlignment="1">
      <alignment horizontal="left" vertical="top"/>
    </xf>
    <xf numFmtId="0" fontId="24" fillId="0" borderId="10" xfId="0" applyFont="1" applyFill="1" applyBorder="1" applyAlignment="1">
      <alignment vertical="top"/>
    </xf>
    <xf numFmtId="0" fontId="24" fillId="0" borderId="0" xfId="0" applyFont="1" applyFill="1" applyAlignment="1">
      <alignment horizontal="left" vertical="top"/>
    </xf>
    <xf numFmtId="0" fontId="28" fillId="34" borderId="10" xfId="0" applyFont="1" applyFill="1" applyBorder="1" applyAlignment="1">
      <alignment horizontal="center" vertical="center" wrapText="1"/>
    </xf>
    <xf numFmtId="0" fontId="30" fillId="0" borderId="0" xfId="0" applyFont="1"/>
    <xf numFmtId="164" fontId="22" fillId="38" borderId="10" xfId="0" applyNumberFormat="1" applyFont="1" applyFill="1" applyBorder="1"/>
    <xf numFmtId="0" fontId="0" fillId="0" borderId="0" xfId="0" applyBorder="1"/>
    <xf numFmtId="14" fontId="24" fillId="37" borderId="15" xfId="0" applyNumberFormat="1" applyFont="1" applyFill="1" applyBorder="1" applyAlignment="1">
      <alignment horizontal="left" vertical="top"/>
    </xf>
    <xf numFmtId="0" fontId="24" fillId="37" borderId="18" xfId="0" applyFont="1" applyFill="1" applyBorder="1"/>
    <xf numFmtId="0" fontId="24" fillId="37" borderId="25" xfId="0" applyNumberFormat="1" applyFont="1" applyFill="1" applyBorder="1" applyAlignment="1">
      <alignment horizontal="left" vertical="top"/>
    </xf>
    <xf numFmtId="0" fontId="24" fillId="37" borderId="26" xfId="0" applyNumberFormat="1" applyFont="1" applyFill="1" applyBorder="1" applyAlignment="1">
      <alignment horizontal="left" vertical="top"/>
    </xf>
    <xf numFmtId="0" fontId="24" fillId="37" borderId="25" xfId="0" applyFont="1" applyFill="1" applyBorder="1"/>
    <xf numFmtId="0" fontId="24" fillId="37" borderId="0" xfId="0" applyFont="1" applyFill="1" applyBorder="1"/>
    <xf numFmtId="0" fontId="24" fillId="37" borderId="13" xfId="0" applyNumberFormat="1" applyFont="1" applyFill="1" applyBorder="1" applyAlignment="1">
      <alignment horizontal="left" vertical="top"/>
    </xf>
    <xf numFmtId="14" fontId="24" fillId="0" borderId="26" xfId="0" applyNumberFormat="1" applyFont="1" applyBorder="1" applyAlignment="1">
      <alignment horizontal="left" vertical="top" wrapText="1"/>
    </xf>
    <xf numFmtId="0" fontId="24" fillId="0" borderId="26" xfId="0" applyFont="1" applyBorder="1" applyAlignment="1">
      <alignment horizontal="left" vertical="top" wrapText="1"/>
    </xf>
    <xf numFmtId="14" fontId="24" fillId="0" borderId="10" xfId="0" applyNumberFormat="1" applyFont="1" applyBorder="1" applyAlignment="1">
      <alignment horizontal="left" vertical="top" wrapText="1"/>
    </xf>
    <xf numFmtId="0" fontId="24" fillId="0" borderId="10" xfId="0" applyFont="1" applyBorder="1" applyAlignment="1">
      <alignment horizontal="left" vertical="top" wrapText="1"/>
    </xf>
    <xf numFmtId="0" fontId="26" fillId="35" borderId="16" xfId="0" applyFont="1" applyFill="1" applyBorder="1" applyAlignment="1">
      <alignment horizontal="center" vertical="top"/>
    </xf>
    <xf numFmtId="0" fontId="26" fillId="35" borderId="20" xfId="0" applyFont="1" applyFill="1" applyBorder="1" applyAlignment="1">
      <alignment horizontal="center" vertical="top"/>
    </xf>
    <xf numFmtId="14" fontId="0" fillId="0" borderId="10" xfId="0" applyNumberFormat="1" applyBorder="1"/>
    <xf numFmtId="0" fontId="24" fillId="37" borderId="22" xfId="0" applyNumberFormat="1" applyFont="1" applyFill="1" applyBorder="1" applyAlignment="1">
      <alignment horizontal="left" vertical="top"/>
    </xf>
    <xf numFmtId="14" fontId="24" fillId="37" borderId="18" xfId="0" applyNumberFormat="1" applyFont="1" applyFill="1" applyBorder="1" applyAlignment="1">
      <alignment horizontal="left" vertical="top"/>
    </xf>
    <xf numFmtId="0" fontId="24" fillId="37" borderId="22" xfId="0" applyFont="1" applyFill="1" applyBorder="1"/>
    <xf numFmtId="14" fontId="24" fillId="37" borderId="10" xfId="0" applyNumberFormat="1" applyFont="1" applyFill="1" applyBorder="1"/>
    <xf numFmtId="0" fontId="25" fillId="34" borderId="30" xfId="0" applyFont="1" applyFill="1" applyBorder="1" applyAlignment="1">
      <alignment horizontal="center" vertical="center" wrapText="1"/>
    </xf>
    <xf numFmtId="14" fontId="24" fillId="0" borderId="18" xfId="0" applyNumberFormat="1" applyFont="1" applyBorder="1" applyAlignment="1">
      <alignment horizontal="left" vertical="top"/>
    </xf>
    <xf numFmtId="0" fontId="24" fillId="0" borderId="18" xfId="0" applyFont="1" applyBorder="1" applyAlignment="1">
      <alignment horizontal="left" vertical="top"/>
    </xf>
    <xf numFmtId="0" fontId="32" fillId="38" borderId="10" xfId="0" applyFont="1" applyFill="1" applyBorder="1"/>
    <xf numFmtId="14" fontId="0" fillId="0" borderId="0" xfId="0" applyNumberFormat="1"/>
    <xf numFmtId="14" fontId="0" fillId="0" borderId="10" xfId="0" applyNumberFormat="1" applyBorder="1" applyAlignment="1">
      <alignment horizontal="left"/>
    </xf>
    <xf numFmtId="0" fontId="24" fillId="37" borderId="10" xfId="0" applyFont="1" applyFill="1" applyBorder="1" applyAlignment="1">
      <alignment horizontal="left"/>
    </xf>
    <xf numFmtId="0" fontId="24" fillId="0" borderId="10" xfId="0" applyFont="1" applyBorder="1" applyAlignment="1">
      <alignment horizontal="left"/>
    </xf>
    <xf numFmtId="0" fontId="24" fillId="0" borderId="10" xfId="0" applyNumberFormat="1" applyFont="1" applyBorder="1" applyAlignment="1">
      <alignment vertical="top"/>
    </xf>
    <xf numFmtId="0" fontId="24" fillId="0" borderId="11" xfId="0" applyFont="1" applyBorder="1"/>
    <xf numFmtId="0" fontId="24" fillId="0" borderId="32" xfId="0" applyFont="1" applyBorder="1" applyAlignment="1">
      <alignment horizontal="left" vertical="top"/>
    </xf>
    <xf numFmtId="14" fontId="24" fillId="0" borderId="17" xfId="0" applyNumberFormat="1" applyFont="1" applyBorder="1" applyAlignment="1">
      <alignment horizontal="left" vertical="top"/>
    </xf>
    <xf numFmtId="0" fontId="24" fillId="37" borderId="21" xfId="0" applyFont="1" applyFill="1" applyBorder="1"/>
    <xf numFmtId="14" fontId="24" fillId="37" borderId="17" xfId="0" applyNumberFormat="1" applyFont="1" applyFill="1" applyBorder="1"/>
    <xf numFmtId="14" fontId="24" fillId="37" borderId="10" xfId="42" applyNumberFormat="1" applyFont="1" applyFill="1" applyBorder="1" applyAlignment="1">
      <alignment horizontal="left" vertical="top"/>
    </xf>
    <xf numFmtId="0" fontId="24" fillId="37" borderId="10" xfId="0" applyFont="1" applyFill="1" applyBorder="1" applyAlignment="1">
      <alignment horizontal="left" vertical="top" wrapText="1"/>
    </xf>
    <xf numFmtId="0" fontId="0" fillId="0" borderId="10" xfId="0" pivotButton="1" applyBorder="1"/>
    <xf numFmtId="0" fontId="0" fillId="0" borderId="10" xfId="0" applyBorder="1"/>
    <xf numFmtId="0" fontId="0" fillId="0" borderId="10" xfId="0" applyBorder="1" applyAlignment="1">
      <alignment horizontal="left"/>
    </xf>
    <xf numFmtId="0" fontId="0" fillId="0" borderId="10" xfId="0" applyNumberFormat="1" applyBorder="1"/>
    <xf numFmtId="0" fontId="24" fillId="37" borderId="10" xfId="0" applyFont="1" applyFill="1" applyBorder="1"/>
    <xf numFmtId="0" fontId="0" fillId="0" borderId="0" xfId="0" applyNumberFormat="1"/>
    <xf numFmtId="0" fontId="0" fillId="0" borderId="0" xfId="0" applyFill="1"/>
    <xf numFmtId="0" fontId="22" fillId="0" borderId="0" xfId="0" applyFont="1" applyFill="1" applyBorder="1"/>
    <xf numFmtId="0" fontId="0" fillId="0" borderId="0" xfId="0" applyFill="1" applyBorder="1"/>
    <xf numFmtId="0" fontId="24" fillId="0" borderId="18" xfId="0" applyFont="1" applyBorder="1" applyAlignment="1">
      <alignment horizontal="center" vertical="top"/>
    </xf>
    <xf numFmtId="0" fontId="0" fillId="0" borderId="10" xfId="0" applyBorder="1" applyAlignment="1">
      <alignment horizontal="center" vertical="top"/>
    </xf>
    <xf numFmtId="14" fontId="24" fillId="0" borderId="18" xfId="0" applyNumberFormat="1" applyFont="1" applyFill="1" applyBorder="1" applyAlignment="1">
      <alignment horizontal="left" vertical="top"/>
    </xf>
    <xf numFmtId="14" fontId="24" fillId="37" borderId="17" xfId="0" applyNumberFormat="1" applyFont="1" applyFill="1" applyBorder="1" applyAlignment="1">
      <alignment horizontal="left" vertical="top"/>
    </xf>
    <xf numFmtId="0" fontId="0" fillId="0" borderId="10" xfId="0" applyFont="1" applyFill="1" applyBorder="1" applyAlignment="1">
      <alignment horizontal="left" vertical="center"/>
    </xf>
    <xf numFmtId="0" fontId="0" fillId="33" borderId="0" xfId="0" applyFill="1"/>
    <xf numFmtId="0" fontId="33" fillId="34" borderId="11" xfId="0" applyFont="1" applyFill="1" applyBorder="1"/>
    <xf numFmtId="0" fontId="33" fillId="34" borderId="24" xfId="0" applyFont="1" applyFill="1" applyBorder="1"/>
    <xf numFmtId="0" fontId="33" fillId="34" borderId="17" xfId="0" applyFont="1" applyFill="1" applyBorder="1"/>
    <xf numFmtId="0" fontId="33" fillId="34" borderId="10" xfId="0" applyFont="1" applyFill="1" applyBorder="1"/>
    <xf numFmtId="0" fontId="33" fillId="34" borderId="15" xfId="0" applyFont="1" applyFill="1" applyBorder="1"/>
    <xf numFmtId="0" fontId="34" fillId="0" borderId="24" xfId="0" applyFont="1" applyFill="1" applyBorder="1" applyAlignment="1">
      <alignment horizontal="left"/>
    </xf>
    <xf numFmtId="0" fontId="34" fillId="0" borderId="24" xfId="0" applyFont="1" applyBorder="1"/>
    <xf numFmtId="0" fontId="34" fillId="0" borderId="23" xfId="0" applyFont="1" applyBorder="1"/>
    <xf numFmtId="0" fontId="34" fillId="0" borderId="24" xfId="0" applyFont="1" applyFill="1" applyBorder="1"/>
    <xf numFmtId="0" fontId="34" fillId="40" borderId="24" xfId="0" applyFont="1" applyFill="1" applyBorder="1"/>
    <xf numFmtId="9" fontId="34" fillId="0" borderId="23" xfId="89" applyFont="1" applyFill="1" applyBorder="1"/>
    <xf numFmtId="0" fontId="34" fillId="0" borderId="23" xfId="0" applyFont="1" applyFill="1" applyBorder="1"/>
    <xf numFmtId="0" fontId="33" fillId="0" borderId="24" xfId="0" applyFont="1" applyFill="1" applyBorder="1" applyAlignment="1">
      <alignment horizontal="left" indent="1"/>
    </xf>
    <xf numFmtId="0" fontId="33" fillId="0" borderId="24" xfId="0" applyFont="1" applyBorder="1"/>
    <xf numFmtId="0" fontId="33" fillId="0" borderId="23" xfId="0" applyFont="1" applyBorder="1"/>
    <xf numFmtId="0" fontId="33" fillId="0" borderId="24" xfId="0" applyFont="1" applyFill="1" applyBorder="1"/>
    <xf numFmtId="0" fontId="33" fillId="0" borderId="23" xfId="0" applyFont="1" applyFill="1" applyBorder="1"/>
    <xf numFmtId="0" fontId="33" fillId="40" borderId="24" xfId="0" applyFont="1" applyFill="1" applyBorder="1"/>
    <xf numFmtId="9" fontId="33" fillId="0" borderId="23" xfId="89" applyFont="1" applyFill="1" applyBorder="1"/>
    <xf numFmtId="0" fontId="33" fillId="0" borderId="34" xfId="0" applyFont="1" applyFill="1" applyBorder="1" applyAlignment="1">
      <alignment horizontal="left" indent="1"/>
    </xf>
    <xf numFmtId="0" fontId="33" fillId="0" borderId="34" xfId="0" applyFont="1" applyBorder="1"/>
    <xf numFmtId="0" fontId="33" fillId="0" borderId="35" xfId="0" applyFont="1" applyBorder="1"/>
    <xf numFmtId="0" fontId="33" fillId="0" borderId="34" xfId="0" applyFont="1" applyFill="1" applyBorder="1"/>
    <xf numFmtId="0" fontId="33" fillId="40" borderId="34" xfId="0" applyFont="1" applyFill="1" applyBorder="1"/>
    <xf numFmtId="9" fontId="33" fillId="0" borderId="34" xfId="89" applyFont="1" applyFill="1" applyBorder="1"/>
    <xf numFmtId="0" fontId="33" fillId="0" borderId="24" xfId="0" applyFont="1" applyFill="1" applyBorder="1" applyAlignment="1">
      <alignment horizontal="right"/>
    </xf>
    <xf numFmtId="0" fontId="33" fillId="0" borderId="24" xfId="0" applyFont="1" applyBorder="1" applyAlignment="1">
      <alignment horizontal="right"/>
    </xf>
    <xf numFmtId="0" fontId="33" fillId="0" borderId="35" xfId="0" applyFont="1" applyFill="1" applyBorder="1"/>
    <xf numFmtId="0" fontId="33" fillId="0" borderId="17" xfId="0" applyFont="1" applyFill="1" applyBorder="1" applyAlignment="1">
      <alignment horizontal="left" indent="1"/>
    </xf>
    <xf numFmtId="0" fontId="33" fillId="0" borderId="17" xfId="0" applyFont="1" applyBorder="1"/>
    <xf numFmtId="0" fontId="33" fillId="0" borderId="32" xfId="0" applyFont="1" applyBorder="1"/>
    <xf numFmtId="0" fontId="33" fillId="0" borderId="17" xfId="0" applyFont="1" applyFill="1" applyBorder="1"/>
    <xf numFmtId="0" fontId="33" fillId="40" borderId="17" xfId="0" applyFont="1" applyFill="1" applyBorder="1"/>
    <xf numFmtId="0" fontId="34" fillId="0" borderId="10" xfId="0" applyFont="1" applyBorder="1"/>
    <xf numFmtId="0" fontId="34" fillId="0" borderId="15" xfId="0" applyFont="1" applyBorder="1"/>
    <xf numFmtId="0" fontId="34" fillId="0" borderId="10" xfId="0" applyFont="1" applyFill="1" applyBorder="1"/>
    <xf numFmtId="0" fontId="34" fillId="40" borderId="18" xfId="0" applyFont="1" applyFill="1" applyBorder="1"/>
    <xf numFmtId="9" fontId="34" fillId="0" borderId="10" xfId="89" applyFont="1" applyFill="1" applyBorder="1"/>
    <xf numFmtId="0" fontId="34" fillId="0" borderId="15" xfId="0" applyFont="1" applyFill="1" applyBorder="1"/>
    <xf numFmtId="0" fontId="34" fillId="0" borderId="32" xfId="0" applyFont="1" applyBorder="1"/>
    <xf numFmtId="14" fontId="0" fillId="0" borderId="18" xfId="0" applyNumberFormat="1" applyFont="1" applyFill="1" applyBorder="1" applyAlignment="1">
      <alignment horizontal="left" vertical="center"/>
    </xf>
    <xf numFmtId="14" fontId="24" fillId="37" borderId="26" xfId="0" applyNumberFormat="1" applyFont="1" applyFill="1" applyBorder="1" applyAlignment="1">
      <alignment horizontal="left" vertical="top"/>
    </xf>
    <xf numFmtId="0" fontId="25" fillId="34" borderId="33" xfId="0" applyFont="1" applyFill="1" applyBorder="1" applyAlignment="1">
      <alignment horizontal="center" vertical="center" wrapText="1"/>
    </xf>
    <xf numFmtId="0" fontId="24" fillId="0" borderId="25" xfId="0" applyNumberFormat="1" applyFont="1" applyBorder="1" applyAlignment="1">
      <alignment horizontal="left" vertical="top"/>
    </xf>
    <xf numFmtId="0" fontId="26" fillId="33" borderId="20" xfId="0" applyFont="1" applyFill="1" applyBorder="1" applyAlignment="1">
      <alignment vertical="top"/>
    </xf>
    <xf numFmtId="0" fontId="26" fillId="33" borderId="22" xfId="0" applyFont="1" applyFill="1" applyBorder="1" applyAlignment="1">
      <alignment vertical="top"/>
    </xf>
    <xf numFmtId="0" fontId="26" fillId="33" borderId="26" xfId="0" applyFont="1" applyFill="1" applyBorder="1" applyAlignment="1">
      <alignment vertical="top"/>
    </xf>
    <xf numFmtId="0" fontId="26" fillId="33" borderId="29" xfId="0" applyFont="1" applyFill="1" applyBorder="1" applyAlignment="1">
      <alignment vertical="top"/>
    </xf>
    <xf numFmtId="14" fontId="24" fillId="37" borderId="25" xfId="0" applyNumberFormat="1" applyFont="1" applyFill="1" applyBorder="1" applyAlignment="1">
      <alignment horizontal="left" vertical="top"/>
    </xf>
    <xf numFmtId="14" fontId="24" fillId="37" borderId="19" xfId="0" applyNumberFormat="1" applyFont="1" applyFill="1" applyBorder="1" applyAlignment="1">
      <alignment horizontal="left" vertical="top"/>
    </xf>
    <xf numFmtId="0" fontId="34" fillId="0" borderId="17" xfId="0" applyFont="1" applyBorder="1"/>
    <xf numFmtId="0" fontId="0" fillId="0" borderId="17" xfId="0" applyBorder="1"/>
    <xf numFmtId="0" fontId="3" fillId="0" borderId="10" xfId="0" applyFont="1" applyBorder="1"/>
    <xf numFmtId="0" fontId="35" fillId="0" borderId="10" xfId="0" applyFont="1" applyBorder="1"/>
    <xf numFmtId="0" fontId="24" fillId="37" borderId="33" xfId="0" applyNumberFormat="1" applyFont="1" applyFill="1" applyBorder="1" applyAlignment="1">
      <alignment horizontal="left" vertical="top"/>
    </xf>
    <xf numFmtId="0" fontId="0" fillId="0" borderId="18" xfId="0" applyBorder="1"/>
    <xf numFmtId="0" fontId="0" fillId="0" borderId="18" xfId="0" applyFont="1" applyBorder="1"/>
    <xf numFmtId="0" fontId="0" fillId="0" borderId="10" xfId="0" applyFill="1" applyBorder="1"/>
    <xf numFmtId="0" fontId="2" fillId="0" borderId="10" xfId="0" applyFont="1" applyBorder="1"/>
    <xf numFmtId="0" fontId="33" fillId="0" borderId="23" xfId="0" applyFont="1" applyFill="1" applyBorder="1" applyAlignment="1">
      <alignment horizontal="right"/>
    </xf>
    <xf numFmtId="14" fontId="0" fillId="0" borderId="26" xfId="0" applyNumberFormat="1" applyFont="1" applyFill="1" applyBorder="1" applyAlignment="1">
      <alignment horizontal="left" vertical="center"/>
    </xf>
    <xf numFmtId="14" fontId="24" fillId="0" borderId="26" xfId="0" applyNumberFormat="1" applyFont="1" applyFill="1" applyBorder="1" applyAlignment="1">
      <alignment horizontal="left" vertical="top"/>
    </xf>
    <xf numFmtId="0" fontId="24" fillId="0" borderId="10" xfId="0" applyFont="1" applyFill="1" applyBorder="1"/>
    <xf numFmtId="0" fontId="37" fillId="0" borderId="10" xfId="0" applyFont="1" applyBorder="1"/>
    <xf numFmtId="0" fontId="35" fillId="0" borderId="10" xfId="0" applyFont="1" applyFill="1" applyBorder="1"/>
    <xf numFmtId="0" fontId="1" fillId="0" borderId="10" xfId="0" applyFont="1" applyBorder="1"/>
    <xf numFmtId="0" fontId="24" fillId="37" borderId="15" xfId="0" applyNumberFormat="1" applyFont="1" applyFill="1" applyBorder="1" applyAlignment="1">
      <alignment horizontal="left" vertical="top"/>
    </xf>
    <xf numFmtId="0" fontId="36" fillId="0" borderId="10" xfId="0" applyFont="1" applyBorder="1"/>
    <xf numFmtId="0" fontId="1" fillId="0" borderId="10" xfId="0" applyFont="1" applyFill="1" applyBorder="1"/>
    <xf numFmtId="14" fontId="24" fillId="37" borderId="14" xfId="0" applyNumberFormat="1" applyFont="1" applyFill="1" applyBorder="1" applyAlignment="1">
      <alignment horizontal="left" vertical="top"/>
    </xf>
    <xf numFmtId="0" fontId="0" fillId="0" borderId="13" xfId="0" applyBorder="1"/>
    <xf numFmtId="14" fontId="24" fillId="37" borderId="11" xfId="0" applyNumberFormat="1" applyFont="1" applyFill="1" applyBorder="1" applyAlignment="1">
      <alignment horizontal="left" vertical="top"/>
    </xf>
    <xf numFmtId="0" fontId="24" fillId="0" borderId="14" xfId="0" applyFont="1" applyBorder="1" applyAlignment="1">
      <alignment horizontal="left" vertical="top"/>
    </xf>
    <xf numFmtId="0" fontId="24" fillId="0" borderId="11" xfId="0" applyFont="1" applyBorder="1" applyAlignment="1">
      <alignment horizontal="left" vertical="top"/>
    </xf>
    <xf numFmtId="0" fontId="24" fillId="37" borderId="21" xfId="0" applyNumberFormat="1" applyFont="1" applyFill="1" applyBorder="1" applyAlignment="1">
      <alignment horizontal="left" vertical="top"/>
    </xf>
    <xf numFmtId="0" fontId="24" fillId="37" borderId="19" xfId="0" applyNumberFormat="1" applyFont="1" applyFill="1" applyBorder="1" applyAlignment="1">
      <alignment horizontal="left" vertical="top"/>
    </xf>
    <xf numFmtId="0" fontId="24" fillId="0" borderId="19" xfId="0" applyFont="1" applyBorder="1" applyAlignment="1">
      <alignment horizontal="left" vertical="top" wrapText="1"/>
    </xf>
    <xf numFmtId="0" fontId="24" fillId="0" borderId="17" xfId="0" applyFont="1" applyBorder="1"/>
    <xf numFmtId="14" fontId="24" fillId="0" borderId="25" xfId="0" applyNumberFormat="1" applyFont="1" applyBorder="1" applyAlignment="1">
      <alignment horizontal="left" vertical="top"/>
    </xf>
    <xf numFmtId="0" fontId="37" fillId="0" borderId="10" xfId="0" applyFont="1" applyFill="1" applyBorder="1"/>
    <xf numFmtId="0" fontId="2" fillId="0" borderId="10" xfId="0" applyFont="1" applyFill="1" applyBorder="1"/>
    <xf numFmtId="0" fontId="0" fillId="0" borderId="29" xfId="0" applyBorder="1"/>
    <xf numFmtId="0" fontId="36" fillId="0" borderId="10" xfId="0" applyFont="1" applyFill="1" applyBorder="1"/>
    <xf numFmtId="0" fontId="0" fillId="0" borderId="10" xfId="0" applyBorder="1" applyAlignment="1">
      <alignment wrapText="1"/>
    </xf>
    <xf numFmtId="0" fontId="26" fillId="33" borderId="0" xfId="0" applyFont="1" applyFill="1" applyBorder="1" applyAlignment="1">
      <alignment horizontal="center" vertical="top"/>
    </xf>
    <xf numFmtId="0" fontId="24" fillId="37" borderId="14" xfId="0" applyNumberFormat="1" applyFont="1" applyFill="1" applyBorder="1" applyAlignment="1">
      <alignment horizontal="left" vertical="top"/>
    </xf>
    <xf numFmtId="14" fontId="24" fillId="0" borderId="10" xfId="0" applyNumberFormat="1" applyFont="1" applyFill="1" applyBorder="1" applyAlignment="1">
      <alignment horizontal="left" vertical="top" wrapText="1"/>
    </xf>
    <xf numFmtId="14" fontId="24" fillId="37" borderId="10" xfId="0" applyNumberFormat="1" applyFont="1" applyFill="1" applyBorder="1" applyAlignment="1">
      <alignment horizontal="left" vertical="top" wrapText="1"/>
    </xf>
    <xf numFmtId="0" fontId="25" fillId="34" borderId="15" xfId="0" applyFont="1" applyFill="1" applyBorder="1" applyAlignment="1">
      <alignment horizontal="center" vertical="center" wrapText="1"/>
    </xf>
    <xf numFmtId="0" fontId="0" fillId="0" borderId="10" xfId="0" applyBorder="1" applyAlignment="1">
      <alignment horizontal="left" wrapText="1"/>
    </xf>
    <xf numFmtId="0" fontId="25" fillId="34" borderId="17" xfId="0" applyFont="1" applyFill="1" applyBorder="1" applyAlignment="1">
      <alignment horizontal="center" vertical="center" wrapText="1"/>
    </xf>
    <xf numFmtId="0" fontId="25" fillId="34" borderId="0" xfId="0" applyFont="1" applyFill="1" applyBorder="1" applyAlignment="1">
      <alignment horizontal="center" vertical="center" wrapText="1"/>
    </xf>
    <xf numFmtId="0" fontId="25" fillId="34" borderId="20" xfId="0" applyFont="1" applyFill="1" applyBorder="1" applyAlignment="1">
      <alignment horizontal="center" vertical="center" wrapText="1"/>
    </xf>
    <xf numFmtId="14" fontId="24" fillId="0" borderId="13" xfId="0" applyNumberFormat="1" applyFont="1" applyBorder="1" applyAlignment="1">
      <alignment horizontal="left" vertical="top"/>
    </xf>
    <xf numFmtId="0" fontId="0" fillId="0" borderId="33" xfId="0" applyBorder="1" applyAlignment="1">
      <alignment horizontal="center"/>
    </xf>
    <xf numFmtId="0" fontId="0" fillId="0" borderId="33" xfId="0" applyFont="1" applyBorder="1" applyAlignment="1">
      <alignment horizontal="center"/>
    </xf>
    <xf numFmtId="0" fontId="0" fillId="0" borderId="29" xfId="0" applyFill="1" applyBorder="1"/>
    <xf numFmtId="0" fontId="35" fillId="0" borderId="10" xfId="0" applyFont="1" applyBorder="1" applyAlignment="1">
      <alignment vertical="center"/>
    </xf>
    <xf numFmtId="14" fontId="24" fillId="37" borderId="18" xfId="42" applyNumberFormat="1" applyFont="1" applyFill="1" applyBorder="1" applyAlignment="1">
      <alignment horizontal="left" vertical="top"/>
    </xf>
    <xf numFmtId="0" fontId="36" fillId="0" borderId="10" xfId="0" applyFont="1" applyBorder="1" applyAlignment="1">
      <alignment vertical="center"/>
    </xf>
    <xf numFmtId="0" fontId="24" fillId="0" borderId="17" xfId="0" applyNumberFormat="1" applyFont="1" applyFill="1" applyBorder="1" applyAlignment="1">
      <alignment horizontal="left" vertical="top"/>
    </xf>
    <xf numFmtId="0" fontId="24" fillId="0" borderId="15" xfId="0" applyNumberFormat="1" applyFont="1" applyFill="1" applyBorder="1" applyAlignment="1">
      <alignment horizontal="left" vertical="top"/>
    </xf>
    <xf numFmtId="14" fontId="24" fillId="0" borderId="25" xfId="0" applyNumberFormat="1" applyFont="1" applyFill="1" applyBorder="1" applyAlignment="1">
      <alignment horizontal="left" vertical="top"/>
    </xf>
    <xf numFmtId="0" fontId="24" fillId="0" borderId="31" xfId="0" applyFont="1" applyBorder="1" applyAlignment="1">
      <alignment horizontal="left" vertical="top" wrapText="1"/>
    </xf>
    <xf numFmtId="0" fontId="33" fillId="41" borderId="24" xfId="0" applyFont="1" applyFill="1" applyBorder="1"/>
    <xf numFmtId="0" fontId="33" fillId="41" borderId="34" xfId="0" applyFont="1" applyFill="1" applyBorder="1"/>
    <xf numFmtId="0" fontId="33" fillId="41" borderId="17" xfId="0" applyFont="1" applyFill="1" applyBorder="1"/>
    <xf numFmtId="0" fontId="34" fillId="41" borderId="10" xfId="0" applyFont="1" applyFill="1" applyBorder="1"/>
    <xf numFmtId="0" fontId="0" fillId="36" borderId="10" xfId="0" applyFill="1" applyBorder="1"/>
    <xf numFmtId="0" fontId="0" fillId="0" borderId="18" xfId="0" applyFill="1" applyBorder="1"/>
    <xf numFmtId="0" fontId="0" fillId="0" borderId="33" xfId="0" applyFill="1" applyBorder="1" applyAlignment="1">
      <alignment horizontal="center"/>
    </xf>
    <xf numFmtId="14" fontId="24" fillId="0" borderId="15" xfId="0" applyNumberFormat="1" applyFont="1" applyFill="1" applyBorder="1" applyAlignment="1">
      <alignment horizontal="left" vertical="top"/>
    </xf>
    <xf numFmtId="0" fontId="0" fillId="0" borderId="26" xfId="0" applyFont="1" applyFill="1" applyBorder="1" applyAlignment="1">
      <alignment horizontal="left" vertical="center"/>
    </xf>
    <xf numFmtId="14" fontId="0" fillId="0" borderId="10" xfId="0" applyNumberFormat="1" applyFont="1" applyFill="1" applyBorder="1" applyAlignment="1">
      <alignment horizontal="left" vertical="center"/>
    </xf>
    <xf numFmtId="14" fontId="24" fillId="37" borderId="31" xfId="0" applyNumberFormat="1" applyFont="1" applyFill="1" applyBorder="1" applyAlignment="1">
      <alignment horizontal="left" vertical="top"/>
    </xf>
    <xf numFmtId="0" fontId="24" fillId="0" borderId="17" xfId="0" applyFont="1" applyBorder="1" applyAlignment="1">
      <alignment vertical="top"/>
    </xf>
    <xf numFmtId="0" fontId="38" fillId="0" borderId="29" xfId="0" applyFont="1" applyBorder="1" applyAlignment="1">
      <alignment horizontal="left" vertical="center"/>
    </xf>
    <xf numFmtId="0" fontId="0" fillId="0" borderId="33" xfId="0" applyBorder="1"/>
    <xf numFmtId="0" fontId="34" fillId="41" borderId="24" xfId="0" applyFont="1" applyFill="1" applyBorder="1"/>
    <xf numFmtId="0" fontId="34" fillId="0" borderId="18" xfId="0" applyFont="1" applyFill="1" applyBorder="1"/>
    <xf numFmtId="0" fontId="33" fillId="0" borderId="17" xfId="0" applyFont="1" applyFill="1" applyBorder="1" applyAlignment="1">
      <alignment horizontal="center" wrapText="1"/>
    </xf>
    <xf numFmtId="0" fontId="33" fillId="0" borderId="34" xfId="0" applyFont="1" applyFill="1" applyBorder="1" applyAlignment="1">
      <alignment horizontal="center" wrapText="1"/>
    </xf>
    <xf numFmtId="0" fontId="24" fillId="37" borderId="17" xfId="0" applyNumberFormat="1" applyFont="1" applyFill="1" applyBorder="1" applyAlignment="1">
      <alignment horizontal="left" vertical="top"/>
    </xf>
    <xf numFmtId="0" fontId="25" fillId="34" borderId="10" xfId="0" applyFont="1" applyFill="1" applyBorder="1" applyAlignment="1">
      <alignment horizontal="left" vertical="top" wrapText="1"/>
    </xf>
    <xf numFmtId="0" fontId="25" fillId="34" borderId="11" xfId="0" applyFont="1" applyFill="1" applyBorder="1" applyAlignment="1">
      <alignment horizontal="left" vertical="top" wrapText="1"/>
    </xf>
    <xf numFmtId="0" fontId="25" fillId="34" borderId="33" xfId="0" applyFont="1" applyFill="1" applyBorder="1" applyAlignment="1">
      <alignment horizontal="left" vertical="top" wrapText="1"/>
    </xf>
    <xf numFmtId="0" fontId="0" fillId="0" borderId="10" xfId="0" applyBorder="1" applyAlignment="1">
      <alignment horizontal="left" vertical="top"/>
    </xf>
    <xf numFmtId="0" fontId="0" fillId="0" borderId="10" xfId="0" applyFill="1" applyBorder="1" applyAlignment="1">
      <alignment horizontal="left" vertical="top"/>
    </xf>
    <xf numFmtId="14" fontId="24" fillId="36" borderId="10" xfId="0" applyNumberFormat="1" applyFont="1" applyFill="1" applyBorder="1" applyAlignment="1">
      <alignment horizontal="left" vertical="top"/>
    </xf>
    <xf numFmtId="0" fontId="24" fillId="0" borderId="18" xfId="0" applyNumberFormat="1" applyFont="1" applyFill="1" applyBorder="1" applyAlignment="1">
      <alignment horizontal="left" vertical="top"/>
    </xf>
    <xf numFmtId="0" fontId="0" fillId="0" borderId="17" xfId="0" applyFont="1" applyFill="1" applyBorder="1" applyAlignment="1">
      <alignment horizontal="left" vertical="center"/>
    </xf>
    <xf numFmtId="14" fontId="24" fillId="37" borderId="26" xfId="42" applyNumberFormat="1" applyFont="1" applyFill="1" applyBorder="1" applyAlignment="1">
      <alignment horizontal="left" vertical="top"/>
    </xf>
    <xf numFmtId="14" fontId="24" fillId="0" borderId="11" xfId="0" applyNumberFormat="1" applyFont="1" applyBorder="1" applyAlignment="1">
      <alignment horizontal="left" vertical="top"/>
    </xf>
    <xf numFmtId="0" fontId="24" fillId="36" borderId="10" xfId="0" applyFont="1" applyFill="1" applyBorder="1" applyAlignment="1">
      <alignment horizontal="left" vertical="top" wrapText="1"/>
    </xf>
    <xf numFmtId="0" fontId="37" fillId="42" borderId="38" xfId="42" applyFont="1" applyFill="1" applyBorder="1"/>
    <xf numFmtId="0" fontId="37" fillId="42" borderId="38" xfId="42" applyFont="1" applyFill="1" applyBorder="1" applyAlignment="1">
      <alignment vertical="top"/>
    </xf>
    <xf numFmtId="0" fontId="39" fillId="0" borderId="10" xfId="0" applyFont="1" applyBorder="1"/>
    <xf numFmtId="14" fontId="24" fillId="36" borderId="15" xfId="0" applyNumberFormat="1" applyFont="1" applyFill="1" applyBorder="1" applyAlignment="1">
      <alignment horizontal="left" vertical="top"/>
    </xf>
    <xf numFmtId="0" fontId="40" fillId="35" borderId="0" xfId="0" applyFont="1" applyFill="1"/>
    <xf numFmtId="14" fontId="24" fillId="0" borderId="17" xfId="0" applyNumberFormat="1" applyFont="1" applyFill="1" applyBorder="1" applyAlignment="1">
      <alignment horizontal="left" vertical="top"/>
    </xf>
    <xf numFmtId="14" fontId="24" fillId="37" borderId="32" xfId="0" applyNumberFormat="1" applyFont="1" applyFill="1" applyBorder="1" applyAlignment="1">
      <alignment horizontal="left" vertical="top"/>
    </xf>
    <xf numFmtId="0" fontId="24" fillId="0" borderId="10" xfId="0" applyFont="1" applyBorder="1" applyAlignment="1">
      <alignment vertical="center"/>
    </xf>
    <xf numFmtId="0" fontId="0" fillId="0" borderId="28" xfId="0" applyBorder="1"/>
    <xf numFmtId="14" fontId="24" fillId="0" borderId="33" xfId="0" applyNumberFormat="1" applyFont="1" applyBorder="1" applyAlignment="1">
      <alignment horizontal="left" vertical="top"/>
    </xf>
    <xf numFmtId="0" fontId="0" fillId="0" borderId="38" xfId="0" applyBorder="1"/>
    <xf numFmtId="0" fontId="0" fillId="0" borderId="37" xfId="0" applyBorder="1"/>
    <xf numFmtId="0" fontId="25" fillId="34" borderId="10" xfId="42" applyFont="1" applyFill="1" applyBorder="1" applyAlignment="1">
      <alignment horizontal="center" vertical="center" wrapText="1"/>
    </xf>
    <xf numFmtId="0" fontId="0" fillId="43" borderId="0" xfId="0" applyFill="1"/>
    <xf numFmtId="14" fontId="0" fillId="43" borderId="0" xfId="0" applyNumberFormat="1" applyFill="1"/>
    <xf numFmtId="0" fontId="24" fillId="0" borderId="0" xfId="0" applyFont="1" applyBorder="1" applyAlignment="1">
      <alignment horizontal="left" vertical="top"/>
    </xf>
    <xf numFmtId="10" fontId="25" fillId="34" borderId="10" xfId="42" applyNumberFormat="1" applyFont="1" applyFill="1" applyBorder="1" applyAlignment="1">
      <alignment horizontal="center" vertical="center" wrapText="1"/>
    </xf>
    <xf numFmtId="14" fontId="0" fillId="0" borderId="0" xfId="0" applyNumberFormat="1" applyBorder="1"/>
    <xf numFmtId="0" fontId="0" fillId="0" borderId="0" xfId="0" applyFont="1" applyFill="1" applyBorder="1"/>
    <xf numFmtId="0" fontId="0" fillId="0" borderId="36" xfId="0" applyNumberFormat="1" applyFont="1" applyFill="1" applyBorder="1"/>
    <xf numFmtId="164" fontId="22" fillId="38" borderId="18" xfId="0" applyNumberFormat="1" applyFont="1" applyFill="1" applyBorder="1"/>
    <xf numFmtId="0" fontId="0" fillId="0" borderId="0" xfId="0" applyNumberFormat="1" applyFont="1" applyFill="1" applyBorder="1"/>
    <xf numFmtId="164" fontId="22" fillId="38" borderId="17" xfId="0" applyNumberFormat="1" applyFont="1" applyFill="1" applyBorder="1"/>
    <xf numFmtId="0" fontId="0" fillId="0" borderId="13" xfId="0" applyFont="1" applyFill="1" applyBorder="1"/>
    <xf numFmtId="0" fontId="0" fillId="0" borderId="31" xfId="0" applyFont="1" applyFill="1" applyBorder="1"/>
    <xf numFmtId="0" fontId="0" fillId="0" borderId="31" xfId="0" applyNumberFormat="1" applyFont="1" applyFill="1" applyBorder="1"/>
    <xf numFmtId="0" fontId="0" fillId="0" borderId="14" xfId="0" applyNumberFormat="1" applyFont="1" applyFill="1" applyBorder="1"/>
    <xf numFmtId="0" fontId="0" fillId="0" borderId="36" xfId="0" applyFont="1" applyFill="1" applyBorder="1"/>
    <xf numFmtId="0" fontId="0" fillId="0" borderId="23" xfId="0" applyNumberFormat="1" applyFont="1" applyFill="1" applyBorder="1"/>
    <xf numFmtId="0" fontId="0" fillId="0" borderId="31" xfId="0" applyFill="1" applyBorder="1"/>
    <xf numFmtId="0" fontId="0" fillId="0" borderId="14" xfId="0" applyFill="1" applyBorder="1"/>
    <xf numFmtId="0" fontId="0" fillId="0" borderId="23" xfId="0" applyFill="1" applyBorder="1"/>
    <xf numFmtId="0" fontId="0" fillId="0" borderId="36" xfId="0" applyFill="1" applyBorder="1"/>
    <xf numFmtId="0" fontId="24" fillId="0" borderId="0" xfId="0" applyFont="1" applyAlignment="1">
      <alignment horizontal="left" vertical="top" wrapText="1"/>
    </xf>
    <xf numFmtId="49" fontId="0" fillId="43" borderId="0" xfId="0" applyNumberFormat="1" applyFill="1"/>
    <xf numFmtId="49" fontId="0" fillId="0" borderId="0" xfId="0" applyNumberFormat="1"/>
    <xf numFmtId="49" fontId="0" fillId="0" borderId="0" xfId="0" applyNumberFormat="1" applyBorder="1"/>
    <xf numFmtId="0" fontId="0" fillId="43" borderId="0" xfId="0" applyNumberFormat="1" applyFill="1"/>
    <xf numFmtId="0" fontId="41" fillId="0" borderId="0" xfId="90" applyAlignment="1">
      <alignment horizontal="left" vertical="top"/>
    </xf>
    <xf numFmtId="0" fontId="41" fillId="0" borderId="10" xfId="90" applyBorder="1"/>
    <xf numFmtId="14" fontId="24" fillId="37" borderId="17" xfId="42" applyNumberFormat="1" applyFont="1" applyFill="1" applyBorder="1" applyAlignment="1">
      <alignment horizontal="left" vertical="top"/>
    </xf>
    <xf numFmtId="0" fontId="24" fillId="0" borderId="26" xfId="0" applyNumberFormat="1" applyFont="1" applyFill="1" applyBorder="1" applyAlignment="1">
      <alignment horizontal="left" vertical="top"/>
    </xf>
    <xf numFmtId="14" fontId="24" fillId="0" borderId="19" xfId="0" applyNumberFormat="1" applyFont="1" applyFill="1" applyBorder="1" applyAlignment="1">
      <alignment horizontal="left" vertical="top"/>
    </xf>
    <xf numFmtId="14" fontId="24" fillId="37" borderId="19" xfId="42" applyNumberFormat="1" applyFont="1" applyFill="1" applyBorder="1" applyAlignment="1">
      <alignment horizontal="left" vertical="top"/>
    </xf>
    <xf numFmtId="0" fontId="41" fillId="0" borderId="0" xfId="90" applyBorder="1"/>
    <xf numFmtId="0" fontId="0" fillId="0" borderId="11" xfId="0" applyFill="1" applyBorder="1"/>
    <xf numFmtId="14" fontId="24" fillId="37" borderId="0" xfId="0" applyNumberFormat="1" applyFont="1" applyFill="1" applyBorder="1" applyAlignment="1">
      <alignment horizontal="left" vertical="top"/>
    </xf>
    <xf numFmtId="0" fontId="0" fillId="0" borderId="15" xfId="0" applyBorder="1"/>
    <xf numFmtId="14" fontId="24" fillId="0" borderId="11" xfId="0" applyNumberFormat="1" applyFont="1" applyBorder="1" applyAlignment="1">
      <alignment horizontal="left" vertical="top" wrapText="1"/>
    </xf>
    <xf numFmtId="0" fontId="24" fillId="0" borderId="33" xfId="0" applyFont="1" applyBorder="1" applyAlignment="1">
      <alignment horizontal="left" vertical="top"/>
    </xf>
    <xf numFmtId="0" fontId="37" fillId="0" borderId="18" xfId="42" applyFont="1" applyFill="1" applyBorder="1"/>
    <xf numFmtId="0" fontId="0" fillId="0" borderId="0" xfId="0" applyBorder="1" applyAlignment="1">
      <alignment horizontal="left"/>
    </xf>
    <xf numFmtId="0" fontId="25" fillId="34" borderId="10" xfId="0" applyFont="1" applyFill="1" applyBorder="1" applyAlignment="1">
      <alignment horizontal="center" vertical="top" wrapText="1"/>
    </xf>
    <xf numFmtId="0" fontId="34" fillId="34" borderId="11" xfId="0" applyFont="1" applyFill="1" applyBorder="1" applyAlignment="1">
      <alignment horizontal="center" vertical="center" wrapText="1"/>
    </xf>
    <xf numFmtId="0" fontId="34" fillId="34" borderId="24" xfId="0" applyFont="1" applyFill="1" applyBorder="1" applyAlignment="1">
      <alignment horizontal="center" vertical="center" wrapText="1"/>
    </xf>
    <xf numFmtId="0" fontId="34" fillId="34" borderId="17" xfId="0" applyFont="1" applyFill="1" applyBorder="1" applyAlignment="1">
      <alignment horizontal="center" vertical="center" wrapText="1"/>
    </xf>
    <xf numFmtId="0" fontId="34" fillId="34" borderId="14" xfId="0" applyFont="1" applyFill="1" applyBorder="1" applyAlignment="1">
      <alignment horizontal="center" vertical="center" wrapText="1"/>
    </xf>
    <xf numFmtId="0" fontId="34" fillId="34" borderId="23" xfId="0" applyFont="1" applyFill="1" applyBorder="1" applyAlignment="1">
      <alignment horizontal="center" vertical="center" wrapText="1"/>
    </xf>
    <xf numFmtId="0" fontId="34" fillId="34" borderId="32" xfId="0" applyFont="1" applyFill="1" applyBorder="1" applyAlignment="1">
      <alignment horizontal="center" vertical="center" wrapText="1"/>
    </xf>
    <xf numFmtId="0" fontId="34" fillId="34" borderId="13" xfId="0" applyFont="1" applyFill="1" applyBorder="1" applyAlignment="1">
      <alignment horizontal="center" vertical="center"/>
    </xf>
    <xf numFmtId="0" fontId="34" fillId="34" borderId="14" xfId="0" applyFont="1" applyFill="1" applyBorder="1" applyAlignment="1">
      <alignment horizontal="center" vertical="center"/>
    </xf>
    <xf numFmtId="0" fontId="34" fillId="34" borderId="25" xfId="0" applyFont="1" applyFill="1" applyBorder="1" applyAlignment="1">
      <alignment horizontal="center" vertical="center"/>
    </xf>
    <xf numFmtId="0" fontId="34" fillId="34" borderId="32" xfId="0" applyFont="1" applyFill="1" applyBorder="1" applyAlignment="1">
      <alignment horizontal="center" vertical="center"/>
    </xf>
    <xf numFmtId="0" fontId="34" fillId="34" borderId="26" xfId="0" applyNumberFormat="1" applyFont="1" applyFill="1" applyBorder="1" applyAlignment="1">
      <alignment horizontal="center"/>
    </xf>
    <xf numFmtId="0" fontId="34" fillId="34" borderId="18" xfId="0" applyNumberFormat="1" applyFont="1" applyFill="1" applyBorder="1" applyAlignment="1">
      <alignment horizontal="center"/>
    </xf>
    <xf numFmtId="0" fontId="34" fillId="34" borderId="18" xfId="0" applyFont="1" applyFill="1" applyBorder="1" applyAlignment="1">
      <alignment horizontal="center"/>
    </xf>
    <xf numFmtId="0" fontId="34" fillId="34" borderId="26" xfId="0" applyFont="1" applyFill="1" applyBorder="1" applyAlignment="1">
      <alignment horizontal="center"/>
    </xf>
    <xf numFmtId="0" fontId="34" fillId="34" borderId="25" xfId="0" applyNumberFormat="1" applyFont="1" applyFill="1" applyBorder="1" applyAlignment="1">
      <alignment horizontal="center"/>
    </xf>
    <xf numFmtId="0" fontId="34" fillId="34" borderId="19" xfId="0" applyNumberFormat="1" applyFont="1" applyFill="1" applyBorder="1" applyAlignment="1">
      <alignment horizontal="center"/>
    </xf>
    <xf numFmtId="0" fontId="34" fillId="34" borderId="18" xfId="0" applyFont="1" applyFill="1" applyBorder="1" applyAlignment="1">
      <alignment horizontal="center" vertical="center" wrapText="1"/>
    </xf>
    <xf numFmtId="0" fontId="34" fillId="34" borderId="26" xfId="0" applyFont="1" applyFill="1" applyBorder="1" applyAlignment="1">
      <alignment horizontal="center" vertical="center" wrapText="1"/>
    </xf>
    <xf numFmtId="0" fontId="34" fillId="34" borderId="15" xfId="0" applyFont="1" applyFill="1" applyBorder="1" applyAlignment="1">
      <alignment horizontal="center" vertical="center" wrapText="1"/>
    </xf>
    <xf numFmtId="0" fontId="34" fillId="34" borderId="36" xfId="0" applyFont="1" applyFill="1" applyBorder="1" applyAlignment="1">
      <alignment horizontal="center" vertical="center" wrapText="1"/>
    </xf>
    <xf numFmtId="0" fontId="34" fillId="34" borderId="0" xfId="0" applyFont="1" applyFill="1" applyBorder="1" applyAlignment="1">
      <alignment horizontal="center" vertical="center" wrapText="1"/>
    </xf>
    <xf numFmtId="0" fontId="34" fillId="34" borderId="13" xfId="0" applyFont="1" applyFill="1" applyBorder="1" applyAlignment="1">
      <alignment horizontal="center" vertical="center" wrapText="1"/>
    </xf>
    <xf numFmtId="0" fontId="29" fillId="39" borderId="10" xfId="0" applyFont="1" applyFill="1" applyBorder="1" applyAlignment="1">
      <alignment horizontal="center"/>
    </xf>
    <xf numFmtId="0" fontId="26" fillId="33" borderId="10" xfId="0" applyFont="1" applyFill="1" applyBorder="1" applyAlignment="1">
      <alignment horizontal="center" vertical="top"/>
    </xf>
    <xf numFmtId="0" fontId="26" fillId="33" borderId="0" xfId="0" applyFont="1" applyFill="1" applyBorder="1" applyAlignment="1">
      <alignment horizontal="center" vertical="top"/>
    </xf>
    <xf numFmtId="0" fontId="26" fillId="33" borderId="27" xfId="0" applyFont="1" applyFill="1" applyBorder="1" applyAlignment="1">
      <alignment horizontal="center" vertical="top"/>
    </xf>
    <xf numFmtId="0" fontId="26" fillId="33" borderId="21" xfId="0" applyFont="1" applyFill="1" applyBorder="1" applyAlignment="1">
      <alignment horizontal="center" vertical="top"/>
    </xf>
    <xf numFmtId="0" fontId="26" fillId="33" borderId="19" xfId="0" applyFont="1" applyFill="1" applyBorder="1" applyAlignment="1">
      <alignment horizontal="center" vertical="top"/>
    </xf>
    <xf numFmtId="49" fontId="22" fillId="34" borderId="0" xfId="0" applyNumberFormat="1" applyFont="1" applyFill="1"/>
    <xf numFmtId="49" fontId="24" fillId="0" borderId="0" xfId="0" applyNumberFormat="1" applyFont="1" applyAlignment="1">
      <alignment horizontal="left" vertical="top" wrapText="1"/>
    </xf>
  </cellXfs>
  <cellStyles count="91">
    <cellStyle name="20% - Accent1" xfId="19" builtinId="30" customBuiltin="1"/>
    <cellStyle name="20% - Accent1 2" xfId="64"/>
    <cellStyle name="20% - Accent2" xfId="23" builtinId="34" customBuiltin="1"/>
    <cellStyle name="20% - Accent2 2" xfId="68"/>
    <cellStyle name="20% - Accent3" xfId="27" builtinId="38" customBuiltin="1"/>
    <cellStyle name="20% - Accent3 2" xfId="72"/>
    <cellStyle name="20% - Accent4" xfId="31" builtinId="42" customBuiltin="1"/>
    <cellStyle name="20% - Accent4 2" xfId="76"/>
    <cellStyle name="20% - Accent5" xfId="35" builtinId="46" customBuiltin="1"/>
    <cellStyle name="20% - Accent5 2" xfId="80"/>
    <cellStyle name="20% - Accent6" xfId="39" builtinId="50" customBuiltin="1"/>
    <cellStyle name="20% - Accent6 2" xfId="84"/>
    <cellStyle name="40% - Accent1" xfId="20" builtinId="31" customBuiltin="1"/>
    <cellStyle name="40% - Accent1 2" xfId="65"/>
    <cellStyle name="40% - Accent2" xfId="24" builtinId="35" customBuiltin="1"/>
    <cellStyle name="40% - Accent2 2" xfId="69"/>
    <cellStyle name="40% - Accent3" xfId="28" builtinId="39" customBuiltin="1"/>
    <cellStyle name="40% - Accent3 2" xfId="73"/>
    <cellStyle name="40% - Accent4" xfId="32" builtinId="43" customBuiltin="1"/>
    <cellStyle name="40% - Accent4 2" xfId="77"/>
    <cellStyle name="40% - Accent5" xfId="36" builtinId="47" customBuiltin="1"/>
    <cellStyle name="40% - Accent5 2" xfId="81"/>
    <cellStyle name="40% - Accent6" xfId="40" builtinId="51" customBuiltin="1"/>
    <cellStyle name="40% - Accent6 2" xfId="85"/>
    <cellStyle name="60% - Accent1" xfId="21" builtinId="32" customBuiltin="1"/>
    <cellStyle name="60% - Accent1 2" xfId="66"/>
    <cellStyle name="60% - Accent2" xfId="25" builtinId="36" customBuiltin="1"/>
    <cellStyle name="60% - Accent2 2" xfId="70"/>
    <cellStyle name="60% - Accent3" xfId="29" builtinId="40" customBuiltin="1"/>
    <cellStyle name="60% - Accent3 2" xfId="74"/>
    <cellStyle name="60% - Accent4" xfId="33" builtinId="44" customBuiltin="1"/>
    <cellStyle name="60% - Accent4 2" xfId="78"/>
    <cellStyle name="60% - Accent5" xfId="37" builtinId="48" customBuiltin="1"/>
    <cellStyle name="60% - Accent5 2" xfId="82"/>
    <cellStyle name="60% - Accent6" xfId="41" builtinId="52" customBuiltin="1"/>
    <cellStyle name="60% - Accent6 2" xfId="86"/>
    <cellStyle name="Accent1" xfId="18" builtinId="29" customBuiltin="1"/>
    <cellStyle name="Accent1 2" xfId="63"/>
    <cellStyle name="Accent2" xfId="22" builtinId="33" customBuiltin="1"/>
    <cellStyle name="Accent2 2" xfId="67"/>
    <cellStyle name="Accent3" xfId="26" builtinId="37" customBuiltin="1"/>
    <cellStyle name="Accent3 2" xfId="71"/>
    <cellStyle name="Accent4" xfId="30" builtinId="41" customBuiltin="1"/>
    <cellStyle name="Accent4 2" xfId="75"/>
    <cellStyle name="Accent5" xfId="34" builtinId="45" customBuiltin="1"/>
    <cellStyle name="Accent5 2" xfId="79"/>
    <cellStyle name="Accent6" xfId="38" builtinId="49" customBuiltin="1"/>
    <cellStyle name="Accent6 2" xfId="83"/>
    <cellStyle name="Bad" xfId="7" builtinId="27" customBuiltin="1"/>
    <cellStyle name="Bad 2" xfId="52"/>
    <cellStyle name="Calculation" xfId="11" builtinId="22" customBuiltin="1"/>
    <cellStyle name="Calculation 2" xfId="56"/>
    <cellStyle name="Check Cell" xfId="13" builtinId="23" customBuiltin="1"/>
    <cellStyle name="Check Cell 2" xfId="58"/>
    <cellStyle name="Explanatory Text" xfId="16" builtinId="53" customBuiltin="1"/>
    <cellStyle name="Explanatory Text 2" xfId="61"/>
    <cellStyle name="Good" xfId="6" builtinId="26" customBuiltin="1"/>
    <cellStyle name="Good 2" xfId="51"/>
    <cellStyle name="Heading 1" xfId="2" builtinId="16" customBuiltin="1"/>
    <cellStyle name="Heading 1 2" xfId="47"/>
    <cellStyle name="Heading 2" xfId="3" builtinId="17" customBuiltin="1"/>
    <cellStyle name="Heading 2 2" xfId="48"/>
    <cellStyle name="Heading 3" xfId="4" builtinId="18" customBuiltin="1"/>
    <cellStyle name="Heading 3 2" xfId="49"/>
    <cellStyle name="Heading 4" xfId="5" builtinId="19" customBuiltin="1"/>
    <cellStyle name="Heading 4 2" xfId="50"/>
    <cellStyle name="Hyperlink" xfId="90" builtinId="8"/>
    <cellStyle name="Input" xfId="9" builtinId="20" customBuiltin="1"/>
    <cellStyle name="Input 2" xfId="54"/>
    <cellStyle name="Linked Cell" xfId="12" builtinId="24" customBuiltin="1"/>
    <cellStyle name="Linked Cell 2" xfId="57"/>
    <cellStyle name="Neutral" xfId="8" builtinId="28" customBuiltin="1"/>
    <cellStyle name="Neutral 2" xfId="53"/>
    <cellStyle name="Normal" xfId="0" builtinId="0"/>
    <cellStyle name="Normal 2" xfId="42"/>
    <cellStyle name="Normal 3" xfId="43"/>
    <cellStyle name="Normal 3 2" xfId="87"/>
    <cellStyle name="Normal 4" xfId="44"/>
    <cellStyle name="Normal 4 2" xfId="88"/>
    <cellStyle name="Normal 5" xfId="46"/>
    <cellStyle name="Normal 6" xfId="45"/>
    <cellStyle name="Note" xfId="15" builtinId="10" customBuiltin="1"/>
    <cellStyle name="Note 2" xfId="60"/>
    <cellStyle name="Output" xfId="10" builtinId="21" customBuiltin="1"/>
    <cellStyle name="Output 2" xfId="55"/>
    <cellStyle name="Percent" xfId="89" builtinId="5"/>
    <cellStyle name="Title" xfId="1" builtinId="15" customBuiltin="1"/>
    <cellStyle name="Total" xfId="17" builtinId="25" customBuiltin="1"/>
    <cellStyle name="Total 2" xfId="62"/>
    <cellStyle name="Warning Text" xfId="14" builtinId="11" customBuiltin="1"/>
    <cellStyle name="Warning Text 2" xfId="59"/>
  </cellStyles>
  <dxfs count="207">
    <dxf>
      <font>
        <b val="0"/>
        <i val="0"/>
        <strike val="0"/>
        <condense val="0"/>
        <extend val="0"/>
        <outline val="0"/>
        <shadow val="0"/>
        <u val="none"/>
        <vertAlign val="baseline"/>
        <sz val="11"/>
        <color auto="1"/>
        <name val="Calibri"/>
        <scheme val="none"/>
      </font>
      <numFmt numFmtId="30" formatCode="@"/>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19" formatCode="yyyy/mm/dd"/>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19" formatCode="yyyy/mm/dd"/>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19" formatCode="yyyy/mm/dd"/>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19" formatCode="yyyy/mm/dd"/>
      <fill>
        <patternFill patternType="solid">
          <fgColor indexed="64"/>
          <bgColor theme="0"/>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none"/>
      </font>
      <numFmt numFmtId="19" formatCode="yyyy/mm/dd"/>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numFmt numFmtId="0" formatCode="General"/>
      <fill>
        <patternFill patternType="solid">
          <fgColor indexed="64"/>
          <bgColor theme="0"/>
        </patternFill>
      </fill>
      <alignment horizontal="left" vertical="top" textRotation="0" wrapText="0" indent="0" justifyLastLine="0" shrinkToFit="0" readingOrder="0"/>
      <border diagonalUp="0" diagonalDown="0">
        <left style="medium">
          <color indexed="64"/>
        </left>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numFmt numFmtId="0" formatCode="Genera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numFmt numFmtId="0" formatCode="Genera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medium">
          <color indexed="64"/>
        </left>
        <right style="medium">
          <color indexed="64"/>
        </right>
      </border>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i val="0"/>
        <strike val="0"/>
        <condense val="0"/>
        <extend val="0"/>
        <outline val="0"/>
        <shadow val="0"/>
        <u val="none"/>
        <vertAlign val="baseline"/>
        <sz val="14"/>
        <color auto="1"/>
        <name val="Calibri"/>
        <scheme val="none"/>
      </font>
      <fill>
        <patternFill patternType="solid">
          <fgColor indexed="64"/>
          <bgColor theme="4"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ont>
        <color rgb="FF9C0006"/>
      </font>
      <fill>
        <patternFill>
          <bgColor rgb="FFFFC7CE"/>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theme="2" tint="-9.9948118533890809E-2"/>
        </patternFill>
      </fill>
    </dxf>
    <dxf>
      <fill>
        <patternFill>
          <bgColor rgb="FFFFFF00"/>
        </patternFill>
      </fill>
    </dxf>
    <dxf>
      <font>
        <color auto="1"/>
      </font>
      <fill>
        <patternFill>
          <bgColor rgb="FFFFC7CE"/>
        </patternFill>
      </fill>
    </dxf>
    <dxf>
      <fill>
        <patternFill>
          <bgColor rgb="FF92D050"/>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FF00"/>
        </patternFill>
      </fill>
    </dxf>
    <dxf>
      <fill>
        <patternFill>
          <bgColor theme="2" tint="-9.9948118533890809E-2"/>
        </patternFill>
      </fill>
    </dxf>
    <dxf>
      <fill>
        <patternFill>
          <bgColor rgb="FF92D050"/>
        </patternFill>
      </fill>
    </dxf>
    <dxf>
      <fill>
        <patternFill>
          <bgColor rgb="FFFFC7CE"/>
        </patternFill>
      </fill>
    </dxf>
    <dxf>
      <fill>
        <patternFill>
          <bgColor theme="7" tint="0.59996337778862885"/>
        </patternFill>
      </fill>
    </dxf>
    <dxf>
      <fill>
        <patternFill>
          <bgColor rgb="FFFFC7CE"/>
        </patternFill>
      </fill>
    </dxf>
    <dxf>
      <fill>
        <patternFill>
          <bgColor theme="7" tint="0.59996337778862885"/>
        </patternFill>
      </fill>
    </dxf>
    <dxf>
      <fill>
        <patternFill>
          <bgColor rgb="FFFFC7CE"/>
        </patternFill>
      </fill>
    </dxf>
    <dxf>
      <fill>
        <patternFill>
          <bgColor theme="7" tint="0.59996337778862885"/>
        </patternFill>
      </fill>
    </dxf>
    <dxf>
      <fill>
        <patternFill>
          <bgColor theme="2" tint="-9.9948118533890809E-2"/>
        </patternFill>
      </fill>
    </dxf>
    <dxf>
      <fill>
        <patternFill>
          <bgColor rgb="FFFFFF00"/>
        </patternFill>
      </fill>
    </dxf>
    <dxf>
      <font>
        <color auto="1"/>
      </font>
      <fill>
        <patternFill>
          <bgColor rgb="FF92D050"/>
        </patternFill>
      </fill>
    </dxf>
    <dxf>
      <fill>
        <patternFill>
          <bgColor rgb="FFFFFF00"/>
        </patternFill>
      </fill>
    </dxf>
    <dxf>
      <font>
        <color auto="1"/>
      </font>
      <fill>
        <patternFill>
          <bgColor rgb="FFFFC7CE"/>
        </patternFill>
      </fill>
    </dxf>
    <dxf>
      <fill>
        <patternFill>
          <bgColor rgb="FF92D050"/>
        </patternFill>
      </fill>
    </dxf>
    <dxf>
      <fill>
        <patternFill>
          <bgColor rgb="FFFFC7CE"/>
        </patternFill>
      </fill>
    </dxf>
    <dxf>
      <fill>
        <patternFill>
          <bgColor theme="2" tint="-9.9948118533890809E-2"/>
        </patternFill>
      </fill>
    </dxf>
    <dxf>
      <font>
        <b val="0"/>
        <i val="0"/>
        <strike val="0"/>
        <condense val="0"/>
        <extend val="0"/>
        <outline val="0"/>
        <shadow val="0"/>
        <u val="none"/>
        <vertAlign val="baseline"/>
        <sz val="11"/>
        <color rgb="FF7030A0"/>
        <name val="Calibri"/>
        <scheme val="none"/>
      </font>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0" indent="0" justifyLastLine="0" shrinkToFit="0" readingOrder="0"/>
    </dxf>
    <dxf>
      <font>
        <b val="0"/>
        <i val="0"/>
        <strike val="0"/>
        <condense val="0"/>
        <extend val="0"/>
        <outline val="0"/>
        <shadow val="0"/>
        <u val="none"/>
        <vertAlign val="baseline"/>
        <sz val="11"/>
        <color auto="1"/>
        <name val="Calibri"/>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Calibri"/>
        <scheme val="none"/>
      </font>
      <fill>
        <patternFill patternType="solid">
          <fgColor indexed="64"/>
          <bgColor theme="4"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theme="7" tint="0.599963377788628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
      <fill>
        <patternFill>
          <bgColor theme="2" tint="-0.24994659260841701"/>
        </patternFill>
      </fill>
    </dxf>
    <dxf>
      <fill>
        <patternFill>
          <bgColor rgb="FF92D050"/>
        </patternFill>
      </fill>
    </dxf>
    <dxf>
      <font>
        <color rgb="FF9C0006"/>
      </font>
      <fill>
        <patternFill>
          <bgColor rgb="FFFFC7CE"/>
        </patternFill>
      </fill>
    </dxf>
    <dxf>
      <fill>
        <patternFill>
          <bgColor rgb="FFFFC7CE"/>
        </patternFill>
      </fill>
    </dxf>
    <dxf>
      <fill>
        <patternFill>
          <bgColor rgb="FFFFFF00"/>
        </patternFill>
      </fill>
    </dxf>
  </dxfs>
  <tableStyles count="0" defaultTableStyle="TableStyleMedium2" defaultPivotStyle="PivotStyleLight16"/>
  <colors>
    <mruColors>
      <color rgb="FFCCCCFF"/>
      <color rgb="FFCCFFCC"/>
      <color rgb="FF99FFCC"/>
      <color rgb="FFFF9999"/>
      <color rgb="FFD5ECFF"/>
      <color rgb="FFCCECFF"/>
      <color rgb="FFFF7C80"/>
      <color rgb="FFFF6600"/>
      <color rgb="FFFF3300"/>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[test.xlsx]Priority1!PivotTable3</c:name>
    <c:fmtId val="1"/>
  </c:pivotSource>
  <c:chart>
    <c:title>
      <c:tx>
        <c:rich>
          <a:bodyPr/>
          <a:lstStyle/>
          <a:p>
            <a:pPr>
              <a:defRPr/>
            </a:pPr>
            <a:r>
              <a:rPr lang="en-US"/>
              <a:t>Priority</a:t>
            </a:r>
            <a:r>
              <a:rPr lang="en-US" baseline="0"/>
              <a:t> 1 by Champions</a:t>
            </a:r>
          </a:p>
        </c:rich>
      </c:tx>
      <c:overlay val="0"/>
    </c:title>
    <c:autoTitleDeleted val="0"/>
    <c:pivotFmts>
      <c:pivotFmt>
        <c:idx val="0"/>
        <c:spPr>
          <a:solidFill>
            <a:srgbClr val="FFFF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marker>
          <c:symbol val="none"/>
        </c:marker>
      </c:pivotFmt>
      <c:pivotFmt>
        <c:idx val="5"/>
        <c:marker>
          <c:symbol val="none"/>
        </c:marker>
      </c:pivotFmt>
      <c:pivotFmt>
        <c:idx val="6"/>
        <c:marker>
          <c:symbol val="none"/>
        </c:marker>
      </c:pivotFmt>
      <c:pivotFmt>
        <c:idx val="7"/>
        <c:spPr>
          <a:solidFill>
            <a:srgbClr val="92D05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Priority1!$B$4:$B$5</c:f>
              <c:strCache>
                <c:ptCount val="1"/>
                <c:pt idx="0">
                  <c:v>1-In Good Standing</c:v>
                </c:pt>
              </c:strCache>
            </c:strRef>
          </c:tx>
          <c:spPr>
            <a:solidFill>
              <a:srgbClr val="92D050"/>
            </a:soli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Priority1!$A$6:$A$9</c:f>
              <c:strCache>
                <c:ptCount val="3"/>
                <c:pt idx="0">
                  <c:v>Figuiere, Jean-Christophe (RBC IS)</c:v>
                </c:pt>
                <c:pt idx="1">
                  <c:v>Rastegar, Afsaneh</c:v>
                </c:pt>
                <c:pt idx="2">
                  <c:v>Fanuel, Xavier (RBC IS)</c:v>
                </c:pt>
              </c:strCache>
            </c:strRef>
          </c:cat>
          <c:val>
            <c:numRef>
              <c:f>Priority1!$B$6:$B$9</c:f>
              <c:numCache>
                <c:formatCode>General</c:formatCode>
                <c:ptCount val="3"/>
                <c:pt idx="0">
                  <c:v>1</c:v>
                </c:pt>
                <c:pt idx="1">
                  <c:v>1</c:v>
                </c:pt>
                <c:pt idx="2">
                  <c:v>5</c:v>
                </c:pt>
              </c:numCache>
            </c:numRef>
          </c:val>
        </c:ser>
        <c:ser>
          <c:idx val="1"/>
          <c:order val="1"/>
          <c:tx>
            <c:strRef>
              <c:f>Priority1!$C$4:$C$5</c:f>
              <c:strCache>
                <c:ptCount val="1"/>
                <c:pt idx="0">
                  <c:v>2-In Progress</c:v>
                </c:pt>
              </c:strCache>
            </c:strRef>
          </c:tx>
          <c:spPr>
            <a:solidFill>
              <a:srgbClr val="FFFF00"/>
            </a:soli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Priority1!$A$6:$A$9</c:f>
              <c:strCache>
                <c:ptCount val="3"/>
                <c:pt idx="0">
                  <c:v>Figuiere, Jean-Christophe (RBC IS)</c:v>
                </c:pt>
                <c:pt idx="1">
                  <c:v>Rastegar, Afsaneh</c:v>
                </c:pt>
                <c:pt idx="2">
                  <c:v>Fanuel, Xavier (RBC IS)</c:v>
                </c:pt>
              </c:strCache>
            </c:strRef>
          </c:cat>
          <c:val>
            <c:numRef>
              <c:f>Priority1!$C$6:$C$9</c:f>
              <c:numCache>
                <c:formatCode>General</c:formatCode>
                <c:ptCount val="3"/>
                <c:pt idx="1">
                  <c:v>1</c:v>
                </c:pt>
              </c:numCache>
            </c:numRef>
          </c:val>
        </c:ser>
        <c:dLbls>
          <c:showLegendKey val="0"/>
          <c:showVal val="0"/>
          <c:showCatName val="0"/>
          <c:showSerName val="0"/>
          <c:showPercent val="0"/>
          <c:showBubbleSize val="0"/>
        </c:dLbls>
        <c:gapWidth val="150"/>
        <c:overlap val="100"/>
        <c:axId val="128544920"/>
        <c:axId val="388097080"/>
      </c:barChart>
      <c:catAx>
        <c:axId val="128544920"/>
        <c:scaling>
          <c:orientation val="minMax"/>
        </c:scaling>
        <c:delete val="0"/>
        <c:axPos val="b"/>
        <c:numFmt formatCode="General" sourceLinked="0"/>
        <c:majorTickMark val="none"/>
        <c:minorTickMark val="none"/>
        <c:tickLblPos val="nextTo"/>
        <c:crossAx val="388097080"/>
        <c:crosses val="autoZero"/>
        <c:auto val="1"/>
        <c:lblAlgn val="ctr"/>
        <c:lblOffset val="100"/>
        <c:noMultiLvlLbl val="0"/>
      </c:catAx>
      <c:valAx>
        <c:axId val="388097080"/>
        <c:scaling>
          <c:orientation val="minMax"/>
        </c:scaling>
        <c:delete val="0"/>
        <c:axPos val="l"/>
        <c:majorGridlines/>
        <c:numFmt formatCode="General" sourceLinked="1"/>
        <c:majorTickMark val="none"/>
        <c:minorTickMark val="none"/>
        <c:tickLblPos val="nextTo"/>
        <c:crossAx val="128544920"/>
        <c:crosses val="autoZero"/>
        <c:crossBetween val="between"/>
        <c:majorUnit val="1"/>
        <c:minorUnit val="1"/>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SLA Status for P1</a:t>
            </a:r>
          </a:p>
        </c:rich>
      </c:tx>
      <c:overlay val="0"/>
    </c:title>
    <c:autoTitleDeleted val="0"/>
    <c:plotArea>
      <c:layout/>
      <c:pieChart>
        <c:varyColors val="1"/>
        <c:ser>
          <c:idx val="0"/>
          <c:order val="0"/>
          <c:dPt>
            <c:idx val="0"/>
            <c:bubble3D val="0"/>
            <c:spPr>
              <a:solidFill>
                <a:srgbClr val="92D050"/>
              </a:solidFill>
            </c:spPr>
          </c:dPt>
          <c:dPt>
            <c:idx val="1"/>
            <c:bubble3D val="0"/>
            <c:spPr>
              <a:solidFill>
                <a:srgbClr val="FFFF00"/>
              </a:solidFill>
            </c:spPr>
          </c:dPt>
          <c:dPt>
            <c:idx val="2"/>
            <c:bubble3D val="0"/>
            <c:spPr>
              <a:solidFill>
                <a:schemeClr val="accent6">
                  <a:lumMod val="60000"/>
                  <a:lumOff val="40000"/>
                </a:schemeClr>
              </a:solidFill>
            </c:spPr>
          </c:dPt>
          <c:dPt>
            <c:idx val="3"/>
            <c:bubble3D val="0"/>
            <c:spPr>
              <a:solidFill>
                <a:schemeClr val="accent6"/>
              </a:solidFill>
            </c:spPr>
          </c:dPt>
          <c:dPt>
            <c:idx val="4"/>
            <c:bubble3D val="0"/>
            <c:spPr>
              <a:solidFill>
                <a:schemeClr val="bg2">
                  <a:lumMod val="90000"/>
                </a:schemeClr>
              </a:solidFill>
            </c:spPr>
          </c:dPt>
          <c:dLbls>
            <c:delete val="1"/>
          </c:dLbls>
          <c:cat>
            <c:strRef>
              <c:f>Priority1!$B$26:$F$26</c:f>
              <c:strCache>
                <c:ptCount val="5"/>
                <c:pt idx="0">
                  <c:v>1-In Good Standing</c:v>
                </c:pt>
                <c:pt idx="1">
                  <c:v>2-In Progress</c:v>
                </c:pt>
                <c:pt idx="2">
                  <c:v>3-Old / Outdated</c:v>
                </c:pt>
                <c:pt idx="3">
                  <c:v>4-Not Identified</c:v>
                </c:pt>
                <c:pt idx="4">
                  <c:v>5-Not Required</c:v>
                </c:pt>
              </c:strCache>
            </c:strRef>
          </c:cat>
          <c:val>
            <c:numRef>
              <c:f>Priority1!$B$27:$F$27</c:f>
              <c:numCache>
                <c:formatCode>General</c:formatCode>
                <c:ptCount val="5"/>
                <c:pt idx="0">
                  <c:v>8</c:v>
                </c:pt>
                <c:pt idx="1">
                  <c:v>0</c:v>
                </c:pt>
                <c:pt idx="2">
                  <c:v>0</c:v>
                </c:pt>
                <c:pt idx="3">
                  <c:v>0</c:v>
                </c:pt>
                <c:pt idx="4">
                  <c:v>0</c:v>
                </c:pt>
              </c:numCache>
            </c:numRef>
          </c:val>
        </c:ser>
        <c:dLbls>
          <c:showLegendKey val="0"/>
          <c:showVal val="0"/>
          <c:showCatName val="0"/>
          <c:showSerName val="0"/>
          <c:showPercent val="1"/>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[test.xlsx]Priority2!PivotTable3</c:name>
    <c:fmtId val="4"/>
  </c:pivotSource>
  <c:chart>
    <c:title>
      <c:tx>
        <c:rich>
          <a:bodyPr/>
          <a:lstStyle/>
          <a:p>
            <a:pPr>
              <a:defRPr/>
            </a:pPr>
            <a:r>
              <a:rPr lang="en-US"/>
              <a:t>Priority</a:t>
            </a:r>
            <a:r>
              <a:rPr lang="en-US" baseline="0"/>
              <a:t> 2 by Champions </a:t>
            </a:r>
          </a:p>
        </c:rich>
      </c:tx>
      <c:layout>
        <c:manualLayout>
          <c:xMode val="edge"/>
          <c:yMode val="edge"/>
          <c:x val="0.36421402386217255"/>
          <c:y val="2.6968218618042293E-2"/>
        </c:manualLayout>
      </c:layout>
      <c:overlay val="0"/>
    </c:title>
    <c:autoTitleDeleted val="0"/>
    <c:pivotFmts>
      <c:pivotFmt>
        <c:idx val="0"/>
        <c:spPr>
          <a:solidFill>
            <a:srgbClr val="FFFF00"/>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33407"/>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marker>
          <c:symbol val="none"/>
        </c:marker>
      </c:pivotFmt>
      <c:pivotFmt>
        <c:idx val="10"/>
        <c:marker>
          <c:symbol val="none"/>
        </c:marker>
      </c:pivotFmt>
      <c:pivotFmt>
        <c:idx val="11"/>
        <c:spPr>
          <a:solidFill>
            <a:schemeClr val="bg2">
              <a:lumMod val="75000"/>
            </a:schemeClr>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lumMod val="40000"/>
              <a:lumOff val="60000"/>
            </a:schemeClr>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bg2">
              <a:lumMod val="90000"/>
            </a:schemeClr>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marker>
          <c:symbol val="none"/>
        </c:marker>
      </c:pivotFmt>
      <c:pivotFmt>
        <c:idx val="15"/>
        <c:marker>
          <c:symbol val="none"/>
        </c:marker>
      </c:pivotFmt>
      <c:pivotFmt>
        <c:idx val="16"/>
        <c:spPr>
          <a:solidFill>
            <a:schemeClr val="accent6"/>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lumMod val="40000"/>
              <a:lumOff val="60000"/>
            </a:schemeClr>
          </a:solidFill>
        </c:spPr>
        <c:marker>
          <c:symbol val="none"/>
        </c:marker>
        <c:dLbl>
          <c:idx val="0"/>
          <c:spPr/>
          <c:txPr>
            <a:bodyPr/>
            <a:lstStyle/>
            <a:p>
              <a:pPr>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Priority2!$B$4:$B$5</c:f>
              <c:strCache>
                <c:ptCount val="1"/>
                <c:pt idx="0">
                  <c:v>1-In Good Standing</c:v>
                </c:pt>
              </c:strCache>
            </c:strRef>
          </c:tx>
          <c:spPr>
            <a:solidFill>
              <a:srgbClr val="92D050"/>
            </a:solidFill>
          </c:spPr>
          <c:invertIfNegative val="0"/>
          <c:dLbls>
            <c:spPr/>
            <c:txPr>
              <a:bodyPr/>
              <a:lstStyle/>
              <a:p>
                <a:pPr>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Priority2!$A$6:$A$12</c:f>
              <c:strCache>
                <c:ptCount val="6"/>
                <c:pt idx="0">
                  <c:v>Dani, Hitesh</c:v>
                </c:pt>
                <c:pt idx="1">
                  <c:v>Figuiere, Jean-Christophe (RBC IS)</c:v>
                </c:pt>
                <c:pt idx="2">
                  <c:v>Johnson, Clive </c:v>
                </c:pt>
                <c:pt idx="3">
                  <c:v>Rastegar, Afsaneh</c:v>
                </c:pt>
                <c:pt idx="4">
                  <c:v>Zanon, Julie</c:v>
                </c:pt>
                <c:pt idx="5">
                  <c:v>Fanuel, Xavier (RBC IS)</c:v>
                </c:pt>
              </c:strCache>
            </c:strRef>
          </c:cat>
          <c:val>
            <c:numRef>
              <c:f>Priority2!$B$6:$B$12</c:f>
              <c:numCache>
                <c:formatCode>General</c:formatCode>
                <c:ptCount val="6"/>
                <c:pt idx="0">
                  <c:v>3</c:v>
                </c:pt>
                <c:pt idx="1">
                  <c:v>4</c:v>
                </c:pt>
                <c:pt idx="2">
                  <c:v>5</c:v>
                </c:pt>
                <c:pt idx="3">
                  <c:v>2</c:v>
                </c:pt>
                <c:pt idx="4">
                  <c:v>6</c:v>
                </c:pt>
                <c:pt idx="5">
                  <c:v>7</c:v>
                </c:pt>
              </c:numCache>
            </c:numRef>
          </c:val>
        </c:ser>
        <c:dLbls>
          <c:dLblPos val="ctr"/>
          <c:showLegendKey val="0"/>
          <c:showVal val="1"/>
          <c:showCatName val="0"/>
          <c:showSerName val="0"/>
          <c:showPercent val="0"/>
          <c:showBubbleSize val="0"/>
        </c:dLbls>
        <c:gapWidth val="150"/>
        <c:overlap val="100"/>
        <c:axId val="389358552"/>
        <c:axId val="389360984"/>
      </c:barChart>
      <c:catAx>
        <c:axId val="389358552"/>
        <c:scaling>
          <c:orientation val="minMax"/>
        </c:scaling>
        <c:delete val="0"/>
        <c:axPos val="b"/>
        <c:numFmt formatCode="General" sourceLinked="0"/>
        <c:majorTickMark val="none"/>
        <c:minorTickMark val="none"/>
        <c:tickLblPos val="nextTo"/>
        <c:crossAx val="389360984"/>
        <c:crosses val="autoZero"/>
        <c:auto val="1"/>
        <c:lblAlgn val="ctr"/>
        <c:lblOffset val="100"/>
        <c:noMultiLvlLbl val="0"/>
      </c:catAx>
      <c:valAx>
        <c:axId val="389360984"/>
        <c:scaling>
          <c:orientation val="minMax"/>
        </c:scaling>
        <c:delete val="0"/>
        <c:axPos val="l"/>
        <c:majorGridlines/>
        <c:numFmt formatCode="General" sourceLinked="1"/>
        <c:majorTickMark val="none"/>
        <c:minorTickMark val="none"/>
        <c:tickLblPos val="nextTo"/>
        <c:crossAx val="389358552"/>
        <c:crosses val="autoZero"/>
        <c:crossBetween val="between"/>
        <c:majorUnit val="1"/>
        <c:minorUnit val="1"/>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800" b="1" i="0" baseline="0">
                <a:effectLst/>
              </a:rPr>
              <a:t>SLA Status for P2</a:t>
            </a:r>
            <a:endParaRPr lang="en-US">
              <a:effectLst/>
            </a:endParaRPr>
          </a:p>
        </c:rich>
      </c:tx>
      <c:overlay val="0"/>
    </c:title>
    <c:autoTitleDeleted val="0"/>
    <c:plotArea>
      <c:layout/>
      <c:pieChart>
        <c:varyColors val="1"/>
        <c:ser>
          <c:idx val="0"/>
          <c:order val="0"/>
          <c:dPt>
            <c:idx val="0"/>
            <c:bubble3D val="0"/>
            <c:spPr>
              <a:solidFill>
                <a:srgbClr val="92D050"/>
              </a:solidFill>
            </c:spPr>
          </c:dPt>
          <c:dPt>
            <c:idx val="1"/>
            <c:bubble3D val="0"/>
            <c:spPr>
              <a:solidFill>
                <a:srgbClr val="FFFF00"/>
              </a:solidFill>
            </c:spPr>
          </c:dPt>
          <c:dPt>
            <c:idx val="2"/>
            <c:bubble3D val="0"/>
            <c:spPr>
              <a:solidFill>
                <a:schemeClr val="accent6">
                  <a:lumMod val="60000"/>
                  <a:lumOff val="40000"/>
                </a:schemeClr>
              </a:solidFill>
            </c:spPr>
          </c:dPt>
          <c:dPt>
            <c:idx val="3"/>
            <c:bubble3D val="0"/>
            <c:spPr>
              <a:solidFill>
                <a:schemeClr val="accent6"/>
              </a:solidFill>
            </c:spPr>
          </c:dPt>
          <c:dPt>
            <c:idx val="4"/>
            <c:bubble3D val="0"/>
            <c:spPr>
              <a:solidFill>
                <a:schemeClr val="accent4">
                  <a:lumMod val="40000"/>
                  <a:lumOff val="60000"/>
                </a:schemeClr>
              </a:solidFill>
            </c:spPr>
          </c:dPt>
          <c:dPt>
            <c:idx val="5"/>
            <c:bubble3D val="0"/>
            <c:spPr>
              <a:solidFill>
                <a:schemeClr val="bg2">
                  <a:lumMod val="90000"/>
                </a:schemeClr>
              </a:solidFill>
            </c:spPr>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Priority2!$B$29:$F$29</c:f>
              <c:strCache>
                <c:ptCount val="5"/>
                <c:pt idx="0">
                  <c:v>1-In Good Standing</c:v>
                </c:pt>
                <c:pt idx="1">
                  <c:v>2-In Progress</c:v>
                </c:pt>
                <c:pt idx="2">
                  <c:v>3-Not Started</c:v>
                </c:pt>
                <c:pt idx="3">
                  <c:v>4-On Hold</c:v>
                </c:pt>
                <c:pt idx="4">
                  <c:v>5-Not Required</c:v>
                </c:pt>
              </c:strCache>
            </c:strRef>
          </c:cat>
          <c:val>
            <c:numRef>
              <c:f>Priority2!$B$30:$F$30</c:f>
              <c:numCache>
                <c:formatCode>General</c:formatCode>
                <c:ptCount val="5"/>
                <c:pt idx="0">
                  <c:v>27</c:v>
                </c:pt>
                <c:pt idx="1">
                  <c:v>0</c:v>
                </c:pt>
                <c:pt idx="2">
                  <c:v>0</c:v>
                </c:pt>
                <c:pt idx="3">
                  <c:v>0</c:v>
                </c:pt>
                <c:pt idx="4">
                  <c:v>0</c:v>
                </c:pt>
              </c:numCache>
            </c:numRef>
          </c:val>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[test.xlsx]Priority3!PivotTable3</c:name>
    <c:fmtId val="5"/>
  </c:pivotSource>
  <c:chart>
    <c:title>
      <c:tx>
        <c:rich>
          <a:bodyPr/>
          <a:lstStyle/>
          <a:p>
            <a:pPr>
              <a:defRPr/>
            </a:pPr>
            <a:r>
              <a:rPr lang="en-US"/>
              <a:t>Priority</a:t>
            </a:r>
            <a:r>
              <a:rPr lang="en-US" baseline="0"/>
              <a:t> 3 by Champions</a:t>
            </a:r>
          </a:p>
        </c:rich>
      </c:tx>
      <c:overlay val="0"/>
    </c:title>
    <c:autoTitleDeleted val="0"/>
    <c:pivotFmts>
      <c:pivotFmt>
        <c:idx val="0"/>
        <c:spPr>
          <a:solidFill>
            <a:srgbClr val="FFFF00"/>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33407"/>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rgbClr val="FFFF00"/>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33407"/>
          </a:solidFill>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c:spPr>
        <c:marker>
          <c:symbol val="none"/>
        </c:marker>
        <c:dLbl>
          <c:idx val="0"/>
          <c:spPr/>
          <c:txPr>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65000"/>
              <a:lumOff val="35000"/>
            </a:schemeClr>
          </a:solidFill>
          <a:ln>
            <a:solidFill>
              <a:schemeClr val="tx1"/>
            </a:solidFill>
          </a:ln>
        </c:spPr>
        <c:marker>
          <c:symbol val="none"/>
        </c:marker>
        <c:dLbl>
          <c:idx val="0"/>
          <c:spPr/>
          <c:txPr>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Priority3!$B$4:$B$5</c:f>
              <c:strCache>
                <c:ptCount val="1"/>
                <c:pt idx="0">
                  <c:v>1-In Good Standing</c:v>
                </c:pt>
              </c:strCache>
            </c:strRef>
          </c:tx>
          <c:spPr>
            <a:solidFill>
              <a:srgbClr val="92D050"/>
            </a:solidFill>
          </c:spPr>
          <c:invertIfNegative val="0"/>
          <c:dLbls>
            <c:spPr/>
            <c:txPr>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Priority3!$A$6:$A$11</c:f>
              <c:strCache>
                <c:ptCount val="5"/>
                <c:pt idx="0">
                  <c:v>Dani, Hitesh</c:v>
                </c:pt>
                <c:pt idx="1">
                  <c:v>Figuiere, Jean-Christophe (RBC IS)</c:v>
                </c:pt>
                <c:pt idx="2">
                  <c:v>Johnson, Clive </c:v>
                </c:pt>
                <c:pt idx="3">
                  <c:v>Zanon, Julie</c:v>
                </c:pt>
                <c:pt idx="4">
                  <c:v>Fanuel, Xavier (RBC IS)</c:v>
                </c:pt>
              </c:strCache>
            </c:strRef>
          </c:cat>
          <c:val>
            <c:numRef>
              <c:f>Priority3!$B$6:$B$11</c:f>
              <c:numCache>
                <c:formatCode>General</c:formatCode>
                <c:ptCount val="5"/>
                <c:pt idx="0">
                  <c:v>2</c:v>
                </c:pt>
                <c:pt idx="1">
                  <c:v>9</c:v>
                </c:pt>
                <c:pt idx="2">
                  <c:v>40</c:v>
                </c:pt>
                <c:pt idx="3">
                  <c:v>8</c:v>
                </c:pt>
                <c:pt idx="4">
                  <c:v>2</c:v>
                </c:pt>
              </c:numCache>
            </c:numRef>
          </c:val>
        </c:ser>
        <c:ser>
          <c:idx val="1"/>
          <c:order val="1"/>
          <c:tx>
            <c:strRef>
              <c:f>Priority3!$C$4:$C$5</c:f>
              <c:strCache>
                <c:ptCount val="1"/>
                <c:pt idx="0">
                  <c:v>6-Expired</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Priority3!$A$6:$A$11</c:f>
              <c:strCache>
                <c:ptCount val="5"/>
                <c:pt idx="0">
                  <c:v>Dani, Hitesh</c:v>
                </c:pt>
                <c:pt idx="1">
                  <c:v>Figuiere, Jean-Christophe (RBC IS)</c:v>
                </c:pt>
                <c:pt idx="2">
                  <c:v>Johnson, Clive </c:v>
                </c:pt>
                <c:pt idx="3">
                  <c:v>Zanon, Julie</c:v>
                </c:pt>
                <c:pt idx="4">
                  <c:v>Fanuel, Xavier (RBC IS)</c:v>
                </c:pt>
              </c:strCache>
            </c:strRef>
          </c:cat>
          <c:val>
            <c:numRef>
              <c:f>Priority3!$C$6:$C$11</c:f>
              <c:numCache>
                <c:formatCode>General</c:formatCode>
                <c:ptCount val="5"/>
                <c:pt idx="0">
                  <c:v>2</c:v>
                </c:pt>
              </c:numCache>
            </c:numRef>
          </c:val>
        </c:ser>
        <c:dLbls>
          <c:showLegendKey val="0"/>
          <c:showVal val="1"/>
          <c:showCatName val="0"/>
          <c:showSerName val="0"/>
          <c:showPercent val="0"/>
          <c:showBubbleSize val="0"/>
        </c:dLbls>
        <c:gapWidth val="150"/>
        <c:overlap val="100"/>
        <c:axId val="389169968"/>
        <c:axId val="389874328"/>
      </c:barChart>
      <c:catAx>
        <c:axId val="389169968"/>
        <c:scaling>
          <c:orientation val="minMax"/>
        </c:scaling>
        <c:delete val="0"/>
        <c:axPos val="b"/>
        <c:numFmt formatCode="General" sourceLinked="0"/>
        <c:majorTickMark val="none"/>
        <c:minorTickMark val="none"/>
        <c:tickLblPos val="nextTo"/>
        <c:crossAx val="389874328"/>
        <c:crosses val="autoZero"/>
        <c:auto val="1"/>
        <c:lblAlgn val="ctr"/>
        <c:lblOffset val="100"/>
        <c:noMultiLvlLbl val="0"/>
      </c:catAx>
      <c:valAx>
        <c:axId val="389874328"/>
        <c:scaling>
          <c:orientation val="minMax"/>
        </c:scaling>
        <c:delete val="1"/>
        <c:axPos val="l"/>
        <c:majorGridlines/>
        <c:numFmt formatCode="General" sourceLinked="1"/>
        <c:majorTickMark val="none"/>
        <c:minorTickMark val="none"/>
        <c:tickLblPos val="nextTo"/>
        <c:crossAx val="389169968"/>
        <c:crosses val="autoZero"/>
        <c:crossBetween val="between"/>
        <c:majorUnit val="1"/>
        <c:minorUnit val="1"/>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SLA</a:t>
            </a:r>
            <a:r>
              <a:rPr lang="en-US" baseline="0"/>
              <a:t> Status for P3</a:t>
            </a:r>
            <a:endParaRPr lang="en-US"/>
          </a:p>
        </c:rich>
      </c:tx>
      <c:overlay val="0"/>
    </c:title>
    <c:autoTitleDeleted val="0"/>
    <c:plotArea>
      <c:layout/>
      <c:pieChart>
        <c:varyColors val="1"/>
        <c:ser>
          <c:idx val="0"/>
          <c:order val="0"/>
          <c:dPt>
            <c:idx val="0"/>
            <c:bubble3D val="0"/>
            <c:spPr>
              <a:solidFill>
                <a:srgbClr val="92D050"/>
              </a:solidFill>
            </c:spPr>
          </c:dPt>
          <c:dPt>
            <c:idx val="1"/>
            <c:bubble3D val="0"/>
            <c:spPr>
              <a:solidFill>
                <a:srgbClr val="FFFF00"/>
              </a:solidFill>
            </c:spPr>
          </c:dPt>
          <c:dPt>
            <c:idx val="2"/>
            <c:bubble3D val="0"/>
            <c:spPr>
              <a:solidFill>
                <a:schemeClr val="accent6">
                  <a:lumMod val="60000"/>
                  <a:lumOff val="40000"/>
                </a:schemeClr>
              </a:solidFill>
            </c:spPr>
          </c:dPt>
          <c:dPt>
            <c:idx val="3"/>
            <c:bubble3D val="0"/>
            <c:spPr>
              <a:solidFill>
                <a:schemeClr val="accent6"/>
              </a:solidFill>
            </c:spPr>
          </c:dPt>
          <c:dPt>
            <c:idx val="4"/>
            <c:bubble3D val="0"/>
            <c:spPr>
              <a:solidFill>
                <a:schemeClr val="bg2">
                  <a:lumMod val="90000"/>
                </a:schemeClr>
              </a:solidFill>
            </c:spPr>
          </c:dPt>
          <c:dLbls>
            <c:dLbl>
              <c:idx val="2"/>
              <c:delete val="1"/>
              <c:extLst>
                <c:ext xmlns:c15="http://schemas.microsoft.com/office/drawing/2012/chart" uri="{CE6537A1-D6FC-4f65-9D91-7224C49458BB}"/>
              </c:extLst>
            </c:dLbl>
            <c:dLbl>
              <c:idx val="3"/>
              <c:delete val="1"/>
              <c:extLst>
                <c:ext xmlns:c15="http://schemas.microsoft.com/office/drawing/2012/chart" uri="{CE6537A1-D6FC-4f65-9D91-7224C49458BB}"/>
              </c:extLst>
            </c:dLbl>
            <c:dLbl>
              <c:idx val="4"/>
              <c:delete val="1"/>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Priority3!$B$29:$F$29</c:f>
              <c:strCache>
                <c:ptCount val="5"/>
                <c:pt idx="0">
                  <c:v>1-In Good Standing</c:v>
                </c:pt>
                <c:pt idx="1">
                  <c:v>2-In Progress</c:v>
                </c:pt>
                <c:pt idx="2">
                  <c:v>3-Not Started</c:v>
                </c:pt>
                <c:pt idx="3">
                  <c:v>4-On Hold</c:v>
                </c:pt>
                <c:pt idx="4">
                  <c:v>5-Not Required</c:v>
                </c:pt>
              </c:strCache>
            </c:strRef>
          </c:cat>
          <c:val>
            <c:numRef>
              <c:f>Priority3!$B$30:$F$30</c:f>
              <c:numCache>
                <c:formatCode>General</c:formatCode>
                <c:ptCount val="5"/>
                <c:pt idx="0">
                  <c:v>64</c:v>
                </c:pt>
                <c:pt idx="1">
                  <c:v>0</c:v>
                </c:pt>
                <c:pt idx="2">
                  <c:v>0</c:v>
                </c:pt>
                <c:pt idx="3">
                  <c:v>0</c:v>
                </c:pt>
                <c:pt idx="4">
                  <c:v>0</c:v>
                </c:pt>
              </c:numCache>
            </c:numRef>
          </c:val>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2</xdr:colOff>
      <xdr:row>1</xdr:row>
      <xdr:rowOff>0</xdr:rowOff>
    </xdr:from>
    <xdr:to>
      <xdr:col>14</xdr:col>
      <xdr:colOff>95250</xdr:colOff>
      <xdr:row>16</xdr:row>
      <xdr:rowOff>35719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10</xdr:row>
      <xdr:rowOff>51197</xdr:rowOff>
    </xdr:from>
    <xdr:to>
      <xdr:col>3</xdr:col>
      <xdr:colOff>869156</xdr:colOff>
      <xdr:row>24</xdr:row>
      <xdr:rowOff>55959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238125</xdr:colOff>
          <xdr:row>28</xdr:row>
          <xdr:rowOff>28575</xdr:rowOff>
        </xdr:from>
        <xdr:to>
          <xdr:col>18</xdr:col>
          <xdr:colOff>219075</xdr:colOff>
          <xdr:row>54</xdr:row>
          <xdr:rowOff>180975</xdr:rowOff>
        </xdr:to>
        <xdr:sp macro="" textlink="">
          <xdr:nvSpPr>
            <xdr:cNvPr id="3073" name="Group Box 1" hidden="1">
              <a:extLst>
                <a:ext uri="{63B3BB69-23CF-44E3-9099-C40C66FF867C}">
                  <a14:compatExt spid="_x0000_s3073"/>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752475</xdr:colOff>
          <xdr:row>48</xdr:row>
          <xdr:rowOff>114300</xdr:rowOff>
        </xdr:from>
        <xdr:to>
          <xdr:col>17</xdr:col>
          <xdr:colOff>104775</xdr:colOff>
          <xdr:row>50</xdr:row>
          <xdr:rowOff>104775</xdr:rowOff>
        </xdr:to>
        <xdr:sp macro="" textlink="">
          <xdr:nvSpPr>
            <xdr:cNvPr id="3074" name="Button 2" hidden="1">
              <a:extLst>
                <a:ext uri="{63B3BB69-23CF-44E3-9099-C40C66FF867C}">
                  <a14:compatExt spid="_x0000_s3074"/>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Fetch Priority1</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14</xdr:col>
          <xdr:colOff>9525</xdr:colOff>
          <xdr:row>50</xdr:row>
          <xdr:rowOff>352425</xdr:rowOff>
        </xdr:from>
        <xdr:to>
          <xdr:col>17</xdr:col>
          <xdr:colOff>142875</xdr:colOff>
          <xdr:row>53</xdr:row>
          <xdr:rowOff>66675</xdr:rowOff>
        </xdr:to>
        <xdr:sp macro="" textlink="">
          <xdr:nvSpPr>
            <xdr:cNvPr id="3075" name="Button 3" hidden="1">
              <a:extLst>
                <a:ext uri="{63B3BB69-23CF-44E3-9099-C40C66FF867C}">
                  <a14:compatExt spid="_x0000_s3075"/>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Clear</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575241</xdr:colOff>
      <xdr:row>11</xdr:row>
      <xdr:rowOff>176893</xdr:rowOff>
    </xdr:from>
    <xdr:to>
      <xdr:col>10</xdr:col>
      <xdr:colOff>898071</xdr:colOff>
      <xdr:row>27</xdr:row>
      <xdr:rowOff>176893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28575</xdr:colOff>
          <xdr:row>28</xdr:row>
          <xdr:rowOff>66675</xdr:rowOff>
        </xdr:from>
        <xdr:to>
          <xdr:col>14</xdr:col>
          <xdr:colOff>314325</xdr:colOff>
          <xdr:row>52</xdr:row>
          <xdr:rowOff>9525</xdr:rowOff>
        </xdr:to>
        <xdr:sp macro="" textlink="">
          <xdr:nvSpPr>
            <xdr:cNvPr id="4097" name="Group Box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11</xdr:col>
          <xdr:colOff>523875</xdr:colOff>
          <xdr:row>29</xdr:row>
          <xdr:rowOff>142875</xdr:rowOff>
        </xdr:from>
        <xdr:to>
          <xdr:col>13</xdr:col>
          <xdr:colOff>447675</xdr:colOff>
          <xdr:row>48</xdr:row>
          <xdr:rowOff>85725</xdr:rowOff>
        </xdr:to>
        <xdr:sp macro="" textlink="">
          <xdr:nvSpPr>
            <xdr:cNvPr id="4098" name="Button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Fetch Priority2</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561975</xdr:colOff>
          <xdr:row>49</xdr:row>
          <xdr:rowOff>142875</xdr:rowOff>
        </xdr:from>
        <xdr:to>
          <xdr:col>13</xdr:col>
          <xdr:colOff>485775</xdr:colOff>
          <xdr:row>50</xdr:row>
          <xdr:rowOff>333375</xdr:rowOff>
        </xdr:to>
        <xdr:sp macro="" textlink="">
          <xdr:nvSpPr>
            <xdr:cNvPr id="4099" name="Button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Clear</a:t>
              </a:r>
            </a:p>
          </xdr:txBody>
        </xdr:sp>
        <xdr:clientData fPrintsWithSheet="0"/>
      </xdr:twoCellAnchor>
    </mc:Choice>
    <mc:Fallback/>
  </mc:AlternateContent>
  <xdr:twoCellAnchor>
    <xdr:from>
      <xdr:col>0</xdr:col>
      <xdr:colOff>340179</xdr:colOff>
      <xdr:row>13</xdr:row>
      <xdr:rowOff>23131</xdr:rowOff>
    </xdr:from>
    <xdr:to>
      <xdr:col>2</xdr:col>
      <xdr:colOff>979715</xdr:colOff>
      <xdr:row>27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34358</xdr:colOff>
      <xdr:row>0</xdr:row>
      <xdr:rowOff>13607</xdr:rowOff>
    </xdr:from>
    <xdr:to>
      <xdr:col>13</xdr:col>
      <xdr:colOff>401410</xdr:colOff>
      <xdr:row>20</xdr:row>
      <xdr:rowOff>180295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100351</xdr:colOff>
      <xdr:row>11</xdr:row>
      <xdr:rowOff>27384</xdr:rowOff>
    </xdr:from>
    <xdr:to>
      <xdr:col>4</xdr:col>
      <xdr:colOff>29255</xdr:colOff>
      <xdr:row>26</xdr:row>
      <xdr:rowOff>71437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0</xdr:colOff>
          <xdr:row>25</xdr:row>
          <xdr:rowOff>76200</xdr:rowOff>
        </xdr:from>
        <xdr:to>
          <xdr:col>17</xdr:col>
          <xdr:colOff>142875</xdr:colOff>
          <xdr:row>50</xdr:row>
          <xdr:rowOff>276225</xdr:rowOff>
        </xdr:to>
        <xdr:sp macro="" textlink="">
          <xdr:nvSpPr>
            <xdr:cNvPr id="5127" name="Group Box 7" hidden="1">
              <a:extLst>
                <a:ext uri="{63B3BB69-23CF-44E3-9099-C40C66FF867C}">
                  <a14:compatExt spid="_x0000_s512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523875</xdr:colOff>
          <xdr:row>26</xdr:row>
          <xdr:rowOff>161925</xdr:rowOff>
        </xdr:from>
        <xdr:to>
          <xdr:col>16</xdr:col>
          <xdr:colOff>28575</xdr:colOff>
          <xdr:row>29</xdr:row>
          <xdr:rowOff>104775</xdr:rowOff>
        </xdr:to>
        <xdr:sp macro="" textlink="">
          <xdr:nvSpPr>
            <xdr:cNvPr id="5128" name="Button 8" hidden="1">
              <a:extLst>
                <a:ext uri="{63B3BB69-23CF-44E3-9099-C40C66FF867C}">
                  <a14:compatExt spid="_x0000_s5128"/>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Fetch Priority3</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561975</xdr:colOff>
          <xdr:row>30</xdr:row>
          <xdr:rowOff>161925</xdr:rowOff>
        </xdr:from>
        <xdr:to>
          <xdr:col>16</xdr:col>
          <xdr:colOff>66675</xdr:colOff>
          <xdr:row>49</xdr:row>
          <xdr:rowOff>104775</xdr:rowOff>
        </xdr:to>
        <xdr:sp macro="" textlink="">
          <xdr:nvSpPr>
            <xdr:cNvPr id="5129" name="Button 9" hidden="1">
              <a:extLst>
                <a:ext uri="{63B3BB69-23CF-44E3-9099-C40C66FF867C}">
                  <a14:compatExt spid="_x0000_s5129"/>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400" b="0" i="0" u="none" strike="noStrike" baseline="0">
                  <a:solidFill>
                    <a:srgbClr val="000000"/>
                  </a:solidFill>
                  <a:latin typeface="Calibri"/>
                  <a:cs typeface="Calibri"/>
                </a:rPr>
                <a:t>Clear</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Gaolestephanie Dai" refreshedDate="43084.452436342595" createdVersion="4" refreshedVersion="5" minRefreshableVersion="3" recordCount="376">
  <cacheSource type="worksheet">
    <worksheetSource name="Summary"/>
  </cacheSource>
  <cacheFields count="40">
    <cacheField name="Priority" numFmtId="0">
      <sharedItems containsString="0" containsBlank="1" containsNumber="1" containsInteger="1" minValue="0" maxValue="6" count="8">
        <n v="4"/>
        <n v="2"/>
        <n v="1"/>
        <m/>
        <n v="3"/>
        <n v="5"/>
        <n v="6"/>
        <n v="0" u="1"/>
      </sharedItems>
    </cacheField>
    <cacheField name="External Critical Client" numFmtId="0">
      <sharedItems containsNonDate="0" containsString="0" containsBlank="1"/>
    </cacheField>
    <cacheField name="Business Criticality IIPM" numFmtId="0">
      <sharedItems containsBlank="1"/>
    </cacheField>
    <cacheField name="SOC 1" numFmtId="0">
      <sharedItems containsBlank="1"/>
    </cacheField>
    <cacheField name="App Code" numFmtId="0">
      <sharedItems containsBlank="1" containsMixedTypes="1" containsNumber="1" containsInteger="1" minValue="2900" maxValue="2900"/>
    </cacheField>
    <cacheField name="App Name" numFmtId="0">
      <sharedItems containsBlank="1"/>
    </cacheField>
    <cacheField name="App Custodian" numFmtId="0">
      <sharedItems containsBlank="1"/>
    </cacheField>
    <cacheField name="L5" numFmtId="0">
      <sharedItems containsBlank="1"/>
    </cacheField>
    <cacheField name="Regional Head" numFmtId="0">
      <sharedItems containsBlank="1" count="10">
        <s v="Bob Markakis"/>
        <s v="Katty Conrard"/>
        <s v="Richard Stone"/>
        <s v="Stefanovic, Snezana"/>
        <s v="Rob Marchand"/>
        <m/>
        <s v="Pascal Simon" u="1"/>
        <s v="Tracey Chuvalo" u="1"/>
        <s v="Stephen Tuckfield" u="1"/>
        <e v="#N/A" u="1"/>
      </sharedItems>
    </cacheField>
    <cacheField name="BU Exec Sponsor" numFmtId="0">
      <sharedItems containsBlank="1"/>
    </cacheField>
    <cacheField name="Business App Sponsor" numFmtId="0">
      <sharedItems containsBlank="1"/>
    </cacheField>
    <cacheField name="Primary Data Centres" numFmtId="0">
      <sharedItems containsBlank="1" count="29">
        <s v="Canada - Stratford - Stratford Computing Centre (SCC)"/>
        <s v="Canada - Stratford - Stratford Computing Centre (SCC),Australia - Sydney - Park Street"/>
        <s v="Vendor Datacentre"/>
        <s v="Luxembourg - Kayl - Rue De Noetzange"/>
        <s v="Vendor Datacentre - Production"/>
        <s v="Luxembourg - Luxembourg - Hitec"/>
        <s v="Australia - Sydney - Park Street"/>
        <s v="Belgium - Bruxelles- Place Charles Rogier"/>
        <s v="Luxembourg - Luxembourg - PLM"/>
        <s v="Luxembourg - Windhof - Rue Pierre"/>
        <s v="Luxembourg - Windhof - Rue Pierre,Luxembourg - Kayl - Rue De Noetzange"/>
        <s v="CEDACRI Collecchio"/>
        <s v="Luxembourg - Luxembourg - Hitec,Luxembourg - Windhof - Rue Pierre"/>
        <s v="UK - Woking - Kestrel Way"/>
        <s v="UK - Woking - Kestrel Way,UK - London - Thames Court"/>
        <m/>
        <s v="UF (PROD)"/>
        <s v="France - Clichy - IBM Rue Petit,France - Noisy - Le Grand"/>
        <s v="Luxembourg - Luxembourg - Hitec,Luxembourg - Kayl - Rue De Noetzange,Luxembourg - Windhof - Rue Pierre"/>
        <s v="UK - Woking - Kestrel Way,UK - London - Riverbank House,UK - London - Thames Court"/>
        <s v="Canada - Stratford - Stratford Computing Centre (SCC),UK - Woking - Kestrel Way"/>
        <s v="Not Applicable - Data Center"/>
        <s v="Canada - Stratford - Stratford Computing Centre (SCC),Canada - Toronto - Ontario Computer Centre" u="1"/>
        <s v="Canada - Toronto - Ontario Computer Centre" u="1"/>
        <s v="Canada - Stratford - Stratford Computing Centre (SCC),Not Applicable - Data Center" u="1"/>
        <s v="Canada - Stratford - Quebec Computer Centre (QCC)" u="1"/>
        <s v="Luxembourg - Windhof - Rue Pierre,Not Applicable - Data Center" u="1"/>
        <e v="#N/A" u="1"/>
        <s v="Web Natixis" u="1"/>
      </sharedItems>
    </cacheField>
    <cacheField name="Champion" numFmtId="0">
      <sharedItems containsBlank="1" count="19">
        <s v="Figuiere, Jean-Christophe (RBC IS)"/>
        <s v="Rastegar, Afsaneh"/>
        <s v="Dani, Hitesh"/>
        <s v="Fanuel, Xavier (RBC IS)"/>
        <s v="Johnson, Clive "/>
        <s v="Zanon, Julie"/>
        <m/>
        <s v="Briant, Richard (RBC IS)"/>
        <s v="G" u="1"/>
        <s v="E" u="1"/>
        <s v="Owen, Clive " u="1"/>
        <s v="C" u="1"/>
        <s v="H" u="1"/>
        <s v="A" u="1"/>
        <s v="F" u="1"/>
        <s v="Figuiere, Jean-Christophe (RBC I&amp;TS)" u="1"/>
        <s v="D" u="1"/>
        <s v="Martin, Frederic Z (RBC IS)" u="1"/>
        <s v="B" u="1"/>
      </sharedItems>
    </cacheField>
    <cacheField name="Champion Delegate" numFmtId="0">
      <sharedItems containsBlank="1"/>
    </cacheField>
    <cacheField name="Current Lifecycle Phase" numFmtId="0">
      <sharedItems containsBlank="1"/>
    </cacheField>
    <cacheField name="SLA Status" numFmtId="0">
      <sharedItems containsBlank="1" count="15">
        <s v="1-In Good Standing"/>
        <s v="2-In Progress"/>
        <s v="6-Expired"/>
        <s v="5-Confirmed SLA Not Required"/>
        <s v="5-Not Required"/>
        <s v="3-Not Started"/>
        <m/>
        <s v="4-Not Identified" u="1"/>
        <s v="4-On Hold" u="1"/>
        <s v="4 – Not identified" u="1"/>
        <s v="3-Old / Outdated" u="1"/>
        <s v="6-Not Required" u="1"/>
        <s v="1 - In Good Standing" u="1"/>
        <s v="3 – Old / Outdated" u="1"/>
        <s v="5-On Hold" u="1"/>
      </sharedItems>
    </cacheField>
    <cacheField name="SLA Completion Date" numFmtId="0">
      <sharedItems containsDate="1" containsBlank="1" containsMixedTypes="1" minDate="2016-02-01T00:00:00" maxDate="2017-11-03T00:00:00" count="80">
        <d v="2017-02-17T00:00:00"/>
        <d v="2017-04-04T00:00:00"/>
        <d v="2017-02-23T00:00:00"/>
        <d v="2017-06-16T00:00:00"/>
        <d v="2017-05-24T00:00:00"/>
        <d v="2017-06-12T00:00:00"/>
        <d v="2017-01-31T00:00:00"/>
        <d v="2017-04-27T00:00:00"/>
        <d v="2017-03-13T00:00:00"/>
        <d v="2017-03-24T00:00:00"/>
        <m/>
        <d v="2017-02-22T00:00:00"/>
        <d v="2016-12-19T00:00:00"/>
        <d v="2017-05-18T00:00:00"/>
        <d v="2017-05-30T00:00:00"/>
        <d v="2017-04-30T00:00:00"/>
        <d v="2016-11-30T00:00:00"/>
        <s v="N/A"/>
        <d v="2017-06-01T00:00:00"/>
        <d v="2017-04-25T00:00:00"/>
        <d v="2017-04-20T00:00:00"/>
        <d v="2017-03-21T00:00:00"/>
        <d v="2017-08-10T00:00:00"/>
        <d v="2017-06-19T00:00:00"/>
        <d v="2017-04-03T00:00:00"/>
        <d v="2017-06-21T00:00:00"/>
        <d v="2017-05-16T00:00:00"/>
        <d v="2017-05-25T00:00:00"/>
        <d v="2017-05-26T00:00:00"/>
        <d v="2017-05-03T00:00:00"/>
        <d v="2017-04-19T00:00:00"/>
        <d v="2017-04-18T00:00:00"/>
        <d v="2017-05-23T00:00:00"/>
        <d v="2017-04-28T00:00:00"/>
        <d v="2017-05-31T00:00:00"/>
        <d v="2017-04-10T00:00:00"/>
        <d v="2017-05-19T00:00:00"/>
        <d v="2017-08-04T00:00:00"/>
        <d v="2017-08-07T00:00:00"/>
        <d v="2017-05-11T00:00:00"/>
        <d v="2017-05-04T00:00:00"/>
        <d v="2017-05-05T00:00:00"/>
        <d v="2017-06-14T00:00:00"/>
        <d v="2017-06-26T00:00:00"/>
        <d v="2017-07-10T00:00:00"/>
        <d v="2017-06-29T00:00:00"/>
        <d v="2017-06-02T00:00:00"/>
        <d v="2017-06-15T00:00:00"/>
        <d v="2017-03-27T00:00:00"/>
        <d v="2017-06-27T00:00:00"/>
        <d v="2017-05-22T00:00:00"/>
        <d v="2017-05-12T00:00:00"/>
        <d v="2017-04-26T00:00:00"/>
        <d v="2017-05-08T00:00:00"/>
        <d v="2017-04-21T00:00:00"/>
        <d v="2017-06-07T00:00:00"/>
        <d v="2017-02-09T00:00:00"/>
        <d v="2017-07-27T00:00:00"/>
        <d v="2017-07-07T00:00:00"/>
        <d v="2017-06-30T00:00:00"/>
        <d v="2016-02-01T00:00:00"/>
        <d v="2017-02-10T00:00:00"/>
        <d v="2017-11-02T00:00:00"/>
        <d v="2017-05-09T00:00:00"/>
        <d v="2017-05-02T00:00:00"/>
        <d v="2017-07-31T00:00:00"/>
        <d v="2017-05-17T00:00:00"/>
        <d v="2017-05-10T00:00:00"/>
        <d v="2017-06-09T00:00:00"/>
        <d v="2017-07-17T00:00:00"/>
        <d v="2017-07-06T00:00:00"/>
        <d v="2017-03-08T00:00:00"/>
        <d v="2017-03-09T00:00:00"/>
        <d v="2017-04-11T00:00:00"/>
        <d v="2016-02-09T00:00:00" u="1"/>
        <d v="2017-06-22T00:00:00" u="1"/>
        <d v="2016-11-15T00:00:00" u="1"/>
        <d v="2017-02-13T00:00:00" u="1"/>
        <s v="201705/30" u="1"/>
        <d v="2017-02-16T00:00:00" u="1"/>
      </sharedItems>
      <fieldGroup par="38"/>
    </cacheField>
    <cacheField name="SLA Expiry date" numFmtId="0">
      <sharedItems containsDate="1" containsBlank="1" containsMixedTypes="1" minDate="2017-05-15T00:00:00" maxDate="2019-02-23T00:00:00" count="89">
        <d v="2018-02-17T00:00:00"/>
        <d v="2018-02-16T00:00:00"/>
        <d v="2018-03-28T00:00:00"/>
        <d v="2018-02-23T00:00:00"/>
        <d v="2018-06-14T00:00:00"/>
        <d v="2018-05-24T00:00:00"/>
        <d v="2018-06-08T00:00:00"/>
        <d v="2018-02-02T00:00:00"/>
        <d v="2018-03-23T00:00:00"/>
        <d v="2018-04-25T00:00:00"/>
        <d v="2018-03-11T00:00:00"/>
        <d v="2018-03-24T00:00:00"/>
        <m/>
        <d v="2019-02-22T00:00:00"/>
        <d v="2017-12-14T00:00:00"/>
        <d v="2018-05-17T00:00:00"/>
        <d v="2018-05-29T00:00:00"/>
        <d v="2018-05-01T00:00:00"/>
        <d v="2018-05-02T00:00:00"/>
        <d v="2018-11-20T00:00:00"/>
        <d v="2018-05-31T00:00:00"/>
        <d v="2018-06-09T00:00:00"/>
        <s v="can't open email approvals"/>
        <d v="2018-04-10T00:00:00"/>
        <d v="2018-03-21T00:00:00"/>
        <d v="2018-08-10T00:00:00"/>
        <d v="2018-06-19T00:00:00"/>
        <d v="2018-04-02T00:00:00"/>
        <d v="2018-06-20T00:00:00"/>
        <d v="2018-05-16T00:00:00"/>
        <d v="2018-05-23T00:00:00"/>
        <d v="2018-04-30T00:00:00"/>
        <d v="2018-05-26T00:00:00"/>
        <d v="2018-05-25T00:00:00"/>
        <d v="2018-04-27T00:00:00"/>
        <d v="2018-05-03T00:00:00"/>
        <d v="2018-04-19T00:00:00"/>
        <d v="2018-04-13T00:00:00"/>
        <d v="2018-04-20T00:00:00"/>
        <d v="2018-05-30T00:00:00"/>
        <d v="2018-05-19T00:00:00"/>
        <d v="2018-08-02T00:00:00"/>
        <d v="2018-08-04T00:00:00"/>
        <d v="2018-05-10T00:00:00"/>
        <d v="2018-05-04T00:00:00"/>
        <d v="2018-05-05T00:00:00"/>
        <d v="2018-06-12T00:00:00"/>
        <d v="2018-06-26T00:00:00"/>
        <d v="2018-07-10T00:00:00"/>
        <d v="2018-06-29T00:00:00"/>
        <d v="2018-06-02T00:00:00"/>
        <d v="2018-06-23T00:00:00"/>
        <d v="2018-06-15T00:00:00"/>
        <d v="2018-05-18T00:00:00"/>
        <d v="2018-03-27T00:00:00"/>
        <d v="2018-05-22T00:00:00"/>
        <d v="2018-05-12T00:00:00"/>
        <d v="2018-04-26T00:00:00"/>
        <d v="2018-04-28T00:00:00"/>
        <d v="2018-05-08T00:00:00"/>
        <d v="2018-04-21T00:00:00"/>
        <d v="2018-05-15T00:00:00"/>
        <d v="2018-06-07T00:00:00"/>
        <d v="2018-01-30T00:00:00"/>
        <d v="2018-06-22T00:00:00"/>
        <d v="2018-07-24T00:00:00"/>
        <d v="2018-08-07T00:00:00"/>
        <d v="2018-07-07T00:00:00"/>
        <d v="2018-06-30T00:00:00"/>
        <d v="2017-05-15T00:00:00"/>
        <d v="2018-02-10T00:00:00"/>
        <d v="2018-11-03T00:00:00"/>
        <d v="2018-06-06T00:00:00"/>
        <d v="2018-05-09T00:00:00"/>
        <d v="2018-06-27T00:00:00"/>
        <d v="2018-07-28T00:00:00"/>
        <d v="2018-04-24T00:00:00"/>
        <d v="2018-07-17T00:00:00"/>
        <d v="2018-07-06T00:00:00"/>
        <d v="2018-03-13T00:00:00"/>
        <d v="2018-03-01T00:00:00"/>
        <d v="2018-03-09T00:00:00"/>
        <d v="2018-05-11T00:00:00"/>
        <d v="2017-08-13T00:00:00" u="1"/>
        <d v="2017-06-20T00:00:00" u="1"/>
        <d v="2018-03-08T00:00:00" u="1"/>
        <d v="2017-06-02T00:00:00" u="1"/>
        <s v="TBD" u="1"/>
        <d v="2017-05-26T00:00:00" u="1"/>
      </sharedItems>
      <fieldGroup par="39"/>
    </cacheField>
    <cacheField name="Expected SLA draft date" numFmtId="0">
      <sharedItems containsNonDate="0" containsString="0" containsBlank="1"/>
    </cacheField>
    <cacheField name="Expected SLA completion date" numFmtId="0">
      <sharedItems containsNonDate="0" containsDate="1" containsString="0" containsBlank="1" minDate="2017-12-31T00:00:00" maxDate="2018-01-01T00:00:00"/>
    </cacheField>
    <cacheField name="SLA Comments" numFmtId="0">
      <sharedItems containsBlank="1" longText="1"/>
    </cacheField>
    <cacheField name="SLA Post Approval Commitment" numFmtId="0">
      <sharedItems containsNonDate="0" containsString="0" containsBlank="1"/>
    </cacheField>
    <cacheField name="KPI Priority" numFmtId="0">
      <sharedItems containsString="0" containsBlank="1" containsNumber="1" containsInteger="1" minValue="1" maxValue="4"/>
    </cacheField>
    <cacheField name="KPI Status" numFmtId="0">
      <sharedItems containsBlank="1" count="8">
        <s v="1-In Good Standing"/>
        <s v="2-In Progress"/>
        <s v="3-Not Started"/>
        <s v="5-Not Required"/>
        <m/>
        <s v="4-Not Identified" u="1"/>
        <s v="5-Confirmed SLA Not Required" u="1"/>
        <s v="6-Not Required" u="1"/>
      </sharedItems>
    </cacheField>
    <cacheField name="KPI Target date" numFmtId="0">
      <sharedItems containsNonDate="0" containsDate="1" containsString="0" containsBlank="1" minDate="2017-11-13T00:00:00" maxDate="2018-02-13T00:00:00"/>
    </cacheField>
    <cacheField name="KPI Comments" numFmtId="0">
      <sharedItems containsBlank="1"/>
    </cacheField>
    <cacheField name="Control Book Status" numFmtId="0">
      <sharedItems containsBlank="1"/>
    </cacheField>
    <cacheField name="Control Book Comments" numFmtId="0">
      <sharedItems containsNonDate="0" containsString="0" containsBlank="1"/>
    </cacheField>
    <cacheField name="Client Specific Agreement" numFmtId="0">
      <sharedItems containsBlank="1"/>
    </cacheField>
    <cacheField name=" Recovery Time Objective" numFmtId="0">
      <sharedItems containsBlank="1"/>
    </cacheField>
    <cacheField name="Recovery Time Capability" numFmtId="0">
      <sharedItems containsBlank="1"/>
    </cacheField>
    <cacheField name="Date of Last DR Exercise" numFmtId="0">
      <sharedItems containsNonDate="0" containsDate="1" containsString="0" containsBlank="1" minDate="2013-02-02T00:00:00" maxDate="2016-10-13T00:00:00"/>
    </cacheField>
    <cacheField name="DR Plan Provided" numFmtId="0">
      <sharedItems containsBlank="1"/>
    </cacheField>
    <cacheField name="L4" numFmtId="0">
      <sharedItems containsBlank="1"/>
    </cacheField>
    <cacheField name="Next DR Exercise Required By" numFmtId="0">
      <sharedItems containsNonDate="0" containsDate="1" containsString="0" containsBlank="1" minDate="2015-08-09T00:00:00" maxDate="2019-10-13T00:00:00"/>
    </cacheField>
    <cacheField name="APM Status" numFmtId="0">
      <sharedItems containsBlank="1" count="9">
        <s v="2-In Progress"/>
        <s v="1-In Good Standing"/>
        <s v="3-Not Started"/>
        <s v="5-Not Required"/>
        <s v="6-Infrastructure/ Availability Implemented"/>
        <m/>
        <s v="4-Not Identified" u="1"/>
        <s v="5-Confirmed SLA Not Required" u="1"/>
        <s v="6-Not Required" u="1"/>
      </sharedItems>
    </cacheField>
    <cacheField name="APM Comment" numFmtId="0">
      <sharedItems containsBlank="1"/>
    </cacheField>
    <cacheField name="Exists in IIPM tab?" numFmtId="0">
      <sharedItems containsBlank="1"/>
    </cacheField>
    <cacheField name="SLA Completion Date2" numFmtId="0" databaseField="0">
      <fieldGroup base="16">
        <discretePr count="80">
          <x v="10"/>
          <x v="5"/>
          <x v="10"/>
          <x v="13"/>
          <x v="12"/>
          <x v="13"/>
          <x v="2"/>
          <x v="5"/>
          <x v="4"/>
          <x v="4"/>
          <x v="0"/>
          <x v="10"/>
          <x v="3"/>
          <x v="12"/>
          <x v="12"/>
          <x v="5"/>
          <x v="1"/>
          <x v="6"/>
          <x v="13"/>
          <x v="5"/>
          <x v="5"/>
          <x v="4"/>
          <x v="15"/>
          <x v="13"/>
          <x v="5"/>
          <x v="13"/>
          <x v="12"/>
          <x v="12"/>
          <x v="12"/>
          <x v="12"/>
          <x v="5"/>
          <x v="5"/>
          <x v="12"/>
          <x v="5"/>
          <x v="12"/>
          <x v="5"/>
          <x v="12"/>
          <x v="15"/>
          <x v="15"/>
          <x v="12"/>
          <x v="12"/>
          <x v="12"/>
          <x v="13"/>
          <x v="13"/>
          <x v="14"/>
          <x v="13"/>
          <x v="13"/>
          <x v="13"/>
          <x v="4"/>
          <x v="13"/>
          <x v="12"/>
          <x v="12"/>
          <x v="5"/>
          <x v="12"/>
          <x v="5"/>
          <x v="13"/>
          <x v="10"/>
          <x v="14"/>
          <x v="14"/>
          <x v="13"/>
          <x v="10"/>
          <x v="10"/>
          <x v="16"/>
          <x v="12"/>
          <x v="12"/>
          <x v="14"/>
          <x v="12"/>
          <x v="12"/>
          <x v="13"/>
          <x v="14"/>
          <x v="14"/>
          <x v="4"/>
          <x v="4"/>
          <x v="5"/>
          <x v="8"/>
          <x v="13"/>
          <x v="7"/>
          <x v="10"/>
          <x v="11"/>
          <x v="9"/>
        </discretePr>
        <groupItems count="17">
          <m/>
          <d v="2016-11-30T00:00:00"/>
          <d v="2017-01-31T00:00:00"/>
          <d v="2016-12-19T00:00:00"/>
          <s v="Group2"/>
          <s v="Group3"/>
          <s v="N/A"/>
          <d v="2016-11-15T00:00:00"/>
          <d v="2016-02-09T00:00:00"/>
          <s v="2017/02/16"/>
          <s v="Group1"/>
          <s v="201705/30"/>
          <s v="Group4"/>
          <s v="Group5"/>
          <s v="Group6"/>
          <s v="Group7"/>
          <d v="2017-11-02T00:00:00"/>
        </groupItems>
      </fieldGroup>
    </cacheField>
    <cacheField name="SLA Expiry date2" numFmtId="0" databaseField="0">
      <fieldGroup base="17">
        <discretePr count="89">
          <x v="4"/>
          <x v="4"/>
          <x v="5"/>
          <x v="4"/>
          <x v="13"/>
          <x v="7"/>
          <x v="13"/>
          <x v="4"/>
          <x v="5"/>
          <x v="6"/>
          <x v="5"/>
          <x v="5"/>
          <x v="0"/>
          <x v="3"/>
          <x v="9"/>
          <x v="7"/>
          <x v="7"/>
          <x v="7"/>
          <x v="7"/>
          <x v="17"/>
          <x v="7"/>
          <x v="13"/>
          <x v="1"/>
          <x v="6"/>
          <x v="5"/>
          <x v="16"/>
          <x v="13"/>
          <x v="6"/>
          <x v="13"/>
          <x v="7"/>
          <x v="7"/>
          <x v="6"/>
          <x v="7"/>
          <x v="7"/>
          <x v="6"/>
          <x v="7"/>
          <x v="6"/>
          <x v="6"/>
          <x v="6"/>
          <x v="7"/>
          <x v="7"/>
          <x v="16"/>
          <x v="16"/>
          <x v="7"/>
          <x v="7"/>
          <x v="7"/>
          <x v="13"/>
          <x v="13"/>
          <x v="15"/>
          <x v="13"/>
          <x v="13"/>
          <x v="13"/>
          <x v="13"/>
          <x v="7"/>
          <x v="5"/>
          <x v="7"/>
          <x v="7"/>
          <x v="6"/>
          <x v="6"/>
          <x v="7"/>
          <x v="6"/>
          <x v="7"/>
          <x v="13"/>
          <x v="2"/>
          <x v="13"/>
          <x v="15"/>
          <x v="16"/>
          <x v="15"/>
          <x v="13"/>
          <x v="14"/>
          <x v="4"/>
          <x v="17"/>
          <x v="13"/>
          <x v="7"/>
          <x v="13"/>
          <x v="15"/>
          <x v="6"/>
          <x v="15"/>
          <x v="15"/>
          <x v="5"/>
          <x v="5"/>
          <x v="5"/>
          <x v="7"/>
          <x v="8"/>
          <x v="12"/>
          <x v="5"/>
          <x v="10"/>
          <x v="11"/>
          <x v="14"/>
        </discretePr>
        <groupItems count="18">
          <m/>
          <s v="can't open email approvals"/>
          <d v="2018-01-30T00:00:00"/>
          <d v="2019-02-22T00:00:00"/>
          <s v="Group2"/>
          <s v="Group3"/>
          <s v="Group4"/>
          <s v="Group5"/>
          <s v="2017/08/13"/>
          <s v="2017/12/14"/>
          <d v="2017-06-02T00:00:00"/>
          <s v="TBD"/>
          <s v="2017/06/20"/>
          <s v="Group1"/>
          <s v="Group7"/>
          <s v="Group6"/>
          <s v="Group8"/>
          <s v="Group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76">
  <r>
    <x v="0"/>
    <m/>
    <s v="High"/>
    <s v="No"/>
    <s v="U0R0"/>
    <s v="RBC One"/>
    <s v="Grech, Paul"/>
    <s v="Lovett, Murray"/>
    <x v="0"/>
    <s v="Olenka, Simon (RBC IS)"/>
    <s v="Sinclair, Ian (RBC I&amp;TS)"/>
    <x v="0"/>
    <x v="0"/>
    <s v="Morgan, Carl"/>
    <s v="Production"/>
    <x v="0"/>
    <x v="0"/>
    <x v="0"/>
    <m/>
    <m/>
    <m/>
    <m/>
    <n v="1"/>
    <x v="0"/>
    <m/>
    <m/>
    <s v="1-In Good Standing"/>
    <m/>
    <m/>
    <s v="RTO Not Assigned"/>
    <s v="10 Hours"/>
    <m/>
    <s v="Not Provided"/>
    <s v="Stott, Jennifer"/>
    <d v="2017-05-01T00:00:00"/>
    <x v="0"/>
    <m/>
    <b v="1"/>
  </r>
  <r>
    <x v="1"/>
    <m/>
    <s v="Critical"/>
    <s v="No"/>
    <s v="VRZ0"/>
    <s v="BCON"/>
    <s v="Mahesa, Santha (RBC IS)"/>
    <s v="Morgan, Carl"/>
    <x v="0"/>
    <s v="Markakis, Bob"/>
    <s v="Markakis, Bob"/>
    <x v="0"/>
    <x v="0"/>
    <s v="Morgan, Carl"/>
    <s v="Production"/>
    <x v="0"/>
    <x v="0"/>
    <x v="0"/>
    <m/>
    <m/>
    <m/>
    <m/>
    <n v="1"/>
    <x v="0"/>
    <m/>
    <m/>
    <s v="1-In Good Standing"/>
    <m/>
    <m/>
    <s v="12 Hours"/>
    <s v="24 Hours"/>
    <d v="2015-11-21T00:00:00"/>
    <s v="Yes"/>
    <s v="Stott, Jennifer"/>
    <d v="2016-11-21T00:00:00"/>
    <x v="1"/>
    <m/>
    <b v="1"/>
  </r>
  <r>
    <x v="2"/>
    <m/>
    <s v="Critical"/>
    <s v="Yes"/>
    <s v="ZXN0"/>
    <s v="Investor Services Online"/>
    <s v="Vernon, Howard Hugh"/>
    <s v="Figuiere, Jean-Christophe (RBC I&amp;TS)"/>
    <x v="0"/>
    <s v="Olenka, Simon (RBC IS)"/>
    <s v="Kletke, Daryl (RBC IS)"/>
    <x v="0"/>
    <x v="0"/>
    <s v="Morgan, Carl"/>
    <s v="Production"/>
    <x v="0"/>
    <x v="0"/>
    <x v="1"/>
    <m/>
    <m/>
    <m/>
    <m/>
    <n v="1"/>
    <x v="0"/>
    <m/>
    <m/>
    <s v="1-In Good Standing"/>
    <m/>
    <s v="SunLife, Sarasin"/>
    <s v="1 Hour"/>
    <s v="10 Hours"/>
    <d v="2016-03-19T00:00:00"/>
    <s v="Yes"/>
    <s v="Stott, Jennifer"/>
    <d v="2017-03-19T00:00:00"/>
    <x v="1"/>
    <m/>
    <b v="1"/>
  </r>
  <r>
    <x v="2"/>
    <m/>
    <s v="Critical"/>
    <s v="Yes"/>
    <s v="TEN0"/>
    <s v="Calypso"/>
    <s v="Vishwanathan, Venkatraman"/>
    <s v="Rastegar, Afsaneh"/>
    <x v="0"/>
    <s v="Jones, Ben"/>
    <s v="Jones, Ben"/>
    <x v="0"/>
    <x v="1"/>
    <s v="Vishwanathan, Venkatraman "/>
    <s v="Production"/>
    <x v="0"/>
    <x v="1"/>
    <x v="2"/>
    <m/>
    <m/>
    <m/>
    <m/>
    <n v="1"/>
    <x v="1"/>
    <m/>
    <m/>
    <s v="2-In Progress"/>
    <m/>
    <m/>
    <s v="1 Hour"/>
    <s v="24 Hours"/>
    <d v="2015-07-25T00:00:00"/>
    <s v="Not Provided"/>
    <s v="Stott, Jennifer"/>
    <d v="2017-01-25T00:00:00"/>
    <x v="0"/>
    <m/>
    <b v="1"/>
  </r>
  <r>
    <x v="1"/>
    <m/>
    <s v="Critical"/>
    <s v="Yes"/>
    <s v="ZWL0"/>
    <s v="BaNCS"/>
    <s v="Bibisi, Marian (RBC IS)"/>
    <s v="Figuiere, Jean-Christophe (RBC I&amp;TS)"/>
    <x v="0"/>
    <s v="Daigle, James (RBC ITS)"/>
    <s v="Hines, Debbie (RBC IS)"/>
    <x v="0"/>
    <x v="0"/>
    <s v="Salata, Mark"/>
    <s v="Production"/>
    <x v="0"/>
    <x v="2"/>
    <x v="3"/>
    <m/>
    <m/>
    <m/>
    <m/>
    <n v="1"/>
    <x v="0"/>
    <m/>
    <m/>
    <s v="1-In Good Standing"/>
    <m/>
    <m/>
    <s v="1 Hour"/>
    <s v="12 Hours"/>
    <d v="2016-09-17T00:00:00"/>
    <s v="Yes"/>
    <s v="Stott, Jennifer"/>
    <d v="2017-09-17T00:00:00"/>
    <x v="1"/>
    <m/>
    <b v="1"/>
  </r>
  <r>
    <x v="0"/>
    <m/>
    <s v="Critical"/>
    <s v="No"/>
    <s v="SNV0"/>
    <s v="Account Management Service"/>
    <s v="Desilets, Raymond (RBC I&amp;TS)"/>
    <s v="Figuiere, Jean-Christophe (RBC I&amp;TS)"/>
    <x v="0"/>
    <s v="Daigle, James (RBC ITS)"/>
    <s v="Underhill, Carol (RBC IS)"/>
    <x v="0"/>
    <x v="0"/>
    <s v="Salata, Mark"/>
    <s v="Production"/>
    <x v="0"/>
    <x v="3"/>
    <x v="4"/>
    <m/>
    <m/>
    <m/>
    <m/>
    <n v="2"/>
    <x v="0"/>
    <m/>
    <m/>
    <s v="1-In Good Standing"/>
    <m/>
    <m/>
    <s v="24 Hours"/>
    <s v="8 Hours"/>
    <d v="2016-09-22T00:00:00"/>
    <s v="Not Provided"/>
    <s v="Stott, Jennifer"/>
    <d v="2018-09-22T00:00:00"/>
    <x v="1"/>
    <m/>
    <b v="1"/>
  </r>
  <r>
    <x v="0"/>
    <m/>
    <s v="High"/>
    <s v="No"/>
    <s v="XAY0"/>
    <s v="TAR"/>
    <s v="Desilets, Raymond (RBC I&amp;TS)"/>
    <s v="Figuiere, Jean-Christophe (RBC I&amp;TS)"/>
    <x v="0"/>
    <s v="Daigle, James (RBC ITS)"/>
    <s v="Kwan, Jeff (RBC IS)"/>
    <x v="0"/>
    <x v="0"/>
    <s v="Salata, Mark"/>
    <s v="Production"/>
    <x v="0"/>
    <x v="4"/>
    <x v="5"/>
    <m/>
    <m/>
    <m/>
    <m/>
    <n v="2"/>
    <x v="0"/>
    <m/>
    <m/>
    <s v="1-In Good Standing"/>
    <m/>
    <m/>
    <s v="12 Hours"/>
    <s v="12 Hours"/>
    <d v="2015-11-22T00:00:00"/>
    <s v="Yes"/>
    <s v="Stott, Jennifer"/>
    <d v="2016-11-22T00:00:00"/>
    <x v="1"/>
    <m/>
    <b v="1"/>
  </r>
  <r>
    <x v="0"/>
    <m/>
    <s v="High"/>
    <s v="No"/>
    <s v="XRR0"/>
    <s v="ICS OPES"/>
    <s v="Desilets, Raymond (RBC I&amp;TS)"/>
    <s v="Figuiere, Jean-Christophe (RBC I&amp;TS)"/>
    <x v="0"/>
    <s v="Daigle, James (RBC ITS)"/>
    <s v="Underhill, Carol (RBC IS)"/>
    <x v="0"/>
    <x v="0"/>
    <s v="Salata, Mark"/>
    <s v="Production"/>
    <x v="0"/>
    <x v="5"/>
    <x v="6"/>
    <m/>
    <m/>
    <m/>
    <m/>
    <n v="2"/>
    <x v="0"/>
    <m/>
    <m/>
    <s v="1-In Good Standing"/>
    <m/>
    <m/>
    <s v="10 Hours"/>
    <s v="10 Hours"/>
    <d v="2015-09-14T00:00:00"/>
    <s v="Yes"/>
    <s v="Stott, Jennifer"/>
    <d v="2016-09-14T00:00:00"/>
    <x v="1"/>
    <m/>
    <b v="1"/>
  </r>
  <r>
    <x v="1"/>
    <m/>
    <s v="Critical"/>
    <s v="Yes"/>
    <s v="6X00"/>
    <s v="TLM"/>
    <s v="Eric-Markovic, Nenad (RBC IS)"/>
    <s v="de Lucy, Chloe"/>
    <x v="0"/>
    <s v="O'leary, Gary (RBC IS)"/>
    <s v="Hibbert-Logan, Lynne (RBC IS)"/>
    <x v="1"/>
    <x v="2"/>
    <s v="Nenad"/>
    <s v="Production"/>
    <x v="0"/>
    <x v="6"/>
    <x v="7"/>
    <m/>
    <m/>
    <m/>
    <m/>
    <n v="3"/>
    <x v="0"/>
    <m/>
    <m/>
    <s v="1-In Good Standing"/>
    <m/>
    <m/>
    <s v="1 Hour"/>
    <s v="1 Hour"/>
    <d v="2016-10-12T00:00:00"/>
    <s v="Yes"/>
    <s v="Stott, Jennifer"/>
    <d v="2017-10-12T00:00:00"/>
    <x v="1"/>
    <s v="Dynatrace instrumented already for application servers . – to be added to wave if not there for Dashboarding"/>
    <b v="1"/>
  </r>
  <r>
    <x v="1"/>
    <m/>
    <s v="Critical"/>
    <s v="Yes"/>
    <s v="NH00"/>
    <s v="VIEWFINDER"/>
    <s v="Vernon, Howard Hugh"/>
    <s v="Figuiere, Jean-Christophe (RBC I&amp;TS)"/>
    <x v="0"/>
    <s v="Daigle, James (RBC ITS)"/>
    <s v="Sinclair, Ian (RBC I&amp;TS)"/>
    <x v="0"/>
    <x v="0"/>
    <s v="Morgan, Carl"/>
    <s v="Production"/>
    <x v="0"/>
    <x v="2"/>
    <x v="3"/>
    <m/>
    <m/>
    <m/>
    <m/>
    <n v="3"/>
    <x v="0"/>
    <m/>
    <m/>
    <s v="1-In Good Standing"/>
    <m/>
    <m/>
    <s v="1 Hour"/>
    <s v="8 Hours"/>
    <d v="2015-09-13T00:00:00"/>
    <s v="Not Provided"/>
    <s v="Stott, Jennifer"/>
    <d v="2016-09-13T00:00:00"/>
    <x v="1"/>
    <m/>
    <b v="1"/>
  </r>
  <r>
    <x v="3"/>
    <m/>
    <s v="High"/>
    <s v="No"/>
    <s v="QM00"/>
    <s v="BENCHMARK INVESTMENT ANALYTICS"/>
    <s v="Uy, Mark Anthony (RBC IS)"/>
    <s v="Dani, Hitesh"/>
    <x v="0"/>
    <s v="Kwan, Jeff (RBC IS)"/>
    <s v="Kwan, Jeff (RBC IS)"/>
    <x v="0"/>
    <x v="2"/>
    <s v="Bek"/>
    <s v="Production"/>
    <x v="0"/>
    <x v="6"/>
    <x v="8"/>
    <m/>
    <m/>
    <s v="Updated in Mar 2017"/>
    <m/>
    <n v="3"/>
    <x v="0"/>
    <m/>
    <m/>
    <s v="1-In Good Standing"/>
    <m/>
    <m/>
    <s v="12 Hours"/>
    <s v="12 Hours"/>
    <d v="2015-11-20T00:00:00"/>
    <s v="Yes"/>
    <s v="Stott, Jennifer"/>
    <d v="2016-11-20T00:00:00"/>
    <x v="1"/>
    <m/>
    <b v="1"/>
  </r>
  <r>
    <x v="3"/>
    <m/>
    <s v="Critical"/>
    <s v="No"/>
    <s v="UG40"/>
    <s v="I&amp;TS Data Lake"/>
    <s v="Wong, Andrew Z (RBC IS)"/>
    <s v="Lovett, Murray"/>
    <x v="0"/>
    <s v="Meager, Joanna (RBC IS)"/>
    <s v="Olenka, Simon (RBC IS)"/>
    <x v="0"/>
    <x v="2"/>
    <s v="Bek"/>
    <s v="Production"/>
    <x v="0"/>
    <x v="7"/>
    <x v="9"/>
    <m/>
    <m/>
    <m/>
    <m/>
    <n v="3"/>
    <x v="0"/>
    <m/>
    <m/>
    <s v="1-In Good Standing"/>
    <m/>
    <m/>
    <s v="4 Hours"/>
    <s v="2 Hours"/>
    <m/>
    <s v="Not Provided"/>
    <s v="Stott, Jennifer"/>
    <d v="2017-06-22T00:00:00"/>
    <x v="0"/>
    <s v="All monitorings except Dynatrace are completed. May move to Wave 2"/>
    <b v="1"/>
  </r>
  <r>
    <x v="3"/>
    <m/>
    <s v="Medium"/>
    <s v="No"/>
    <s v="UJJ0"/>
    <s v="Securities Lending Interactive"/>
    <s v="Pramanik, Anshu"/>
    <s v="Rastegar, Afsaneh"/>
    <x v="0"/>
    <s v="De Concilys, John (RBC I&amp;TS)"/>
    <s v="Stewart, Marcia (RBC IS)"/>
    <x v="0"/>
    <x v="2"/>
    <s v="Bek"/>
    <s v="Production"/>
    <x v="0"/>
    <x v="8"/>
    <x v="10"/>
    <m/>
    <m/>
    <m/>
    <m/>
    <n v="3"/>
    <x v="0"/>
    <m/>
    <m/>
    <s v="1-In Good Standing"/>
    <m/>
    <m/>
    <s v="24 Hours"/>
    <s v="24 Hours"/>
    <m/>
    <s v="Not Provided"/>
    <s v="Stott, Jennifer"/>
    <d v="2016-11-01T00:00:00"/>
    <x v="1"/>
    <m/>
    <b v="1"/>
  </r>
  <r>
    <x v="0"/>
    <m/>
    <s v="Criticality Not Assigned"/>
    <s v="No"/>
    <s v="VRA0"/>
    <s v="BODS"/>
    <s v="Mahesa, Santha (RBC IS)"/>
    <s v="Morgan, Carl"/>
    <x v="0"/>
    <s v="Markakis, Bob"/>
    <s v="Markakis, Bob"/>
    <x v="0"/>
    <x v="0"/>
    <s v="Morgan, Carl"/>
    <s v="Production"/>
    <x v="0"/>
    <x v="9"/>
    <x v="11"/>
    <m/>
    <m/>
    <m/>
    <m/>
    <n v="4"/>
    <x v="0"/>
    <m/>
    <m/>
    <s v="1-In Good Standing"/>
    <m/>
    <m/>
    <s v="12 Hours"/>
    <s v="8 Hours"/>
    <d v="2015-11-21T00:00:00"/>
    <s v="Yes"/>
    <s v="Stott, Jennifer"/>
    <d v="2016-11-21T00:00:00"/>
    <x v="1"/>
    <m/>
    <b v="1"/>
  </r>
  <r>
    <x v="0"/>
    <m/>
    <s v="Low"/>
    <s v="No"/>
    <s v="XBZ0"/>
    <s v="Trust Risk ETL"/>
    <s v="Tocek, Tomas (RBC IS)"/>
    <s v="Figuiere, Jean-Christophe (RBC I&amp;TS)"/>
    <x v="0"/>
    <s v="Salazar, Esteban"/>
    <s v="Heisz, David"/>
    <x v="0"/>
    <x v="0"/>
    <s v="Morgan, Carl"/>
    <s v="Production"/>
    <x v="1"/>
    <x v="10"/>
    <x v="12"/>
    <m/>
    <m/>
    <s v="2017/11/15:Carl has found a business owner for Trust Risk ETL and they are going to be setting up a meeting with the new owner."/>
    <m/>
    <n v="4"/>
    <x v="0"/>
    <m/>
    <m/>
    <s v="1-In Good Standing"/>
    <m/>
    <m/>
    <s v="120 Hours"/>
    <s v="12 Hours"/>
    <d v="2013-09-28T00:00:00"/>
    <s v="Not Provided"/>
    <s v="Stott, Jennifer"/>
    <d v="2016-09-28T00:00:00"/>
    <x v="1"/>
    <m/>
    <b v="1"/>
  </r>
  <r>
    <x v="3"/>
    <m/>
    <s v="High"/>
    <s v="Yes"/>
    <s v="SKO0"/>
    <s v="LIBOR Rate Submission Tool"/>
    <s v="Vishwanathan, Venkatraman"/>
    <s v="Rastegar, Afsaneh"/>
    <x v="0"/>
    <s v="Patel, Ayesha"/>
    <s v="Patel, Ayesha"/>
    <x v="0"/>
    <x v="1"/>
    <s v="Rastegar, Afsaneh"/>
    <s v="Production"/>
    <x v="0"/>
    <x v="11"/>
    <x v="13"/>
    <m/>
    <m/>
    <m/>
    <m/>
    <n v="4"/>
    <x v="2"/>
    <m/>
    <m/>
    <s v="3-Not Started"/>
    <m/>
    <m/>
    <s v="12 Hours"/>
    <s v="12 Hours"/>
    <d v="2016-04-11T00:00:00"/>
    <s v="Yes"/>
    <s v="Stott, Jennifer"/>
    <d v="2016-08-09T00:00:00"/>
    <x v="2"/>
    <m/>
    <b v="1"/>
  </r>
  <r>
    <x v="4"/>
    <m/>
    <s v="Critical"/>
    <s v="Yes"/>
    <s v="XZJ0"/>
    <s v="MUREX RBC I&amp;TS"/>
    <s v="Eric-Markovic, Nenad (RBC IS)"/>
    <s v="de Lucy, Chloe"/>
    <x v="0"/>
    <s v="Daigle, James (RBC ITS)"/>
    <s v="Cartagenise, Robert (RBC IS)"/>
    <x v="0"/>
    <x v="2"/>
    <s v="Nenad"/>
    <s v="Production"/>
    <x v="2"/>
    <x v="12"/>
    <x v="14"/>
    <m/>
    <m/>
    <s v="Expired, Stephanie has sent a follow up email to Nenad on December 14."/>
    <m/>
    <n v="4"/>
    <x v="0"/>
    <m/>
    <m/>
    <s v="1-In Good Standing"/>
    <m/>
    <m/>
    <s v="4 Hours"/>
    <s v="5 Hours"/>
    <d v="2015-11-23T00:00:00"/>
    <s v="Not Provided"/>
    <s v="Stott, Jennifer"/>
    <d v="2016-11-23T00:00:00"/>
    <x v="1"/>
    <m/>
    <b v="1"/>
  </r>
  <r>
    <x v="3"/>
    <m/>
    <s v="Critical"/>
    <s v="Yes"/>
    <s v="ZZE0"/>
    <s v="HFS"/>
    <s v="Landau, Nataliya (RBC IS)"/>
    <s v="Rastegar, Afsaneh"/>
    <x v="0"/>
    <s v="Hibbert-Logan, Lynne (RBC IS)"/>
    <s v="De Concilys, John (RBC I&amp;TS)"/>
    <x v="0"/>
    <x v="2"/>
    <s v="Bek"/>
    <s v="Production"/>
    <x v="0"/>
    <x v="8"/>
    <x v="10"/>
    <m/>
    <m/>
    <m/>
    <m/>
    <n v="4"/>
    <x v="0"/>
    <m/>
    <m/>
    <s v="1-In Good Standing"/>
    <m/>
    <m/>
    <s v="4 Hours"/>
    <s v="12 Hours"/>
    <d v="2016-09-17T00:00:00"/>
    <s v="Yes"/>
    <s v="Stott, Jennifer"/>
    <d v="2017-09-17T00:00:00"/>
    <x v="1"/>
    <m/>
    <b v="1"/>
  </r>
  <r>
    <x v="4"/>
    <m/>
    <s v="Critical"/>
    <s v="Yes"/>
    <s v="24RT"/>
    <s v="SECURITY MOVEMENT &amp; CONTROL"/>
    <s v="Desilets, Raymond (RBC I&amp;TS)"/>
    <s v="Figuiere, Jean-Christophe (RBC I&amp;TS)"/>
    <x v="0"/>
    <s v="Daigle, James (RBC ITS)"/>
    <s v="Kwan, Jeff (RBC IS)"/>
    <x v="0"/>
    <x v="0"/>
    <s v="Salata, Mark"/>
    <s v="Production"/>
    <x v="0"/>
    <x v="13"/>
    <x v="15"/>
    <m/>
    <m/>
    <m/>
    <m/>
    <m/>
    <x v="2"/>
    <d v="2018-01-30T00:00:00"/>
    <m/>
    <s v="3-Not Started"/>
    <m/>
    <m/>
    <s v="1 Hour"/>
    <s v="3 Hours"/>
    <d v="2016-10-12T00:00:00"/>
    <s v="Yes"/>
    <s v="Stott, Jennifer"/>
    <d v="2017-10-12T00:00:00"/>
    <x v="2"/>
    <m/>
    <b v="1"/>
  </r>
  <r>
    <x v="4"/>
    <m/>
    <s v="Critical"/>
    <s v="Yes"/>
    <s v="25RT"/>
    <s v="IPS"/>
    <s v="Desilets, Raymond (RBC I&amp;TS)"/>
    <s v="Figuiere, Jean-Christophe (RBC I&amp;TS)"/>
    <x v="0"/>
    <s v="Daigle, James (RBC ITS)"/>
    <s v="Bremner, Andrew (RBC IS)"/>
    <x v="0"/>
    <x v="0"/>
    <s v="Salata, Mark"/>
    <s v="Production"/>
    <x v="0"/>
    <x v="14"/>
    <x v="16"/>
    <m/>
    <m/>
    <m/>
    <m/>
    <m/>
    <x v="2"/>
    <d v="2018-01-30T00:00:00"/>
    <m/>
    <s v="3-Not Started"/>
    <m/>
    <m/>
    <s v="4 Hours"/>
    <s v="3 Hours"/>
    <d v="2016-10-12T00:00:00"/>
    <s v="Yes"/>
    <s v="Stott, Jennifer"/>
    <d v="2017-10-12T00:00:00"/>
    <x v="2"/>
    <m/>
    <b v="1"/>
  </r>
  <r>
    <x v="4"/>
    <m/>
    <s v="Critical"/>
    <s v="Yes"/>
    <s v="55RT"/>
    <s v="PPS"/>
    <s v="Desilets, Raymond (RBC I&amp;TS)"/>
    <s v="Figuiere, Jean-Christophe (RBC I&amp;TS)"/>
    <x v="0"/>
    <s v="Daigle, James (RBC ITS)"/>
    <s v="Underhill, Carol (RBC IS)"/>
    <x v="0"/>
    <x v="0"/>
    <s v="Salata, Mark"/>
    <s v="Production"/>
    <x v="0"/>
    <x v="15"/>
    <x v="17"/>
    <m/>
    <m/>
    <m/>
    <m/>
    <m/>
    <x v="2"/>
    <d v="2018-01-30T00:00:00"/>
    <m/>
    <s v="3-Not Started"/>
    <m/>
    <m/>
    <s v="4 Hours"/>
    <s v="3 Hours"/>
    <d v="2016-10-12T00:00:00"/>
    <s v="Yes"/>
    <s v="Stott, Jennifer"/>
    <d v="2017-10-12T00:00:00"/>
    <x v="2"/>
    <m/>
    <b v="1"/>
  </r>
  <r>
    <x v="4"/>
    <m/>
    <s v="Critical"/>
    <s v="Yes"/>
    <s v="73RT"/>
    <s v="PCR"/>
    <s v="Desilets, Raymond (RBC I&amp;TS)"/>
    <s v="Figuiere, Jean-Christophe (RBC I&amp;TS)"/>
    <x v="0"/>
    <s v="Daigle, James (RBC ITS)"/>
    <s v="Underhill, Carol (RBC IS)"/>
    <x v="0"/>
    <x v="0"/>
    <s v="Salata, Mark"/>
    <s v="Production"/>
    <x v="0"/>
    <x v="15"/>
    <x v="18"/>
    <m/>
    <m/>
    <m/>
    <m/>
    <m/>
    <x v="2"/>
    <d v="2018-01-30T00:00:00"/>
    <m/>
    <s v="3-Not Started"/>
    <m/>
    <m/>
    <s v="6 Hours"/>
    <s v="6 Hours"/>
    <d v="2015-12-10T00:00:00"/>
    <s v="Yes"/>
    <s v="Stott, Jennifer"/>
    <d v="2016-12-10T00:00:00"/>
    <x v="2"/>
    <m/>
    <b v="1"/>
  </r>
  <r>
    <x v="1"/>
    <m/>
    <s v="Critical"/>
    <s v="Yes"/>
    <s v="22RT"/>
    <s v="SL"/>
    <s v="Rivera, Cristina (RBC IS)"/>
    <s v="Rastegar, Afsaneh"/>
    <x v="0"/>
    <s v="D'Eramo, Donato"/>
    <s v="Chmatov, Nikolai (RBC IS)"/>
    <x v="0"/>
    <x v="1"/>
    <s v="Rivera, Cristina (RBC IS)"/>
    <s v="Production"/>
    <x v="0"/>
    <x v="16"/>
    <x v="19"/>
    <m/>
    <m/>
    <m/>
    <m/>
    <m/>
    <x v="0"/>
    <m/>
    <m/>
    <s v="1-In Good Standing"/>
    <m/>
    <m/>
    <s v="1 Hour"/>
    <s v="3 Hours"/>
    <d v="2016-10-12T00:00:00"/>
    <s v="Yes"/>
    <s v="Stott, Jennifer"/>
    <d v="2017-10-12T00:00:00"/>
    <x v="1"/>
    <s v="Not suitable for Dynatrace"/>
    <b v="1"/>
  </r>
  <r>
    <x v="3"/>
    <m/>
    <s v="Critical"/>
    <s v="No"/>
    <s v="28RT"/>
    <s v="RT RECONCILIATION INTEGRATION"/>
    <s v="Eric-Markovic, Nenad (RBC IS)"/>
    <s v="de Lucy, Chloe"/>
    <x v="0"/>
    <s v="Daigle, James (RBC ITS)"/>
    <s v="Lallemand, Laurent F (RBC IS)"/>
    <x v="0"/>
    <x v="2"/>
    <m/>
    <s v="Production"/>
    <x v="3"/>
    <x v="17"/>
    <x v="12"/>
    <m/>
    <m/>
    <s v="The both 28RT &amp; 6X00 app codes are associated with the TLM application. The 28RT is JCLs component and 6X00 is the application itself. We have already completed the TLM’s SLA under 6X00. For now, please consider 6X00’s SLA for 28RT. During the next review, we will include or make a note within SLA that 28RT app code is part of 6X00."/>
    <m/>
    <m/>
    <x v="3"/>
    <m/>
    <m/>
    <s v="5-Not Required"/>
    <m/>
    <m/>
    <s v="RTO Not Assigned"/>
    <s v="3 Hours"/>
    <d v="2016-10-12T00:00:00"/>
    <s v="Yes"/>
    <s v="Stott, Jennifer"/>
    <d v="2019-10-12T00:00:00"/>
    <x v="3"/>
    <m/>
    <b v="1"/>
  </r>
  <r>
    <x v="1"/>
    <m/>
    <s v="Critical"/>
    <s v="Yes"/>
    <s v="5A00"/>
    <s v="MPOWER"/>
    <s v="Panic, Vladan (RBC IS)"/>
    <s v="de Lucy, Chloe"/>
    <x v="0"/>
    <s v="Daigle, James (RBC ITS)"/>
    <s v="Ciccarelli, Brad (RBC ITS)"/>
    <x v="2"/>
    <x v="2"/>
    <s v="Panic, Vladan/Salima"/>
    <s v="Production"/>
    <x v="0"/>
    <x v="9"/>
    <x v="11"/>
    <m/>
    <m/>
    <m/>
    <m/>
    <m/>
    <x v="2"/>
    <m/>
    <s v="vendor apps, don't expect to have KPIs"/>
    <s v="3-Not Started"/>
    <m/>
    <m/>
    <s v="4 Hours"/>
    <s v="4 Hours"/>
    <d v="2016-06-25T00:00:00"/>
    <s v="Not Provided"/>
    <s v="Stott, Jennifer"/>
    <d v="2017-02-20T00:00:00"/>
    <x v="2"/>
    <m/>
    <b v="1"/>
  </r>
  <r>
    <x v="0"/>
    <m/>
    <s v="Critical"/>
    <s v="No"/>
    <s v="75RT"/>
    <s v="PERSONAL PENSION TRUST"/>
    <s v="Desilets, Raymond (RBC I&amp;TS)"/>
    <s v="Figuiere, Jean-Christophe (RBC I&amp;TS)"/>
    <x v="0"/>
    <s v="Daigle, James (RBC ITS)"/>
    <s v="Underhill, Carol (RBC IS)"/>
    <x v="0"/>
    <x v="0"/>
    <s v="Salata, Mark"/>
    <s v="Production"/>
    <x v="0"/>
    <x v="18"/>
    <x v="20"/>
    <m/>
    <m/>
    <m/>
    <m/>
    <m/>
    <x v="2"/>
    <d v="2018-01-30T00:00:00"/>
    <m/>
    <s v="3-Not Started"/>
    <m/>
    <m/>
    <s v="4 Hours"/>
    <s v="3 Hours"/>
    <d v="2016-10-12T00:00:00"/>
    <s v="Yes"/>
    <s v="Stott, Jennifer"/>
    <d v="2017-10-12T00:00:00"/>
    <x v="2"/>
    <m/>
    <b v="1"/>
  </r>
  <r>
    <x v="0"/>
    <m/>
    <s v="Critical"/>
    <s v="No"/>
    <s v="77RT"/>
    <s v="CIS -- COMMON INFORMATION SYSTEM"/>
    <s v="Desilets, Raymond (RBC I&amp;TS)"/>
    <s v="Figuiere, Jean-Christophe (RBC I&amp;TS)"/>
    <x v="0"/>
    <s v="Daigle, James (RBC ITS)"/>
    <s v="Underhill, Carol (RBC IS)"/>
    <x v="0"/>
    <x v="0"/>
    <s v="Salata, Mark"/>
    <s v="Production"/>
    <x v="0"/>
    <x v="5"/>
    <x v="21"/>
    <m/>
    <m/>
    <m/>
    <m/>
    <m/>
    <x v="2"/>
    <d v="2018-02-12T00:00:00"/>
    <m/>
    <s v="3-Not Started"/>
    <m/>
    <m/>
    <s v="4 Hours"/>
    <s v="3 Hours"/>
    <d v="2016-10-12T00:00:00"/>
    <s v="Yes"/>
    <s v="Stott, Jennifer"/>
    <d v="2017-10-12T00:00:00"/>
    <x v="2"/>
    <m/>
    <b v="1"/>
  </r>
  <r>
    <x v="2"/>
    <m/>
    <s v="Critical"/>
    <s v="Yes"/>
    <s v="B201"/>
    <s v="MILVUS"/>
    <s v="Williamson, Craig (RBC IS)"/>
    <s v="Markakis, Bob"/>
    <x v="0"/>
    <s v="Moreschi, Renato (RBC IS)"/>
    <s v="Sunny, Wilson (RBC IS)"/>
    <x v="0"/>
    <x v="3"/>
    <s v="Williamson, Craig (RBC IS)"/>
    <s v="Production"/>
    <x v="0"/>
    <x v="19"/>
    <x v="22"/>
    <m/>
    <m/>
    <m/>
    <m/>
    <m/>
    <x v="0"/>
    <m/>
    <m/>
    <s v="6-Infrastructure/ Availability Implemented"/>
    <m/>
    <m/>
    <s v="1 Hour"/>
    <s v="4 Hours"/>
    <d v="2016-10-12T00:00:00"/>
    <s v="Yes"/>
    <s v="Stott, Jennifer"/>
    <d v="2017-10-12T00:00:00"/>
    <x v="4"/>
    <s v="iSeries Performance Navigator "/>
    <b v="1"/>
  </r>
  <r>
    <x v="4"/>
    <m/>
    <s v="Critical"/>
    <s v="Yes"/>
    <s v="86RT"/>
    <s v="MVP"/>
    <s v="Desilets, Raymond (RBC I&amp;TS)"/>
    <s v="Figuiere, Jean-Christophe (RBC I&amp;TS)"/>
    <x v="0"/>
    <s v="Daigle, James (RBC ITS)"/>
    <s v="Kwan, Jeff (RBC IS)"/>
    <x v="0"/>
    <x v="0"/>
    <s v="Salata, Mark"/>
    <s v="Production"/>
    <x v="0"/>
    <x v="4"/>
    <x v="5"/>
    <m/>
    <m/>
    <m/>
    <m/>
    <m/>
    <x v="2"/>
    <d v="2018-02-12T00:00:00"/>
    <m/>
    <s v="3-Not Started"/>
    <m/>
    <m/>
    <s v="4 Hours"/>
    <s v="3 Hours"/>
    <d v="2016-10-12T00:00:00"/>
    <s v="Yes"/>
    <s v="Stott, Jennifer"/>
    <d v="2017-10-12T00:00:00"/>
    <x v="2"/>
    <m/>
    <b v="1"/>
  </r>
  <r>
    <x v="3"/>
    <m/>
    <s v="Critical"/>
    <s v="No"/>
    <s v="GGE0"/>
    <s v="FIRECALL"/>
    <s v="Zannier, Emmanuel (RBC IS)"/>
    <s v="Gilbin, Didier (RBC IS)"/>
    <x v="1"/>
    <s v="Stott, Jennifer"/>
    <s v="Conrard, Katty (RBC IS)"/>
    <x v="3"/>
    <x v="3"/>
    <s v="Zannier, Emmanuel (RBC IS)"/>
    <s v="Production"/>
    <x v="0"/>
    <x v="20"/>
    <x v="23"/>
    <m/>
    <m/>
    <m/>
    <m/>
    <m/>
    <x v="0"/>
    <m/>
    <m/>
    <s v="6-Infrastructure/ Availability Implemented"/>
    <m/>
    <m/>
    <m/>
    <m/>
    <m/>
    <m/>
    <m/>
    <m/>
    <x v="4"/>
    <m/>
    <b v="1"/>
  </r>
  <r>
    <x v="4"/>
    <m/>
    <s v="Critical"/>
    <s v="Yes"/>
    <s v="GJ00"/>
    <s v="UNITRAX"/>
    <s v="Panic, Vladan (RBC IS)"/>
    <s v="de Lucy, Chloe"/>
    <x v="0"/>
    <s v="Daigle, James (RBC ITS)"/>
    <s v="Saunders, Svitlana (RBC I&amp;TS)"/>
    <x v="4"/>
    <x v="2"/>
    <s v="Panic, Vladan/Dhara"/>
    <s v="Production"/>
    <x v="0"/>
    <x v="21"/>
    <x v="24"/>
    <m/>
    <m/>
    <m/>
    <m/>
    <m/>
    <x v="2"/>
    <m/>
    <s v="vendor apps, don't expect to have KPIs"/>
    <s v="3-Not Started"/>
    <m/>
    <m/>
    <s v="4 Hours"/>
    <s v="3 Hours"/>
    <d v="2016-10-12T00:00:00"/>
    <s v="Yes"/>
    <s v="Stott, Jennifer"/>
    <d v="2017-10-12T00:00:00"/>
    <x v="2"/>
    <m/>
    <b v="1"/>
  </r>
  <r>
    <x v="0"/>
    <m/>
    <s v="Critical"/>
    <s v="No"/>
    <s v="SERT"/>
    <s v="SECURITIES LENDING I/O"/>
    <s v="Desilets, Raymond (RBC I&amp;TS)"/>
    <s v="Figuiere, Jean-Christophe (RBC I&amp;TS)"/>
    <x v="0"/>
    <s v="D'Eramo, Donato"/>
    <s v="Underhill, Carol (RBC IS)"/>
    <x v="0"/>
    <x v="0"/>
    <s v="Salata, Mark"/>
    <s v="Production"/>
    <x v="0"/>
    <x v="22"/>
    <x v="25"/>
    <m/>
    <m/>
    <s v="OLA."/>
    <m/>
    <m/>
    <x v="2"/>
    <d v="2018-02-12T00:00:00"/>
    <m/>
    <s v="3-Not Started"/>
    <m/>
    <m/>
    <s v="6 Hours"/>
    <s v="3 Hours"/>
    <d v="2016-10-12T00:00:00"/>
    <s v="Yes"/>
    <s v="Stott, Jennifer"/>
    <d v="2017-10-12T00:00:00"/>
    <x v="2"/>
    <m/>
    <b v="1"/>
  </r>
  <r>
    <x v="4"/>
    <m/>
    <s v="Critical"/>
    <s v="Yes"/>
    <s v="KV00"/>
    <s v="REDS"/>
    <s v="Eric-Markovic, Nenad (RBC IS)"/>
    <s v="de Lucy, Chloe"/>
    <x v="0"/>
    <s v="Daigle, James (RBC ITS)"/>
    <s v="Kuzmin, Alexander (RBC I&amp;TS)"/>
    <x v="0"/>
    <x v="2"/>
    <s v="Nenad"/>
    <s v="Production"/>
    <x v="2"/>
    <x v="12"/>
    <x v="14"/>
    <m/>
    <m/>
    <s v="Expired, Stephanie has sent a follow up email to Nenad on December 14."/>
    <m/>
    <m/>
    <x v="0"/>
    <m/>
    <m/>
    <s v="1-In Good Standing"/>
    <m/>
    <m/>
    <s v="4 Hours"/>
    <s v="4 Hours"/>
    <d v="2015-09-12T00:00:00"/>
    <s v="Yes"/>
    <s v="Stott, Jennifer"/>
    <d v="2016-09-12T00:00:00"/>
    <x v="0"/>
    <s v="Not suitable for Dynatrace"/>
    <b v="1"/>
  </r>
  <r>
    <x v="0"/>
    <m/>
    <s v="Critical"/>
    <s v="Yes"/>
    <s v="SU00"/>
    <s v="CMS"/>
    <s v="Desilets, Raymond (RBC I&amp;TS)"/>
    <s v="Figuiere, Jean-Christophe (RBC I&amp;TS)"/>
    <x v="0"/>
    <s v="Johnson, Antony (RBC Wealth Mgmt)"/>
    <s v="Beyer, Soren (RBC IS)"/>
    <x v="0"/>
    <x v="0"/>
    <s v="Salata, Mark"/>
    <s v="Production"/>
    <x v="0"/>
    <x v="23"/>
    <x v="26"/>
    <m/>
    <m/>
    <m/>
    <m/>
    <m/>
    <x v="2"/>
    <d v="2018-01-30T00:00:00"/>
    <m/>
    <s v="3-Not Started"/>
    <m/>
    <m/>
    <s v="1 Hour"/>
    <s v="12 Hours"/>
    <d v="2016-02-07T00:00:00"/>
    <s v="Yes"/>
    <s v="Stott, Jennifer"/>
    <d v="2017-02-07T00:00:00"/>
    <x v="2"/>
    <m/>
    <b v="1"/>
  </r>
  <r>
    <x v="3"/>
    <m/>
    <s v="Medium"/>
    <s v="No"/>
    <s v="RAT0"/>
    <s v="Portfolio Accounting Information"/>
    <s v="Qadeer, Sheraz"/>
    <s v="Dani, Hitesh"/>
    <x v="0"/>
    <s v="Daigle, James (RBC ITS)"/>
    <s v="Underhill, Carol (RBC IS)"/>
    <x v="0"/>
    <x v="2"/>
    <s v="Bek"/>
    <s v="Production"/>
    <x v="0"/>
    <x v="24"/>
    <x v="27"/>
    <m/>
    <m/>
    <m/>
    <m/>
    <m/>
    <x v="0"/>
    <m/>
    <m/>
    <s v="1-In Good Standing"/>
    <m/>
    <m/>
    <s v="RTO Not Assigned"/>
    <s v="90+ Days (Best Efforts Long Term)"/>
    <m/>
    <s v="Not Provided"/>
    <s v="Stott, Jennifer"/>
    <m/>
    <x v="0"/>
    <m/>
    <b v="1"/>
  </r>
  <r>
    <x v="0"/>
    <m/>
    <s v="Low"/>
    <s v="No"/>
    <s v="RBB0"/>
    <s v="Integration Platform Luxembourg"/>
    <s v="Franz, Laurent (RBC IS)"/>
    <s v="Preser, Fabien (RBC IS)"/>
    <x v="1"/>
    <s v="Moreschi, Renato (RBC IS)"/>
    <s v="Moreau, Gilles (RBC IS)"/>
    <x v="5"/>
    <x v="3"/>
    <s v="Franz, Laurent (RBC IS)"/>
    <s v="Production"/>
    <x v="0"/>
    <x v="25"/>
    <x v="28"/>
    <m/>
    <m/>
    <s v="OLA."/>
    <m/>
    <m/>
    <x v="0"/>
    <m/>
    <m/>
    <s v="6-Infrastructure/ Availability Implemented"/>
    <m/>
    <m/>
    <s v="RTO Not Assigned"/>
    <s v="4 Hours"/>
    <d v="2016-01-30T00:00:00"/>
    <s v="Not Provided"/>
    <s v="Stott, Jennifer"/>
    <d v="2016-09-26T00:00:00"/>
    <x v="4"/>
    <m/>
    <b v="1"/>
  </r>
  <r>
    <x v="0"/>
    <m/>
    <s v="Low"/>
    <s v="No"/>
    <s v="RCR0"/>
    <s v="HI Grant (Starter &amp; Leaver) Website"/>
    <s v="Li, Tracy (RBC IS)"/>
    <s v="Graybill, Jacques"/>
    <x v="2"/>
    <s v="O'leary, Gary (RBC IS)"/>
    <s v="Banks, David (RBC I&amp;TS)"/>
    <x v="6"/>
    <x v="4"/>
    <m/>
    <s v="Production"/>
    <x v="0"/>
    <x v="26"/>
    <x v="29"/>
    <m/>
    <m/>
    <s v="AppOwner - Clive Johnson"/>
    <m/>
    <m/>
    <x v="2"/>
    <m/>
    <m/>
    <s v="3-Not Started"/>
    <m/>
    <m/>
    <s v="RTO Not Assigned"/>
    <s v="120+ Hours (Best Efforts Medium Term)"/>
    <m/>
    <s v="Not Provided"/>
    <s v="Stott, Jennifer"/>
    <d v="2016-11-01T00:00:00"/>
    <x v="2"/>
    <m/>
    <b v="1"/>
  </r>
  <r>
    <x v="4"/>
    <m/>
    <s v="High"/>
    <s v="No"/>
    <s v="RCT0"/>
    <s v="HI AMP Term Deposit Processing Automation"/>
    <s v="Li, Tracy (RBC IS)"/>
    <s v="Graybill, Jacques"/>
    <x v="2"/>
    <s v="O'leary, Gary (RBC IS)"/>
    <s v="Banks, David (RBC I&amp;TS)"/>
    <x v="6"/>
    <x v="4"/>
    <m/>
    <s v="Production"/>
    <x v="0"/>
    <x v="27"/>
    <x v="5"/>
    <m/>
    <m/>
    <s v="AppOwner - Myfanwy Jenkins"/>
    <m/>
    <m/>
    <x v="2"/>
    <m/>
    <m/>
    <s v="3-Not Started"/>
    <m/>
    <m/>
    <s v="RTO Not Assigned"/>
    <s v="5 Hours"/>
    <d v="2016-10-12T00:00:00"/>
    <s v="Yes"/>
    <s v="Stott, Jennifer"/>
    <d v="2019-10-12T00:00:00"/>
    <x v="2"/>
    <m/>
    <b v="1"/>
  </r>
  <r>
    <x v="4"/>
    <m/>
    <s v="High"/>
    <s v="No"/>
    <s v="RCU0"/>
    <s v="HI Navigator Acorn"/>
    <s v="Li, Tracy (RBC IS)"/>
    <s v="Graybill, Jacques"/>
    <x v="2"/>
    <s v="O'leary, Gary (RBC IS)"/>
    <s v="Banks, David (RBC I&amp;TS)"/>
    <x v="6"/>
    <x v="4"/>
    <m/>
    <s v="Production"/>
    <x v="0"/>
    <x v="27"/>
    <x v="5"/>
    <m/>
    <m/>
    <s v="AppOwner - Myfanwy Jenkins"/>
    <m/>
    <m/>
    <x v="2"/>
    <m/>
    <m/>
    <s v="3-Not Started"/>
    <m/>
    <m/>
    <s v="8 Hours"/>
    <s v="8 Hours"/>
    <d v="2016-10-12T00:00:00"/>
    <s v="Yes"/>
    <s v="Stott, Jennifer"/>
    <d v="2017-10-12T00:00:00"/>
    <x v="2"/>
    <m/>
    <b v="1"/>
  </r>
  <r>
    <x v="4"/>
    <m/>
    <s v="Medium"/>
    <s v="No"/>
    <s v="RCW0"/>
    <s v="HI CPS Pricing Hiport Import Automation"/>
    <s v="Li, Tracy (RBC IS)"/>
    <s v="Graybill, Jacques"/>
    <x v="2"/>
    <s v="O'leary, Gary (RBC IS)"/>
    <s v="Banks, David (RBC I&amp;TS)"/>
    <x v="6"/>
    <x v="4"/>
    <m/>
    <s v="Production"/>
    <x v="0"/>
    <x v="4"/>
    <x v="30"/>
    <m/>
    <m/>
    <s v="AppOwner - Sabrina Sobri"/>
    <m/>
    <m/>
    <x v="2"/>
    <m/>
    <m/>
    <s v="3-Not Started"/>
    <m/>
    <m/>
    <s v="RTO Not Assigned"/>
    <s v="5 Hours"/>
    <d v="2016-10-12T00:00:00"/>
    <s v="Yes"/>
    <s v="Stott, Jennifer"/>
    <d v="2017-10-12T00:00:00"/>
    <x v="2"/>
    <m/>
    <b v="1"/>
  </r>
  <r>
    <x v="4"/>
    <m/>
    <s v="High"/>
    <s v="No"/>
    <s v="RDZ0"/>
    <s v="HI Registry Accounting Suite"/>
    <s v="Li, Tracy (RBC IS)"/>
    <s v="Graybill, Jacques"/>
    <x v="2"/>
    <s v="O'leary, Gary (RBC IS)"/>
    <s v="Banks, David (RBC I&amp;TS)"/>
    <x v="6"/>
    <x v="4"/>
    <m/>
    <s v="Production"/>
    <x v="0"/>
    <x v="27"/>
    <x v="5"/>
    <m/>
    <m/>
    <s v="AppOwner - Myfanwy Jenkins"/>
    <m/>
    <m/>
    <x v="2"/>
    <m/>
    <m/>
    <s v="3-Not Started"/>
    <m/>
    <m/>
    <s v="RTO Not Assigned"/>
    <s v="8 Hours"/>
    <d v="2016-10-12T00:00:00"/>
    <s v="Yes"/>
    <s v="Stott, Jennifer"/>
    <d v="2019-10-12T00:00:00"/>
    <x v="2"/>
    <m/>
    <b v="1"/>
  </r>
  <r>
    <x v="4"/>
    <m/>
    <s v="High"/>
    <s v="No"/>
    <s v="REA0"/>
    <s v="HI Navigator SARA Distribution Component"/>
    <s v="Li, Tracy (RBC IS)"/>
    <s v="Graybill, Jacques"/>
    <x v="2"/>
    <s v="O'leary, Gary (RBC IS)"/>
    <s v="Banks, David (RBC I&amp;TS)"/>
    <x v="6"/>
    <x v="4"/>
    <m/>
    <s v="Production"/>
    <x v="0"/>
    <x v="15"/>
    <x v="31"/>
    <m/>
    <m/>
    <m/>
    <m/>
    <m/>
    <x v="2"/>
    <m/>
    <m/>
    <s v="3-Not Started"/>
    <m/>
    <m/>
    <s v="RTO Not Assigned"/>
    <s v="24 Hours"/>
    <d v="2016-10-12T00:00:00"/>
    <s v="Yes"/>
    <s v="Stott, Jennifer"/>
    <d v="2017-10-12T00:00:00"/>
    <x v="2"/>
    <m/>
    <b v="1"/>
  </r>
  <r>
    <x v="4"/>
    <m/>
    <s v="Critical"/>
    <s v="No"/>
    <s v="REB0"/>
    <s v="HI Navigator Unit Pricing Fees"/>
    <s v="Li, Tracy (RBC IS)"/>
    <s v="Graybill, Jacques"/>
    <x v="2"/>
    <s v="O'leary, Gary (RBC IS)"/>
    <s v="Banks, David (RBC I&amp;TS)"/>
    <x v="6"/>
    <x v="4"/>
    <m/>
    <s v="Production"/>
    <x v="0"/>
    <x v="28"/>
    <x v="32"/>
    <m/>
    <m/>
    <s v="AppOwner - John O'Leary"/>
    <m/>
    <m/>
    <x v="2"/>
    <m/>
    <m/>
    <s v="3-Not Started"/>
    <m/>
    <m/>
    <s v="RTO Not Assigned"/>
    <s v="24 Hours"/>
    <d v="2016-10-12T00:00:00"/>
    <s v="Yes"/>
    <s v="Stott, Jennifer"/>
    <d v="2017-10-12T00:00:00"/>
    <x v="2"/>
    <m/>
    <b v="1"/>
  </r>
  <r>
    <x v="4"/>
    <m/>
    <s v="High"/>
    <s v="No"/>
    <s v="REC0"/>
    <s v="HI File Transformation Biztalk"/>
    <s v="Li, Tracy (RBC IS)"/>
    <s v="Graybill, Jacques"/>
    <x v="2"/>
    <s v="O'leary, Gary (RBC IS)"/>
    <s v="Banks, David (RBC I&amp;TS)"/>
    <x v="6"/>
    <x v="4"/>
    <m/>
    <s v="Production"/>
    <x v="0"/>
    <x v="28"/>
    <x v="32"/>
    <m/>
    <m/>
    <s v="Have to download and then open the signatures"/>
    <m/>
    <m/>
    <x v="2"/>
    <m/>
    <m/>
    <s v="3-Not Started"/>
    <m/>
    <m/>
    <s v="RTO Not Assigned"/>
    <s v="5 Hours"/>
    <d v="2016-10-12T00:00:00"/>
    <s v="Yes"/>
    <s v="Stott, Jennifer"/>
    <d v="2017-10-12T00:00:00"/>
    <x v="2"/>
    <m/>
    <b v="1"/>
  </r>
  <r>
    <x v="4"/>
    <m/>
    <s v="Medium"/>
    <s v="No"/>
    <s v="RED0"/>
    <s v="HI Charles River Import Automation Suite"/>
    <s v="Li, Tracy (RBC IS)"/>
    <s v="Graybill, Jacques"/>
    <x v="2"/>
    <s v="O'leary, Gary (RBC IS)"/>
    <s v="Banks, David (RBC I&amp;TS)"/>
    <x v="6"/>
    <x v="4"/>
    <m/>
    <s v="Production"/>
    <x v="0"/>
    <x v="27"/>
    <x v="33"/>
    <m/>
    <m/>
    <s v="AppOwner - Sandesh Singh"/>
    <m/>
    <m/>
    <x v="2"/>
    <m/>
    <m/>
    <s v="3-Not Started"/>
    <m/>
    <m/>
    <s v="RTO Not Assigned"/>
    <s v="8 Hours"/>
    <d v="2016-10-12T00:00:00"/>
    <s v="Not Provided"/>
    <s v="Stott, Jennifer"/>
    <d v="2019-10-12T00:00:00"/>
    <x v="2"/>
    <m/>
    <b v="1"/>
  </r>
  <r>
    <x v="4"/>
    <m/>
    <s v="High"/>
    <s v="No"/>
    <s v="REE0"/>
    <s v="HI Navigator SARA NAV Price Files"/>
    <s v="Li, Tracy (RBC IS)"/>
    <s v="Graybill, Jacques"/>
    <x v="2"/>
    <s v="O'leary, Gary (RBC IS)"/>
    <s v="Banks, David (RBC I&amp;TS)"/>
    <x v="6"/>
    <x v="4"/>
    <m/>
    <s v="Production"/>
    <x v="0"/>
    <x v="28"/>
    <x v="32"/>
    <m/>
    <m/>
    <s v="AppOwner - John O'Leary"/>
    <m/>
    <m/>
    <x v="2"/>
    <m/>
    <m/>
    <s v="3-Not Started"/>
    <m/>
    <m/>
    <s v="RTO Not Assigned"/>
    <s v="8 Hours"/>
    <d v="2016-10-12T00:00:00"/>
    <s v="Yes"/>
    <s v="Stott, Jennifer"/>
    <d v="2019-10-12T00:00:00"/>
    <x v="2"/>
    <m/>
    <b v="1"/>
  </r>
  <r>
    <x v="4"/>
    <m/>
    <s v="Criticality Not Assigned"/>
    <s v="No"/>
    <s v="REF0"/>
    <s v="HI Navigator MIS"/>
    <s v="Li, Tracy (RBC IS)"/>
    <s v="Graybill, Jacques"/>
    <x v="2"/>
    <s v="O'leary, Gary (RBC IS)"/>
    <s v="Banks, David (RBC I&amp;TS)"/>
    <x v="6"/>
    <x v="4"/>
    <m/>
    <s v="Production"/>
    <x v="0"/>
    <x v="27"/>
    <x v="5"/>
    <m/>
    <m/>
    <s v="AppOwner - Myfanwy Jenkins"/>
    <m/>
    <m/>
    <x v="2"/>
    <m/>
    <m/>
    <s v="3-Not Started"/>
    <m/>
    <m/>
    <s v="RTO Not Assigned"/>
    <s v="24 Hours"/>
    <d v="2016-10-12T00:00:00"/>
    <s v="Yes"/>
    <s v="Stott, Jennifer"/>
    <d v="2017-10-12T00:00:00"/>
    <x v="2"/>
    <m/>
    <b v="1"/>
  </r>
  <r>
    <x v="4"/>
    <m/>
    <s v="High"/>
    <s v="No"/>
    <s v="REG0"/>
    <s v="HI AMP Trade Confirmation Biztalk"/>
    <s v="Li, Tracy (RBC IS)"/>
    <s v="Graybill, Jacques"/>
    <x v="2"/>
    <s v="O'leary, Gary (RBC IS)"/>
    <s v="Banks, David (RBC I&amp;TS)"/>
    <x v="6"/>
    <x v="4"/>
    <m/>
    <s v="Production"/>
    <x v="0"/>
    <x v="27"/>
    <x v="5"/>
    <m/>
    <m/>
    <s v="AppOwner - Myfanwy Jenkins"/>
    <m/>
    <m/>
    <x v="2"/>
    <m/>
    <m/>
    <s v="3-Not Started"/>
    <m/>
    <m/>
    <s v="RTO Not Assigned"/>
    <s v="6 Hours"/>
    <d v="2016-10-12T00:00:00"/>
    <s v="Not Provided"/>
    <s v="Stott, Jennifer"/>
    <d v="2017-10-12T00:00:00"/>
    <x v="2"/>
    <m/>
    <b v="1"/>
  </r>
  <r>
    <x v="4"/>
    <m/>
    <s v="Medium"/>
    <s v="No"/>
    <s v="REH0"/>
    <s v="HI ToFA Suite"/>
    <s v="Li, Tracy (RBC IS)"/>
    <s v="Graybill, Jacques"/>
    <x v="2"/>
    <s v="O'leary, Gary (RBC IS)"/>
    <s v="Banks, David (RBC I&amp;TS)"/>
    <x v="6"/>
    <x v="4"/>
    <m/>
    <s v="Production"/>
    <x v="0"/>
    <x v="7"/>
    <x v="34"/>
    <m/>
    <m/>
    <m/>
    <m/>
    <m/>
    <x v="2"/>
    <m/>
    <m/>
    <s v="3-Not Started"/>
    <m/>
    <m/>
    <s v="12 Hours"/>
    <s v="10 Hours"/>
    <d v="2016-10-12T00:00:00"/>
    <s v="Yes"/>
    <s v="Stott, Jennifer"/>
    <d v="2017-10-12T00:00:00"/>
    <x v="2"/>
    <m/>
    <b v="1"/>
  </r>
  <r>
    <x v="0"/>
    <m/>
    <s v="Medium"/>
    <s v="No"/>
    <s v="REJ0"/>
    <s v="HR External Application Suite"/>
    <s v="Hillard, Philippe (RBC IS)"/>
    <s v="Erbetti, Frederic (RBC IS)"/>
    <x v="1"/>
    <s v="de Saint Moulin, Thibaut Td (RBC IS)"/>
    <s v="Vanden Eynde, Werner WV (RBC IS)"/>
    <x v="5"/>
    <x v="3"/>
    <s v="Bengalur, Mruthyunjayswamy "/>
    <s v="Production"/>
    <x v="0"/>
    <x v="29"/>
    <x v="35"/>
    <m/>
    <m/>
    <m/>
    <m/>
    <m/>
    <x v="0"/>
    <m/>
    <m/>
    <s v="6-Infrastructure/ Availability Implemented"/>
    <m/>
    <m/>
    <s v="120 Hours"/>
    <s v="48 Hours"/>
    <m/>
    <s v="Not Provided"/>
    <s v="Stott, Jennifer"/>
    <d v="2016-11-01T00:00:00"/>
    <x v="4"/>
    <m/>
    <b v="1"/>
  </r>
  <r>
    <x v="0"/>
    <m/>
    <s v="Medium"/>
    <s v="No"/>
    <s v="REK0"/>
    <s v="HR Tactical Application Suite"/>
    <s v="Hillard, Philippe (RBC IS)"/>
    <s v="Erbetti, Frederic (RBC IS)"/>
    <x v="1"/>
    <s v="de Saint Moulin, Thibaut Td (RBC IS)"/>
    <s v="Vanden Eynde, Werner WV (RBC IS)"/>
    <x v="7"/>
    <x v="3"/>
    <s v="Bengalur, Mruthyunjayswamy "/>
    <s v="Production"/>
    <x v="0"/>
    <x v="29"/>
    <x v="35"/>
    <m/>
    <m/>
    <m/>
    <m/>
    <m/>
    <x v="0"/>
    <m/>
    <m/>
    <s v="6-Infrastructure/ Availability Implemented"/>
    <m/>
    <m/>
    <s v="120 Hours"/>
    <s v="48 Hours"/>
    <m/>
    <s v="Not Provided"/>
    <s v="Stott, Jennifer"/>
    <d v="2019-05-01T00:00:00"/>
    <x v="4"/>
    <m/>
    <b v="1"/>
  </r>
  <r>
    <x v="4"/>
    <m/>
    <s v="Critical"/>
    <s v="No"/>
    <s v="REW0"/>
    <s v="HI Navigator Bank Payment File Confirmation"/>
    <s v="Li, Tracy (RBC IS)"/>
    <s v="Graybill, Jacques"/>
    <x v="2"/>
    <s v="O'leary, Gary (RBC IS)"/>
    <s v="Banks, David (RBC I&amp;TS)"/>
    <x v="6"/>
    <x v="4"/>
    <m/>
    <s v="Production"/>
    <x v="0"/>
    <x v="28"/>
    <x v="32"/>
    <m/>
    <m/>
    <s v="AppOwner - Saranya Balajeyagaran"/>
    <m/>
    <m/>
    <x v="2"/>
    <m/>
    <m/>
    <s v="3-Not Started"/>
    <m/>
    <m/>
    <s v="RTO Not Assigned"/>
    <s v="12 Hours"/>
    <d v="2016-10-12T00:00:00"/>
    <s v="Not Provided"/>
    <s v="Stott, Jennifer"/>
    <d v="2019-10-12T00:00:00"/>
    <x v="2"/>
    <m/>
    <b v="1"/>
  </r>
  <r>
    <x v="4"/>
    <m/>
    <s v="High"/>
    <s v="No"/>
    <s v="REX0"/>
    <s v="HI DTS Suite"/>
    <s v="Thaliph, Amar (RBC IS)"/>
    <s v="Graybill, Jacques"/>
    <x v="2"/>
    <s v="O'leary, Gary (RBC IS)"/>
    <s v="Banks, David (RBC I&amp;TS)"/>
    <x v="6"/>
    <x v="4"/>
    <m/>
    <s v="Production"/>
    <x v="0"/>
    <x v="27"/>
    <x v="5"/>
    <m/>
    <m/>
    <s v="AppOwner - Myfanwy Jenkins"/>
    <m/>
    <m/>
    <x v="2"/>
    <m/>
    <m/>
    <s v="3-Not Started"/>
    <m/>
    <m/>
    <s v="5 Hours"/>
    <s v="12 Hours"/>
    <d v="2016-10-12T00:00:00"/>
    <s v="Yes"/>
    <s v="Stott, Jennifer"/>
    <d v="2017-10-12T00:00:00"/>
    <x v="2"/>
    <m/>
    <b v="1"/>
  </r>
  <r>
    <x v="4"/>
    <m/>
    <s v="High"/>
    <s v="No"/>
    <s v="REZ0"/>
    <s v="HI Interest Accrual Adjustment Automation Suite"/>
    <s v="Li, Tracy (RBC IS)"/>
    <s v="Graybill, Jacques"/>
    <x v="2"/>
    <s v="O'leary, Gary (RBC IS)"/>
    <s v="Banks, David (RBC I&amp;TS)"/>
    <x v="6"/>
    <x v="4"/>
    <m/>
    <s v="Production"/>
    <x v="0"/>
    <x v="27"/>
    <x v="5"/>
    <m/>
    <m/>
    <s v="AppOwner - Myfanwy Jenkins"/>
    <m/>
    <m/>
    <x v="2"/>
    <m/>
    <m/>
    <s v="3-Not Started"/>
    <m/>
    <m/>
    <s v="RTO Not Assigned"/>
    <s v="5 Hours"/>
    <d v="2016-10-12T00:00:00"/>
    <s v="Yes"/>
    <s v="Stott, Jennifer"/>
    <d v="2017-10-12T00:00:00"/>
    <x v="2"/>
    <m/>
    <b v="1"/>
  </r>
  <r>
    <x v="4"/>
    <m/>
    <s v="High"/>
    <s v="No"/>
    <s v="RFA0"/>
    <s v="HI HC Utility Suite"/>
    <s v="Thaliph, Amar (RBC IS)"/>
    <s v="Graybill, Jacques"/>
    <x v="2"/>
    <s v="O'leary, Gary (RBC IS)"/>
    <s v="Banks, David (RBC I&amp;TS)"/>
    <x v="6"/>
    <x v="4"/>
    <m/>
    <s v="Production"/>
    <x v="0"/>
    <x v="27"/>
    <x v="5"/>
    <m/>
    <m/>
    <s v="AppOwner - Myfanwy Jenkins"/>
    <m/>
    <m/>
    <x v="2"/>
    <m/>
    <m/>
    <s v="3-Not Started"/>
    <m/>
    <m/>
    <s v="RTO Not Assigned"/>
    <s v="6 Hours"/>
    <d v="2016-10-12T00:00:00"/>
    <s v="Yes"/>
    <s v="Stott, Jennifer"/>
    <d v="2019-10-12T00:00:00"/>
    <x v="2"/>
    <m/>
    <b v="1"/>
  </r>
  <r>
    <x v="4"/>
    <m/>
    <s v="High"/>
    <s v="No"/>
    <s v="RFB0"/>
    <s v="HI RS Script Suite"/>
    <s v="Woodward, Gordon (RBC IS)"/>
    <s v="Graybill, Jacques"/>
    <x v="2"/>
    <s v="O'leary, Gary (RBC IS)"/>
    <s v="Banks, David (RBC I&amp;TS)"/>
    <x v="6"/>
    <x v="4"/>
    <m/>
    <s v="Production"/>
    <x v="0"/>
    <x v="26"/>
    <x v="29"/>
    <m/>
    <m/>
    <s v="AppOwner - Clive Johnson"/>
    <m/>
    <m/>
    <x v="2"/>
    <m/>
    <m/>
    <s v="3-Not Started"/>
    <m/>
    <m/>
    <s v="RTO Not Assigned"/>
    <s v="5 Hours"/>
    <d v="2016-10-12T00:00:00"/>
    <s v="Not Provided"/>
    <s v="Stott, Jennifer"/>
    <d v="2019-10-12T00:00:00"/>
    <x v="2"/>
    <m/>
    <b v="1"/>
  </r>
  <r>
    <x v="4"/>
    <m/>
    <s v="High"/>
    <s v="No"/>
    <s v="RFC0"/>
    <s v="HI OSSETT"/>
    <s v="Li, Tracy (RBC IS)"/>
    <s v="Graybill, Jacques"/>
    <x v="2"/>
    <s v="O'leary, Gary (RBC IS)"/>
    <s v="Banks, David (RBC I&amp;TS)"/>
    <x v="6"/>
    <x v="4"/>
    <m/>
    <s v="Production"/>
    <x v="0"/>
    <x v="28"/>
    <x v="32"/>
    <m/>
    <m/>
    <s v="AppOwner - Michelle Steer"/>
    <m/>
    <m/>
    <x v="2"/>
    <m/>
    <m/>
    <s v="3-Not Started"/>
    <m/>
    <m/>
    <s v="RTO Not Assigned"/>
    <s v="24 Hours"/>
    <d v="2016-10-12T00:00:00"/>
    <s v="Yes"/>
    <s v="Stott, Jennifer"/>
    <d v="2019-10-12T00:00:00"/>
    <x v="2"/>
    <m/>
    <b v="1"/>
  </r>
  <r>
    <x v="4"/>
    <m/>
    <s v="High"/>
    <s v="No"/>
    <s v="RFD0"/>
    <s v="HI ADP Proxy Voting File Generator"/>
    <s v="Li, Tracy (RBC IS)"/>
    <s v="Graybill, Jacques"/>
    <x v="2"/>
    <s v="O'leary, Gary (RBC IS)"/>
    <s v="Banks, David (RBC I&amp;TS)"/>
    <x v="6"/>
    <x v="4"/>
    <m/>
    <s v="Production"/>
    <x v="0"/>
    <x v="26"/>
    <x v="29"/>
    <m/>
    <m/>
    <s v="AppOwner - Barton Doak"/>
    <m/>
    <m/>
    <x v="2"/>
    <m/>
    <m/>
    <s v="3-Not Started"/>
    <m/>
    <m/>
    <s v="RTO Not Assigned"/>
    <s v="8 Hours"/>
    <d v="2016-10-12T00:00:00"/>
    <s v="Yes"/>
    <s v="Stott, Jennifer"/>
    <d v="2019-10-12T00:00:00"/>
    <x v="2"/>
    <m/>
    <b v="1"/>
  </r>
  <r>
    <x v="4"/>
    <m/>
    <s v="Low"/>
    <s v="No"/>
    <s v="RFF0"/>
    <s v="HI SFTP Initiator "/>
    <s v="Woodward, Gordon (RBC IS)"/>
    <s v="Graybill, Jacques"/>
    <x v="2"/>
    <s v="O'leary, Gary (RBC IS)"/>
    <s v="Banks, David (RBC I&amp;TS)"/>
    <x v="6"/>
    <x v="4"/>
    <m/>
    <s v="Production"/>
    <x v="0"/>
    <x v="26"/>
    <x v="29"/>
    <m/>
    <m/>
    <s v="AppOwner - Clive Johnson"/>
    <m/>
    <m/>
    <x v="2"/>
    <m/>
    <m/>
    <s v="3-Not Started"/>
    <m/>
    <m/>
    <s v="120+ Hours (Best Efforts Medium Term)"/>
    <s v="120+ Hours (Best Efforts Medium Term)"/>
    <d v="2016-10-12T00:00:00"/>
    <s v="Not Provided"/>
    <s v="Stott, Jennifer"/>
    <d v="2019-10-12T00:00:00"/>
    <x v="2"/>
    <m/>
    <b v="1"/>
  </r>
  <r>
    <x v="4"/>
    <m/>
    <s v="High"/>
    <s v="No"/>
    <s v="RFG0"/>
    <s v="HI SH Utility Suite"/>
    <s v="Thaliph, Amar (RBC IS)"/>
    <s v="Graybill, Jacques"/>
    <x v="2"/>
    <s v="O'leary, Gary (RBC IS)"/>
    <s v="Banks, David (RBC I&amp;TS)"/>
    <x v="6"/>
    <x v="4"/>
    <m/>
    <s v="Production"/>
    <x v="0"/>
    <x v="27"/>
    <x v="33"/>
    <m/>
    <m/>
    <s v="AppOwner - Myfanwy Jenkins"/>
    <m/>
    <m/>
    <x v="2"/>
    <m/>
    <m/>
    <s v="3-Not Started"/>
    <m/>
    <m/>
    <s v="RTO Not Assigned"/>
    <s v="10 Hours"/>
    <d v="2016-10-12T00:00:00"/>
    <s v="Yes"/>
    <s v="Stott, Jennifer"/>
    <d v="2019-10-12T00:00:00"/>
    <x v="2"/>
    <m/>
    <b v="1"/>
  </r>
  <r>
    <x v="4"/>
    <m/>
    <s v="High"/>
    <s v="No"/>
    <s v="RFH0"/>
    <s v="HI Navigator Unit Pricing Data Warehouse"/>
    <s v="Li, Tracy (RBC IS)"/>
    <s v="Graybill, Jacques"/>
    <x v="2"/>
    <s v="O'leary, Gary (RBC IS)"/>
    <s v="Banks, David (RBC I&amp;TS)"/>
    <x v="6"/>
    <x v="4"/>
    <m/>
    <s v="Production"/>
    <x v="0"/>
    <x v="28"/>
    <x v="32"/>
    <m/>
    <m/>
    <s v="AppOwner - John O'Leary"/>
    <m/>
    <m/>
    <x v="2"/>
    <m/>
    <m/>
    <s v="3-Not Started"/>
    <m/>
    <m/>
    <s v="RTO Not Assigned"/>
    <s v="10 Hours"/>
    <d v="2016-10-12T00:00:00"/>
    <s v="Yes"/>
    <s v="Stott, Jennifer"/>
    <d v="2017-10-12T00:00:00"/>
    <x v="2"/>
    <m/>
    <b v="1"/>
  </r>
  <r>
    <x v="4"/>
    <m/>
    <s v="Critical"/>
    <s v="No"/>
    <s v="RFJ0"/>
    <s v="HI Hydra Suite"/>
    <s v="Li, Tracy (RBC IS)"/>
    <s v="Graybill, Jacques"/>
    <x v="2"/>
    <s v="O'leary, Gary (RBC IS)"/>
    <s v="Banks, David (RBC I&amp;TS)"/>
    <x v="6"/>
    <x v="4"/>
    <m/>
    <s v="Production"/>
    <x v="0"/>
    <x v="30"/>
    <x v="36"/>
    <m/>
    <m/>
    <m/>
    <m/>
    <m/>
    <x v="2"/>
    <m/>
    <m/>
    <s v="3-Not Started"/>
    <m/>
    <m/>
    <s v="RTO Not Assigned"/>
    <s v="5 Hours"/>
    <d v="2016-10-12T00:00:00"/>
    <s v="Yes"/>
    <s v="Stott, Jennifer"/>
    <d v="2017-10-12T00:00:00"/>
    <x v="2"/>
    <m/>
    <b v="1"/>
  </r>
  <r>
    <x v="1"/>
    <m/>
    <s v="Critical"/>
    <s v="No"/>
    <s v="RFK0"/>
    <s v="ANZ Transactive"/>
    <s v="Parras, Maria (RBC IS)"/>
    <s v="Graybill, Jacques"/>
    <x v="2"/>
    <s v="O'leary, Gary (RBC IS)"/>
    <s v="Banks, David (RBC I&amp;TS)"/>
    <x v="4"/>
    <x v="4"/>
    <m/>
    <s v="Production"/>
    <x v="0"/>
    <x v="31"/>
    <x v="37"/>
    <m/>
    <m/>
    <s v="Sent for signoff."/>
    <m/>
    <m/>
    <x v="2"/>
    <m/>
    <m/>
    <s v="3-Not Started"/>
    <m/>
    <m/>
    <s v="4 Hours"/>
    <s v="2 Hours"/>
    <d v="2016-10-12T00:00:00"/>
    <s v="Yes"/>
    <s v="Stott, Jennifer"/>
    <d v="2017-10-12T00:00:00"/>
    <x v="2"/>
    <m/>
    <b v="1"/>
  </r>
  <r>
    <x v="0"/>
    <m/>
    <s v="Low"/>
    <s v="No"/>
    <s v="RFO0"/>
    <s v="Enterprise Security Reporter"/>
    <s v="Johnson, Clive (RBC I&amp;TS)"/>
    <s v="Graybill, Jacques"/>
    <x v="2"/>
    <s v="Graybill, Jacques"/>
    <s v="Graybill, Jacques"/>
    <x v="6"/>
    <x v="4"/>
    <m/>
    <s v="Production"/>
    <x v="3"/>
    <x v="17"/>
    <x v="12"/>
    <m/>
    <m/>
    <s v="IT utility only being used for Clive's team, SLA/OLA not required"/>
    <m/>
    <m/>
    <x v="3"/>
    <m/>
    <m/>
    <s v="5-Not Required"/>
    <m/>
    <m/>
    <s v="RTO Not Assigned"/>
    <s v="No System To Protect"/>
    <m/>
    <s v="Not Provided"/>
    <s v="Stott, Jennifer"/>
    <d v="2019-05-01T00:00:00"/>
    <x v="3"/>
    <m/>
    <b v="1"/>
  </r>
  <r>
    <x v="0"/>
    <m/>
    <s v="Low"/>
    <s v="No"/>
    <s v="RFQ0"/>
    <s v="HI Host Monitor"/>
    <s v="Johnson, Clive (RBC I&amp;TS)"/>
    <s v="Graybill, Jacques"/>
    <x v="2"/>
    <s v="Graybill, Jacques"/>
    <s v="Graybill, Jacques"/>
    <x v="6"/>
    <x v="4"/>
    <m/>
    <s v="Production"/>
    <x v="3"/>
    <x v="17"/>
    <x v="12"/>
    <m/>
    <m/>
    <s v="IT utility only being used for Clive's team, SLA/OLA not required"/>
    <m/>
    <m/>
    <x v="3"/>
    <m/>
    <m/>
    <s v="5-Not Required"/>
    <m/>
    <m/>
    <s v="RTO Not Assigned"/>
    <s v="No System To Protect"/>
    <m/>
    <s v="Not Provided"/>
    <s v="Stott, Jennifer"/>
    <d v="2019-05-01T00:00:00"/>
    <x v="3"/>
    <m/>
    <b v="1"/>
  </r>
  <r>
    <x v="4"/>
    <m/>
    <s v="Critical"/>
    <s v="No"/>
    <s v="RFU0"/>
    <s v="Rimes RTXLNET Excel Add-on"/>
    <s v="Parras, Maria (RBC IS)"/>
    <s v="Graybill, Jacques"/>
    <x v="2"/>
    <s v="O'leary, Gary (RBC IS)"/>
    <s v="Banks, David (RBC I&amp;TS)"/>
    <x v="6"/>
    <x v="4"/>
    <m/>
    <s v="Production"/>
    <x v="0"/>
    <x v="4"/>
    <x v="30"/>
    <m/>
    <m/>
    <s v="AppOwner - Sandesh Singh"/>
    <m/>
    <m/>
    <x v="2"/>
    <m/>
    <m/>
    <s v="3-Not Started"/>
    <m/>
    <m/>
    <s v="4 Hours"/>
    <s v="2 Hours"/>
    <d v="2016-10-12T00:00:00"/>
    <s v="Yes"/>
    <s v="Stott, Jennifer"/>
    <d v="2017-10-12T00:00:00"/>
    <x v="2"/>
    <m/>
    <b v="1"/>
  </r>
  <r>
    <x v="4"/>
    <m/>
    <s v="Critical"/>
    <s v="No"/>
    <s v="RFV0"/>
    <s v="NAB Interfaces"/>
    <s v="Parras, Maria (RBC IS)"/>
    <s v="Graybill, Jacques"/>
    <x v="2"/>
    <s v="O'leary, Gary (RBC IS)"/>
    <s v="Banks, David (RBC I&amp;TS)"/>
    <x v="6"/>
    <x v="4"/>
    <m/>
    <s v="Production"/>
    <x v="0"/>
    <x v="4"/>
    <x v="5"/>
    <m/>
    <m/>
    <s v="AppOwner - Myfanwy Jenkins"/>
    <m/>
    <m/>
    <x v="2"/>
    <m/>
    <m/>
    <s v="3-Not Started"/>
    <m/>
    <m/>
    <s v="4 Hours"/>
    <s v="4 Hours"/>
    <d v="2016-10-12T00:00:00"/>
    <s v="Yes"/>
    <s v="Stott, Jennifer"/>
    <d v="2017-10-12T00:00:00"/>
    <x v="2"/>
    <m/>
    <b v="1"/>
  </r>
  <r>
    <x v="4"/>
    <m/>
    <s v="Critical"/>
    <s v="No"/>
    <s v="RFY0"/>
    <s v="CHESS PC"/>
    <s v="Parras, Maria (RBC IS)"/>
    <s v="Graybill, Jacques"/>
    <x v="2"/>
    <s v="O'leary, Gary (RBC IS)"/>
    <s v="Banks, David (RBC I&amp;TS)"/>
    <x v="6"/>
    <x v="4"/>
    <m/>
    <s v="Production"/>
    <x v="0"/>
    <x v="4"/>
    <x v="5"/>
    <m/>
    <m/>
    <s v="AppOwner - Myfanwy Jenkins"/>
    <m/>
    <m/>
    <x v="2"/>
    <m/>
    <m/>
    <s v="3-Not Started"/>
    <m/>
    <m/>
    <s v="4 Hours"/>
    <s v="3 Hours"/>
    <d v="2016-10-12T00:00:00"/>
    <s v="Not Provided"/>
    <s v="Stott, Jennifer"/>
    <d v="2017-10-12T00:00:00"/>
    <x v="2"/>
    <m/>
    <b v="1"/>
  </r>
  <r>
    <x v="0"/>
    <m/>
    <s v="Critical"/>
    <s v="No"/>
    <s v="RGG0"/>
    <s v="Datamart MTD"/>
    <s v="Gruselin, Francois (RBC IS)"/>
    <s v="Gilbin, Didier (RBC IS)"/>
    <x v="1"/>
    <s v="O'leary, Gary (RBC IS)"/>
    <s v="Stebens, Marc (RBC IS)"/>
    <x v="5"/>
    <x v="3"/>
    <s v="Gruslin, Frederic"/>
    <s v="Production"/>
    <x v="0"/>
    <x v="20"/>
    <x v="38"/>
    <m/>
    <m/>
    <m/>
    <m/>
    <m/>
    <x v="0"/>
    <m/>
    <m/>
    <s v="6-Infrastructure/ Availability Implemented"/>
    <m/>
    <m/>
    <s v="12 Hours"/>
    <s v="2 Hours"/>
    <d v="2016-06-04T00:00:00"/>
    <s v="Yes"/>
    <s v="Stott, Jennifer"/>
    <d v="2017-06-04T00:00:00"/>
    <x v="4"/>
    <m/>
    <b v="1"/>
  </r>
  <r>
    <x v="5"/>
    <m/>
    <s v="Critical"/>
    <s v="No"/>
    <s v="RHI0"/>
    <s v="FSI - Fund Sales Intelligence"/>
    <s v="Wagner, Fran¿ois (RBC IS)"/>
    <s v="Erbetti, Frederic (RBC IS)"/>
    <x v="1"/>
    <s v="Malinverni, Giuseppe (RBC IS)"/>
    <s v="Malinverni, Giuseppe (RBC IS)"/>
    <x v="8"/>
    <x v="3"/>
    <s v="Channen, Eric"/>
    <s v="Production"/>
    <x v="0"/>
    <x v="32"/>
    <x v="30"/>
    <m/>
    <m/>
    <m/>
    <m/>
    <m/>
    <x v="0"/>
    <m/>
    <m/>
    <s v="6-Infrastructure/ Availability Implemented"/>
    <m/>
    <m/>
    <s v="12 Hours"/>
    <s v="12 Hours"/>
    <m/>
    <s v="Not Provided"/>
    <s v="Stott, Jennifer"/>
    <d v="2016-11-01T00:00:00"/>
    <x v="4"/>
    <m/>
    <b v="1"/>
  </r>
  <r>
    <x v="4"/>
    <m/>
    <s v="Medium"/>
    <s v="No"/>
    <s v="RJL0"/>
    <s v="HI Navigator Reconciliation"/>
    <s v="Li, Tracy (RBC IS)"/>
    <s v="Graybill, Jacques"/>
    <x v="2"/>
    <s v="O'leary, Gary (RBC IS)"/>
    <s v="Banks, David (RBC I&amp;TS)"/>
    <x v="6"/>
    <x v="4"/>
    <m/>
    <s v="Production"/>
    <x v="0"/>
    <x v="27"/>
    <x v="33"/>
    <m/>
    <m/>
    <s v="AppOwner - Myfanwy Jenkins"/>
    <m/>
    <m/>
    <x v="2"/>
    <m/>
    <m/>
    <s v="3-Not Started"/>
    <m/>
    <m/>
    <s v="RTO Not Assigned"/>
    <s v="10 Hours"/>
    <d v="2016-10-12T00:00:00"/>
    <s v="Not Provided"/>
    <s v="Stott, Jennifer"/>
    <d v="2019-10-12T00:00:00"/>
    <x v="2"/>
    <m/>
    <b v="1"/>
  </r>
  <r>
    <x v="0"/>
    <m/>
    <s v="Critical"/>
    <s v="No"/>
    <s v="RJN0"/>
    <s v="Shareholder Services Suite"/>
    <s v="Meyer, Stephan (RBC IS)"/>
    <s v="Gilbin, Didier (RBC IS)"/>
    <x v="1"/>
    <s v="Moreschi, Renato (RBC IS)"/>
    <s v="Moreau, Gilles (RBC IS)"/>
    <x v="3"/>
    <x v="3"/>
    <s v="Zannier, Emmanuel (RBC IS)"/>
    <s v="Production"/>
    <x v="0"/>
    <x v="33"/>
    <x v="34"/>
    <m/>
    <m/>
    <m/>
    <m/>
    <m/>
    <x v="0"/>
    <m/>
    <m/>
    <s v="6-Infrastructure/ Availability Implemented"/>
    <m/>
    <m/>
    <s v="4 Hours"/>
    <s v="1 Hour"/>
    <d v="2016-03-19T00:00:00"/>
    <s v="Yes"/>
    <s v="Stott, Jennifer"/>
    <d v="2017-03-19T00:00:00"/>
    <x v="4"/>
    <m/>
    <b v="1"/>
  </r>
  <r>
    <x v="0"/>
    <m/>
    <s v="Critical"/>
    <s v="No"/>
    <s v="RJO0"/>
    <s v="IT Tactical Applications Suite"/>
    <s v="Davin, Jerome (RBC IS)"/>
    <s v="Gilbin, Didier (RBC IS)"/>
    <x v="1"/>
    <s v="Stott, Jennifer"/>
    <s v="Conrard, Katty (RBC IS)"/>
    <x v="3"/>
    <x v="3"/>
    <s v="Zannier, Emmanuel (RBC IS)"/>
    <s v="Production"/>
    <x v="0"/>
    <x v="20"/>
    <x v="23"/>
    <m/>
    <m/>
    <m/>
    <m/>
    <m/>
    <x v="0"/>
    <m/>
    <m/>
    <s v="6-Infrastructure/ Availability Implemented"/>
    <m/>
    <m/>
    <s v="4 Hours"/>
    <s v="1 Hour"/>
    <d v="2016-03-19T00:00:00"/>
    <s v="Yes"/>
    <s v="Stott, Jennifer"/>
    <d v="2017-03-19T00:00:00"/>
    <x v="4"/>
    <m/>
    <b v="1"/>
  </r>
  <r>
    <x v="0"/>
    <m/>
    <s v="Low"/>
    <s v="No"/>
    <s v="RT00"/>
    <s v="RESERVED FOR RT PRINT JOBS"/>
    <s v="Desilets, Raymond (RBC I&amp;TS)"/>
    <s v="Figuiere, Jean-Christophe (RBC I&amp;TS)"/>
    <x v="0"/>
    <s v="Daigle, James (RBC ITS)"/>
    <s v="Daigle, James (RBC ITS)"/>
    <x v="0"/>
    <x v="0"/>
    <s v="Salata, Mark"/>
    <s v="Production"/>
    <x v="3"/>
    <x v="17"/>
    <x v="12"/>
    <m/>
    <m/>
    <s v="Just a IIPM record, no service provided"/>
    <m/>
    <m/>
    <x v="3"/>
    <m/>
    <m/>
    <s v="5-Not Required"/>
    <m/>
    <m/>
    <s v="RTO Not Assigned"/>
    <s v="No System To Protect"/>
    <m/>
    <s v="Not Provided"/>
    <s v="Stott, Jennifer"/>
    <d v="2019-05-01T00:00:00"/>
    <x v="3"/>
    <m/>
    <b v="1"/>
  </r>
  <r>
    <x v="1"/>
    <m/>
    <s v="Critical"/>
    <s v="No"/>
    <s v="SAA0"/>
    <s v="MAGNITUDE"/>
    <s v="Hillard, Philippe (RBC IS)"/>
    <s v="Erbetti, Frederic (RBC IS)"/>
    <x v="1"/>
    <s v="Valenzuela, Fernando (RBC IS)"/>
    <s v="Gossens, Franck (RBC IS)"/>
    <x v="9"/>
    <x v="3"/>
    <s v="Bengalur, Mruthyunjayswamy "/>
    <s v="Production"/>
    <x v="0"/>
    <x v="34"/>
    <x v="39"/>
    <m/>
    <m/>
    <m/>
    <m/>
    <m/>
    <x v="0"/>
    <m/>
    <m/>
    <s v="6-Infrastructure/ Availability Implemented"/>
    <m/>
    <m/>
    <s v="4 Hours"/>
    <s v="1 Hour"/>
    <d v="2016-03-19T00:00:00"/>
    <s v="Yes"/>
    <s v="Stott, Jennifer"/>
    <d v="2017-03-19T00:00:00"/>
    <x v="4"/>
    <m/>
    <b v="1"/>
  </r>
  <r>
    <x v="0"/>
    <m/>
    <s v="Critical"/>
    <s v="No"/>
    <s v="SAB0"/>
    <s v="MDF"/>
    <s v="China, Bruno (RBC IS)"/>
    <s v="Peeters, Andre (RBC IS)"/>
    <x v="1"/>
    <s v="Guillaume, Christophe CG (RBC IS)"/>
    <s v="Delevoy, Luc (RBC IS)"/>
    <x v="5"/>
    <x v="3"/>
    <s v="Bengalur, Mruthyunjayswamy "/>
    <s v="Production"/>
    <x v="0"/>
    <x v="16"/>
    <x v="5"/>
    <m/>
    <m/>
    <m/>
    <m/>
    <m/>
    <x v="0"/>
    <m/>
    <m/>
    <s v="6-Infrastructure/ Availability Implemented"/>
    <m/>
    <m/>
    <s v="4 Hours"/>
    <s v="2 Hours"/>
    <d v="2016-09-24T00:00:00"/>
    <s v="Yes"/>
    <s v="Stott, Jennifer"/>
    <d v="2017-09-24T00:00:00"/>
    <x v="4"/>
    <m/>
    <b v="1"/>
  </r>
  <r>
    <x v="1"/>
    <m/>
    <s v="Critical"/>
    <s v="No"/>
    <s v="SAD0"/>
    <s v="HI MFA Suite"/>
    <s v="Li, Tracy (RBC IS)"/>
    <s v="Graybill, Jacques"/>
    <x v="2"/>
    <s v="O'leary, Gary (RBC IS)"/>
    <s v="Banks, David (RBC I&amp;TS)"/>
    <x v="6"/>
    <x v="4"/>
    <m/>
    <s v="Production"/>
    <x v="0"/>
    <x v="35"/>
    <x v="23"/>
    <m/>
    <m/>
    <s v="Sent for signoff."/>
    <m/>
    <m/>
    <x v="2"/>
    <m/>
    <m/>
    <s v="3-Not Started"/>
    <m/>
    <m/>
    <s v="4 Hours"/>
    <s v="6 Hours"/>
    <d v="2016-10-12T00:00:00"/>
    <s v="Yes"/>
    <s v="Stott, Jennifer"/>
    <d v="2017-10-12T00:00:00"/>
    <x v="2"/>
    <m/>
    <b v="1"/>
  </r>
  <r>
    <x v="1"/>
    <m/>
    <s v="Critical"/>
    <s v="No"/>
    <s v="SAG0"/>
    <s v="Multifonds"/>
    <s v="Zannier, Emmanuel (RBC IS)"/>
    <s v="Gilbin, Didier (RBC IS)"/>
    <x v="1"/>
    <s v="Moreschi, Renato (RBC IS)"/>
    <s v="Sunny, Wilson (RBC IS)"/>
    <x v="10"/>
    <x v="3"/>
    <s v="Zannier, Emmanuel (RBC IS)"/>
    <s v="Production"/>
    <x v="0"/>
    <x v="36"/>
    <x v="40"/>
    <m/>
    <m/>
    <m/>
    <m/>
    <m/>
    <x v="0"/>
    <m/>
    <m/>
    <s v="6-Infrastructure/ Availability Implemented"/>
    <m/>
    <m/>
    <s v="1 Hour"/>
    <s v="1 Hour"/>
    <d v="2016-08-06T00:00:00"/>
    <s v="Yes"/>
    <s v="Stott, Jennifer"/>
    <d v="2017-04-03T00:00:00"/>
    <x v="4"/>
    <m/>
    <b v="1"/>
  </r>
  <r>
    <x v="4"/>
    <m/>
    <s v="Critical"/>
    <s v="No"/>
    <s v="SAH0"/>
    <s v="NADI"/>
    <s v="Dumont, Pascale (RBC IS)"/>
    <s v="Stone, Richard (RBC IS)"/>
    <x v="2"/>
    <s v="Moreschi, Renato (RBC IS)"/>
    <s v="Hulsmans, Gunter (RBC IS)"/>
    <x v="2"/>
    <x v="5"/>
    <s v="Dumont, Pascale PD (RBC IS)"/>
    <s v="Production"/>
    <x v="0"/>
    <x v="37"/>
    <x v="41"/>
    <m/>
    <m/>
    <m/>
    <m/>
    <m/>
    <x v="0"/>
    <m/>
    <m/>
    <s v="6-Infrastructure/ Availability Implemented"/>
    <m/>
    <m/>
    <s v="4 Hours"/>
    <s v="1 Hour"/>
    <d v="2016-03-19T00:00:00"/>
    <s v="Yes"/>
    <s v="Stott, Jennifer"/>
    <d v="2017-03-19T00:00:00"/>
    <x v="4"/>
    <m/>
    <b v="1"/>
  </r>
  <r>
    <x v="4"/>
    <m/>
    <s v="Critical"/>
    <s v="No"/>
    <s v="SAJ0"/>
    <s v="Tribank"/>
    <s v="Zanon, Julie (RBC IS)"/>
    <s v="Stone, Richard (RBC IS)"/>
    <x v="2"/>
    <s v="Kim, Steven"/>
    <s v="Lecardinal, V¿ronique (RBC IS)"/>
    <x v="9"/>
    <x v="5"/>
    <s v="Lecaille, Hervé"/>
    <s v="Production"/>
    <x v="0"/>
    <x v="38"/>
    <x v="42"/>
    <m/>
    <m/>
    <m/>
    <m/>
    <m/>
    <x v="2"/>
    <m/>
    <m/>
    <s v="3-Not Started"/>
    <m/>
    <m/>
    <s v="4 Hours"/>
    <s v="1 Hour"/>
    <d v="2016-03-19T00:00:00"/>
    <s v="Yes"/>
    <s v="Stott, Jennifer"/>
    <d v="2017-03-19T00:00:00"/>
    <x v="2"/>
    <m/>
    <b v="1"/>
  </r>
  <r>
    <x v="4"/>
    <m/>
    <s v="High"/>
    <s v="No"/>
    <s v="SAN0"/>
    <s v="HI Reporter Suite"/>
    <s v="Li, Tracy (RBC IS)"/>
    <s v="Graybill, Jacques"/>
    <x v="2"/>
    <s v="O'leary, Gary (RBC IS)"/>
    <s v="Banks, David (RBC I&amp;TS)"/>
    <x v="6"/>
    <x v="4"/>
    <m/>
    <s v="Production"/>
    <x v="0"/>
    <x v="27"/>
    <x v="33"/>
    <m/>
    <m/>
    <s v="AppOwner - Myfanwy Jenkins"/>
    <m/>
    <m/>
    <x v="2"/>
    <m/>
    <m/>
    <s v="3-Not Started"/>
    <m/>
    <m/>
    <s v="8 Hours"/>
    <s v="8 Hours"/>
    <d v="2016-10-12T00:00:00"/>
    <s v="Yes"/>
    <s v="Stott, Jennifer"/>
    <d v="2017-10-12T00:00:00"/>
    <x v="2"/>
    <m/>
    <b v="1"/>
  </r>
  <r>
    <x v="4"/>
    <m/>
    <s v="Medium"/>
    <s v="No"/>
    <s v="SAP0"/>
    <s v="HI Navigator Relevant Interest"/>
    <s v="Li, Tracy (RBC IS)"/>
    <s v="Graybill, Jacques"/>
    <x v="2"/>
    <s v="O'leary, Gary (RBC IS)"/>
    <s v="Banks, David (RBC I&amp;TS)"/>
    <x v="6"/>
    <x v="4"/>
    <m/>
    <s v="Production"/>
    <x v="0"/>
    <x v="26"/>
    <x v="29"/>
    <m/>
    <m/>
    <s v="AppOwner - Barton Doak"/>
    <m/>
    <m/>
    <x v="2"/>
    <m/>
    <m/>
    <s v="3-Not Started"/>
    <m/>
    <m/>
    <s v="24 Hours"/>
    <s v="24 Hours"/>
    <d v="2016-10-12T00:00:00"/>
    <s v="Yes"/>
    <s v="Stott, Jennifer"/>
    <d v="2018-10-12T00:00:00"/>
    <x v="2"/>
    <m/>
    <b v="1"/>
  </r>
  <r>
    <x v="0"/>
    <m/>
    <s v="Critical"/>
    <s v="No"/>
    <s v="SAR0"/>
    <s v="RNI GARI"/>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Not Provided"/>
    <s v="Stott, Jennifer"/>
    <d v="2016-11-14T00:00:00"/>
    <x v="2"/>
    <m/>
    <b v="1"/>
  </r>
  <r>
    <x v="5"/>
    <m/>
    <s v="Medium"/>
    <s v="No"/>
    <s v="SAT0"/>
    <s v="SAGE ACCPAC"/>
    <s v="Hillard, Philippe (RBC IS)"/>
    <s v="Erbetti, Frederic (RBC IS)"/>
    <x v="1"/>
    <s v="Wark, Blair"/>
    <s v="Tay, Kay (RBC IS)"/>
    <x v="9"/>
    <x v="3"/>
    <s v="Bengalur, Mruthyunjayswamy "/>
    <s v="Production"/>
    <x v="0"/>
    <x v="39"/>
    <x v="43"/>
    <m/>
    <m/>
    <m/>
    <m/>
    <m/>
    <x v="0"/>
    <m/>
    <m/>
    <s v="6-Infrastructure/ Availability Implemented"/>
    <m/>
    <m/>
    <s v="RTO Not Assigned"/>
    <s v="2 Hours"/>
    <d v="2014-11-01T00:00:00"/>
    <s v="Yes"/>
    <s v="Stott, Jennifer"/>
    <d v="2017-11-01T00:00:00"/>
    <x v="4"/>
    <m/>
    <b v="1"/>
  </r>
  <r>
    <x v="2"/>
    <m/>
    <s v="Critical"/>
    <s v="Yes"/>
    <s v="SAV0"/>
    <s v="SARA"/>
    <s v="Wagner, Fran¿ois (RBC IS)"/>
    <s v="Erbetti, Frederic (RBC IS)"/>
    <x v="1"/>
    <s v="Moreschi, Renato (RBC IS)"/>
    <s v="Sunny, Wilson (RBC IS)"/>
    <x v="5"/>
    <x v="3"/>
    <s v="Fanuel, Xavier (RBC IS)"/>
    <s v="Production"/>
    <x v="0"/>
    <x v="40"/>
    <x v="44"/>
    <m/>
    <m/>
    <m/>
    <m/>
    <m/>
    <x v="0"/>
    <m/>
    <m/>
    <s v="6-Infrastructure/ Availability Implemented"/>
    <m/>
    <s v="CMI, CAPITALATWORK. Goldman Sachs, Sarasin"/>
    <s v="2 Hours"/>
    <s v="2 Hours"/>
    <d v="2016-02-27T00:00:00"/>
    <s v="Yes"/>
    <s v="Stott, Jennifer"/>
    <d v="2017-02-27T00:00:00"/>
    <x v="4"/>
    <m/>
    <b v="1"/>
  </r>
  <r>
    <x v="2"/>
    <m/>
    <s v="Critical"/>
    <s v="No"/>
    <s v="SAW0"/>
    <s v="SARA WEB"/>
    <s v="Wagner, Fran¿ois (RBC IS)"/>
    <s v="Erbetti, Frederic (RBC IS)"/>
    <x v="1"/>
    <s v="Olenka, Simon (RBC IS)"/>
    <s v="Rutledge, Brad (RBC I&amp;TS)"/>
    <x v="5"/>
    <x v="3"/>
    <s v="Fanuel, Xavier (RBC IS)"/>
    <s v="Production"/>
    <x v="0"/>
    <x v="41"/>
    <x v="45"/>
    <m/>
    <m/>
    <m/>
    <m/>
    <m/>
    <x v="0"/>
    <m/>
    <m/>
    <s v="6-Infrastructure/ Availability Implemented"/>
    <m/>
    <m/>
    <s v="4 Hours"/>
    <s v="2 Hours"/>
    <d v="2016-02-27T00:00:00"/>
    <s v="Yes"/>
    <s v="Stott, Jennifer"/>
    <d v="2017-02-27T00:00:00"/>
    <x v="4"/>
    <m/>
    <b v="1"/>
  </r>
  <r>
    <x v="0"/>
    <m/>
    <s v="Critical"/>
    <s v="No"/>
    <s v="SBE0"/>
    <s v="GTX (STELINK)"/>
    <s v="Franz, Laurent (RBC IS)"/>
    <s v="Preser, Fabien (RBC IS)"/>
    <x v="1"/>
    <s v="O'leary, Gary (RBC IS)"/>
    <s v="Bannier, Sophie (RBC IS)"/>
    <x v="3"/>
    <x v="3"/>
    <s v="Schneider, Pierre (RBC IS)"/>
    <s v="Production"/>
    <x v="0"/>
    <x v="42"/>
    <x v="46"/>
    <m/>
    <m/>
    <m/>
    <m/>
    <m/>
    <x v="0"/>
    <m/>
    <m/>
    <s v="6-Infrastructure/ Availability Implemented"/>
    <m/>
    <m/>
    <s v="2 Hours"/>
    <s v="2 Hours"/>
    <d v="2016-02-27T00:00:00"/>
    <s v="Yes"/>
    <s v="Stott, Jennifer"/>
    <d v="2017-02-27T00:00:00"/>
    <x v="4"/>
    <m/>
    <b v="1"/>
  </r>
  <r>
    <x v="0"/>
    <m/>
    <s v="Critical"/>
    <s v="No"/>
    <s v="SBF0"/>
    <s v="STP"/>
    <s v="Franz, Laurent (RBC IS)"/>
    <s v="Preser, Fabien (RBC IS)"/>
    <x v="1"/>
    <s v="Sunny, Wilson (RBC IS)"/>
    <s v="Moreau, Gilles (RBC IS)"/>
    <x v="12"/>
    <x v="3"/>
    <s v="Franz, Laurent (RBC IS)"/>
    <s v="Production"/>
    <x v="0"/>
    <x v="25"/>
    <x v="28"/>
    <m/>
    <m/>
    <s v="OLA. "/>
    <m/>
    <m/>
    <x v="0"/>
    <m/>
    <m/>
    <s v="6-Infrastructure/ Availability Implemented"/>
    <m/>
    <m/>
    <s v="4 Hours"/>
    <s v="2 Hours"/>
    <d v="2016-03-19T00:00:00"/>
    <s v="Yes"/>
    <s v="Stott, Jennifer"/>
    <d v="2017-03-19T00:00:00"/>
    <x v="4"/>
    <m/>
    <b v="1"/>
  </r>
  <r>
    <x v="1"/>
    <m/>
    <s v="Critical"/>
    <s v="No"/>
    <s v="SBG0"/>
    <s v="StpMat"/>
    <s v="Zanon, Julie (RBC IS)"/>
    <s v="Stone, Richard (RBC IS)"/>
    <x v="2"/>
    <s v="Moreschi, Renato (RBC IS)"/>
    <s v="Ha¿ner, Thierry (RBC IS)"/>
    <x v="9"/>
    <x v="5"/>
    <s v="Bonneville, Georges-Henri"/>
    <s v="Production"/>
    <x v="0"/>
    <x v="34"/>
    <x v="20"/>
    <m/>
    <m/>
    <s v="Sent for signoff."/>
    <m/>
    <m/>
    <x v="2"/>
    <m/>
    <m/>
    <s v="3-Not Started"/>
    <m/>
    <m/>
    <s v="4 Hours"/>
    <s v="1 Hour"/>
    <d v="2016-03-19T00:00:00"/>
    <s v="Yes"/>
    <s v="Stott, Jennifer"/>
    <d v="2017-03-19T00:00:00"/>
    <x v="2"/>
    <m/>
    <b v="1"/>
  </r>
  <r>
    <x v="5"/>
    <m/>
    <s v="High"/>
    <s v="No"/>
    <s v="SBL0"/>
    <s v="TATTICA"/>
    <s v="Franz, Laurent (RBC IS)"/>
    <s v="Preser, Fabien (RBC IS)"/>
    <x v="1"/>
    <s v="Moreschi, Renato (RBC IS)"/>
    <s v="D'oro, Giancarlo (RBC IS)"/>
    <x v="5"/>
    <x v="3"/>
    <s v="Franz, Laurent (RBC IS)"/>
    <s v="Production"/>
    <x v="0"/>
    <x v="43"/>
    <x v="47"/>
    <m/>
    <m/>
    <s v="SLA. "/>
    <m/>
    <m/>
    <x v="0"/>
    <m/>
    <m/>
    <s v="6-Infrastructure/ Availability Implemented"/>
    <m/>
    <m/>
    <s v="12 Hours"/>
    <s v="4 Hours"/>
    <d v="2016-08-06T00:00:00"/>
    <s v="Yes"/>
    <s v="Stott, Jennifer"/>
    <d v="2017-04-03T00:00:00"/>
    <x v="4"/>
    <m/>
    <b v="1"/>
  </r>
  <r>
    <x v="4"/>
    <m/>
    <s v="Critical"/>
    <s v="No"/>
    <s v="SBU0"/>
    <s v="UBIX"/>
    <s v="Zanon, Julie (RBC IS)"/>
    <s v="Stone, Richard (RBC IS)"/>
    <x v="2"/>
    <s v="Moreschi, Renato (RBC IS)"/>
    <s v="Ha¿ner, Thierry (RBC IS)"/>
    <x v="5"/>
    <x v="5"/>
    <s v="Lecaille, Hervé"/>
    <s v="Production"/>
    <x v="0"/>
    <x v="44"/>
    <x v="48"/>
    <m/>
    <m/>
    <m/>
    <m/>
    <m/>
    <x v="0"/>
    <m/>
    <m/>
    <s v="6-Infrastructure/ Availability Implemented"/>
    <m/>
    <m/>
    <s v="4 Hours"/>
    <s v="1 Hour"/>
    <d v="2016-03-19T00:00:00"/>
    <s v="Yes"/>
    <s v="Stott, Jennifer"/>
    <d v="2017-03-19T00:00:00"/>
    <x v="4"/>
    <m/>
    <b v="1"/>
  </r>
  <r>
    <x v="6"/>
    <m/>
    <s v="Criticality Not Assigned"/>
    <s v="No"/>
    <s v="SCP0"/>
    <s v="Swift Solution Canada"/>
    <s v="Franz, Laurent (RBC IS)"/>
    <s v="Preser, Fabien (RBC IS)"/>
    <x v="1"/>
    <s v="O'leary, Gary (RBC IS)"/>
    <s v="Guillaume, Christophe CG (RBC IS)"/>
    <x v="0"/>
    <x v="3"/>
    <s v="Franz, Laurent (RBC IS)"/>
    <s v="Production"/>
    <x v="0"/>
    <x v="45"/>
    <x v="49"/>
    <m/>
    <m/>
    <s v="SLA. "/>
    <m/>
    <m/>
    <x v="2"/>
    <m/>
    <m/>
    <s v="3-Not Started"/>
    <m/>
    <m/>
    <s v="4 Hours"/>
    <s v="4 Hours"/>
    <d v="2016-09-22T00:00:00"/>
    <s v="Yes"/>
    <s v="Stott, Jennifer"/>
    <d v="2017-09-22T00:00:00"/>
    <x v="2"/>
    <m/>
    <b v="1"/>
  </r>
  <r>
    <x v="3"/>
    <m/>
    <s v="Criticality Not Assigned"/>
    <s v="No"/>
    <s v="SCS0"/>
    <s v="Splunk"/>
    <s v="Baczynski, Didier (RBC IS)"/>
    <s v="Lovett, Murray"/>
    <x v="0"/>
    <s v="Lovett, Murray"/>
    <s v="Lovett, Murray"/>
    <x v="0"/>
    <x v="6"/>
    <m/>
    <s v="Production"/>
    <x v="3"/>
    <x v="10"/>
    <x v="12"/>
    <m/>
    <m/>
    <s v="an IT Tool, not an App. SLA/OLA not required. Will merge the two App code into one."/>
    <m/>
    <m/>
    <x v="3"/>
    <m/>
    <m/>
    <s v="5-Not Required"/>
    <m/>
    <m/>
    <s v="90+ Days (Best Efforts Long Term)"/>
    <s v="90+ Days (Best Efforts Long Term)"/>
    <m/>
    <s v="Not Provided"/>
    <s v="Stott, Jennifer"/>
    <d v="2019-05-01T00:00:00"/>
    <x v="3"/>
    <m/>
    <b v="1"/>
  </r>
  <r>
    <x v="0"/>
    <m/>
    <s v="Critical"/>
    <s v="Yes"/>
    <s v="UYA0"/>
    <s v="CCA"/>
    <s v="Desilets, Raymond (RBC I&amp;TS)"/>
    <s v="Figuiere, Jean-Christophe (RBC I&amp;TS)"/>
    <x v="0"/>
    <s v="Daigle, James (RBC ITS)"/>
    <s v="Hines, Debbie (RBC IS)"/>
    <x v="0"/>
    <x v="0"/>
    <s v="Salata, Mark"/>
    <s v="Production"/>
    <x v="0"/>
    <x v="46"/>
    <x v="50"/>
    <m/>
    <m/>
    <m/>
    <m/>
    <m/>
    <x v="2"/>
    <d v="2018-02-12T00:00:00"/>
    <m/>
    <s v="3-Not Started"/>
    <m/>
    <m/>
    <s v="4 Hours"/>
    <s v="3 Hours"/>
    <d v="2016-10-12T00:00:00"/>
    <s v="Yes"/>
    <s v="Stott, Jennifer"/>
    <d v="2017-10-12T00:00:00"/>
    <x v="2"/>
    <m/>
    <b v="1"/>
  </r>
  <r>
    <x v="4"/>
    <m/>
    <s v="Medium"/>
    <s v="No"/>
    <s v="SGG0"/>
    <s v="HI TradeCapture Suite"/>
    <s v="Li, Tracy (RBC IS)"/>
    <s v="Graybill, Jacques"/>
    <x v="2"/>
    <s v="O'leary, Gary (RBC IS)"/>
    <s v="Banks, David (RBC I&amp;TS)"/>
    <x v="6"/>
    <x v="4"/>
    <m/>
    <s v="Production"/>
    <x v="0"/>
    <x v="26"/>
    <x v="29"/>
    <m/>
    <m/>
    <s v="AppOwner - Barton Doak"/>
    <m/>
    <m/>
    <x v="2"/>
    <m/>
    <m/>
    <s v="3-Not Started"/>
    <m/>
    <m/>
    <s v="6 Hours"/>
    <s v="6 Hours"/>
    <d v="2016-10-12T00:00:00"/>
    <s v="Yes"/>
    <s v="Stott, Jennifer"/>
    <d v="2017-10-12T00:00:00"/>
    <x v="2"/>
    <m/>
    <b v="1"/>
  </r>
  <r>
    <x v="6"/>
    <m/>
    <s v="Criticality Not Assigned"/>
    <s v="No"/>
    <s v="SHE0"/>
    <s v="SOA Management Console Canada"/>
    <s v="Franz, Laurent (RBC IS)"/>
    <s v="Preser, Fabien (RBC IS)"/>
    <x v="1"/>
    <s v="Daigle, James (RBC ITS)"/>
    <s v="Stone, Richard (RBC IS)"/>
    <x v="0"/>
    <x v="3"/>
    <s v="Franz, Laurent (RBC IS)"/>
    <s v="Production"/>
    <x v="0"/>
    <x v="43"/>
    <x v="51"/>
    <m/>
    <m/>
    <s v="OLA. "/>
    <m/>
    <m/>
    <x v="2"/>
    <m/>
    <m/>
    <s v="3-Not Started"/>
    <m/>
    <m/>
    <s v="6 Hours"/>
    <s v="6 Hours"/>
    <d v="2016-09-22T00:00:00"/>
    <s v="Yes"/>
    <s v="Stott, Jennifer"/>
    <d v="2017-09-22T00:00:00"/>
    <x v="2"/>
    <m/>
    <b v="1"/>
  </r>
  <r>
    <x v="0"/>
    <m/>
    <s v="Low"/>
    <s v="No"/>
    <s v="SHG0"/>
    <s v="RBC MQ BROWSER"/>
    <s v="Desilets, Raymond (RBC I&amp;TS)"/>
    <s v="Figuiere, Jean-Christophe (RBC I&amp;TS)"/>
    <x v="0"/>
    <s v="Daigle, James (RBC ITS)"/>
    <s v="Hines, Debbie (RBC IS)"/>
    <x v="0"/>
    <x v="0"/>
    <s v="Salata, Mark"/>
    <s v="Production"/>
    <x v="3"/>
    <x v="17"/>
    <x v="12"/>
    <m/>
    <m/>
    <s v="IT Utility. Not a true App. Just created to read the Queue."/>
    <m/>
    <m/>
    <x v="3"/>
    <m/>
    <m/>
    <s v="5-Not Required"/>
    <m/>
    <m/>
    <s v="No System To Protect"/>
    <s v="No System To Protect"/>
    <m/>
    <s v="Not Provided"/>
    <s v="Stott, Jennifer"/>
    <d v="2019-05-01T00:00:00"/>
    <x v="3"/>
    <m/>
    <b v="1"/>
  </r>
  <r>
    <x v="0"/>
    <m/>
    <s v="Medium"/>
    <s v="No"/>
    <s v="SIW0"/>
    <s v="euHReka (NgA)"/>
    <s v="Hillard, Philippe (RBC IS)"/>
    <s v="Erbetti, Frederic (RBC IS)"/>
    <x v="1"/>
    <s v="Mogg, Rebecca"/>
    <s v="Mogg, Rebecca"/>
    <x v="5"/>
    <x v="3"/>
    <s v="Bengalur, Mruthyunjayswamy "/>
    <s v="Production"/>
    <x v="0"/>
    <x v="47"/>
    <x v="52"/>
    <m/>
    <m/>
    <m/>
    <m/>
    <m/>
    <x v="0"/>
    <m/>
    <m/>
    <s v="6-Infrastructure/ Availability Implemented"/>
    <m/>
    <m/>
    <s v="120 Hours"/>
    <s v="12 Hours"/>
    <d v="2014-11-01T00:00:00"/>
    <s v="Not Provided"/>
    <s v="Stott, Jennifer"/>
    <d v="2017-11-01T00:00:00"/>
    <x v="4"/>
    <m/>
    <b v="1"/>
  </r>
  <r>
    <x v="0"/>
    <m/>
    <s v="Critical"/>
    <s v="No"/>
    <s v="SKY0"/>
    <s v="Swift Alliance Workstation - UK"/>
    <s v="Cain, Neill (RBC IS)"/>
    <s v="Michel, Patrick M (RBC IS)"/>
    <x v="1"/>
    <s v="Moreschi, Renato (RBC IS)"/>
    <s v="Housein, Jengis (RBC I&amp;TS)"/>
    <x v="13"/>
    <x v="3"/>
    <s v="Freeman, Brian "/>
    <s v="Production"/>
    <x v="0"/>
    <x v="13"/>
    <x v="53"/>
    <m/>
    <m/>
    <m/>
    <m/>
    <m/>
    <x v="0"/>
    <m/>
    <m/>
    <s v="6-Infrastructure/ Availability Implemented"/>
    <m/>
    <m/>
    <s v="2 Hours"/>
    <s v="Immediate/Dynamic"/>
    <d v="2016-09-24T00:00:00"/>
    <s v="Yes"/>
    <s v="Stott, Jennifer"/>
    <d v="2017-09-24T00:00:00"/>
    <x v="4"/>
    <s v="Foglight tool"/>
    <b v="1"/>
  </r>
  <r>
    <x v="0"/>
    <m/>
    <s v="Critical"/>
    <s v="No"/>
    <s v="SLA0"/>
    <s v="Data Exchange - DX"/>
    <s v="Cain, Neill (RBC IS)"/>
    <s v="de Lucy, Chloe"/>
    <x v="0"/>
    <s v="Moreschi, Renato (RBC IS)"/>
    <s v="Housein, Jengis (RBC I&amp;TS)"/>
    <x v="9"/>
    <x v="3"/>
    <s v="Freeman, Brian "/>
    <s v="Production"/>
    <x v="0"/>
    <x v="13"/>
    <x v="53"/>
    <m/>
    <m/>
    <m/>
    <m/>
    <m/>
    <x v="0"/>
    <m/>
    <m/>
    <s v="6-Infrastructure/ Availability Implemented"/>
    <m/>
    <m/>
    <s v="4 Hours"/>
    <s v="2 Hours"/>
    <d v="2016-03-19T00:00:00"/>
    <s v="Yes"/>
    <s v="Stott, Jennifer"/>
    <d v="2017-03-19T00:00:00"/>
    <x v="4"/>
    <s v="Foglight tool"/>
    <b v="1"/>
  </r>
  <r>
    <x v="0"/>
    <m/>
    <s v="Critical"/>
    <s v="No"/>
    <s v="SLB0"/>
    <s v="Crest GUI"/>
    <s v="Williamson, Craig (RBC IS)"/>
    <s v="Erbetti, Frederic (RBC IS)"/>
    <x v="1"/>
    <s v="Moreschi, Renato (RBC IS)"/>
    <s v="Bull, John Z (RBC IS)"/>
    <x v="13"/>
    <x v="3"/>
    <s v="Williamson, Craig (RBC IS)"/>
    <s v="Production"/>
    <x v="0"/>
    <x v="32"/>
    <x v="22"/>
    <m/>
    <m/>
    <m/>
    <m/>
    <m/>
    <x v="0"/>
    <m/>
    <m/>
    <s v="6-Infrastructure/ Availability Implemented"/>
    <m/>
    <m/>
    <s v="2 Hours"/>
    <s v="Immediate/Dynamic"/>
    <d v="2016-09-24T00:00:00"/>
    <s v="Yes"/>
    <s v="Stott, Jennifer"/>
    <d v="2017-09-24T00:00:00"/>
    <x v="4"/>
    <s v="Foglight tool"/>
    <b v="1"/>
  </r>
  <r>
    <x v="3"/>
    <m/>
    <s v="Critical"/>
    <s v="No"/>
    <s v="SLR0"/>
    <s v="BLUEBIRD"/>
    <s v="Panic, Vladan (RBC IS)"/>
    <s v="de Lucy, Chloe"/>
    <x v="0"/>
    <s v="Daigle, James (RBC ITS)"/>
    <s v="Underhill, Carol (RBC IS)"/>
    <x v="4"/>
    <x v="2"/>
    <s v="Panic, Vladan/Bibiana"/>
    <s v="Production"/>
    <x v="0"/>
    <x v="48"/>
    <x v="54"/>
    <m/>
    <m/>
    <m/>
    <m/>
    <m/>
    <x v="2"/>
    <m/>
    <s v="vendor apps, don't expect to have KPIs"/>
    <s v="3-Not Started"/>
    <m/>
    <m/>
    <s v="4 Hours"/>
    <s v="4 Hours"/>
    <d v="2015-11-15T00:00:00"/>
    <s v="Not Provided"/>
    <s v="Stott, Jennifer"/>
    <d v="2016-11-15T00:00:00"/>
    <x v="2"/>
    <m/>
    <b v="1"/>
  </r>
  <r>
    <x v="3"/>
    <m/>
    <s v="High"/>
    <s v="No"/>
    <s v="SLRT"/>
    <s v="SECURITIES LENDING - EXTENSION"/>
    <s v="Rivera, Cristina (RBC IS)"/>
    <s v="Rastegar, Afsaneh"/>
    <x v="0"/>
    <s v="D'Eramo, Donato"/>
    <s v="Chmatov, Nikolai (RBC IS)"/>
    <x v="0"/>
    <x v="1"/>
    <s v="Rivera, Cristina (RBC IS)"/>
    <s v="Production"/>
    <x v="3"/>
    <x v="17"/>
    <x v="12"/>
    <m/>
    <m/>
    <s v="the only purpose for creating SLRT is because SL jobs have extension of PRT22* and PRTSL*"/>
    <m/>
    <m/>
    <x v="3"/>
    <m/>
    <m/>
    <s v="5-Not Required"/>
    <m/>
    <m/>
    <s v="6 Hours"/>
    <s v="3 Hours"/>
    <d v="2016-10-12T00:00:00"/>
    <s v="Yes"/>
    <s v="Stott, Jennifer"/>
    <d v="2017-10-12T00:00:00"/>
    <x v="3"/>
    <m/>
    <b v="1"/>
  </r>
  <r>
    <x v="0"/>
    <m/>
    <s v="Critical"/>
    <s v="No"/>
    <s v="SMZ0"/>
    <s v=" SAFEWATCH (Filtering Online) "/>
    <s v="Mouries, Eric (RBC IS)"/>
    <s v="Erbetti, Frederic (RBC IS)"/>
    <x v="1"/>
    <s v="Moreschi, Renato (RBC IS)"/>
    <s v="Watry, Carine (RBC IS)"/>
    <x v="5"/>
    <x v="3"/>
    <s v="Schneider, Pierre (RBC IS)"/>
    <s v="Production"/>
    <x v="0"/>
    <x v="49"/>
    <x v="26"/>
    <m/>
    <m/>
    <m/>
    <m/>
    <m/>
    <x v="0"/>
    <m/>
    <m/>
    <s v="6-Infrastructure/ Availability Implemented"/>
    <m/>
    <m/>
    <s v="4 Hours"/>
    <s v="4 Hours"/>
    <d v="2016-08-06T00:00:00"/>
    <s v="Yes"/>
    <s v="Stott, Jennifer"/>
    <d v="2017-04-03T00:00:00"/>
    <x v="4"/>
    <m/>
    <b v="1"/>
  </r>
  <r>
    <x v="6"/>
    <m/>
    <s v="Critical"/>
    <s v="No"/>
    <s v="SNB0"/>
    <s v="Microsoft  Dynamics CRM "/>
    <s v="Franz, Laurent (RBC IS)"/>
    <s v="Preser, Fabien (RBC IS)"/>
    <x v="1"/>
    <s v="Kellaway, Simon"/>
    <s v="Beyer, Soren (RBC IS)"/>
    <x v="5"/>
    <x v="3"/>
    <s v="Franz, Laurent (RBC IS)"/>
    <s v="Production"/>
    <x v="0"/>
    <x v="45"/>
    <x v="49"/>
    <m/>
    <m/>
    <s v="SLA. "/>
    <m/>
    <m/>
    <x v="0"/>
    <m/>
    <m/>
    <s v="6-Infrastructure/ Availability Implemented"/>
    <m/>
    <m/>
    <s v="120 Hours"/>
    <s v="12 Hours"/>
    <d v="2014-11-01T00:00:00"/>
    <s v="Yes"/>
    <s v="Stott, Jennifer"/>
    <d v="2017-11-01T00:00:00"/>
    <x v="4"/>
    <m/>
    <b v="1"/>
  </r>
  <r>
    <x v="6"/>
    <m/>
    <s v="Low"/>
    <s v="No"/>
    <s v="SNI0"/>
    <s v="Datamart Essbase"/>
    <s v="Gruselin, Francois (RBC IS)"/>
    <s v="Gilbin, Didier (RBC IS)"/>
    <x v="1"/>
    <s v="Valenzuela, Fernando (RBC IS)"/>
    <s v="Masson, Fr¿d¿ric (RBC IS)"/>
    <x v="5"/>
    <x v="3"/>
    <s v="Gruslin, Frederic"/>
    <s v="Production"/>
    <x v="0"/>
    <x v="50"/>
    <x v="55"/>
    <m/>
    <m/>
    <m/>
    <m/>
    <m/>
    <x v="0"/>
    <m/>
    <m/>
    <s v="6-Infrastructure/ Availability Implemented"/>
    <m/>
    <m/>
    <s v="12 Hours"/>
    <s v="2 Hours"/>
    <d v="2016-06-04T00:00:00"/>
    <s v="Yes"/>
    <s v="Stott, Jennifer"/>
    <d v="2017-06-04T00:00:00"/>
    <x v="4"/>
    <m/>
    <b v="1"/>
  </r>
  <r>
    <x v="6"/>
    <m/>
    <s v="Low"/>
    <s v="No"/>
    <s v="SNJ0"/>
    <s v="Datamart KPI"/>
    <s v="Gruselin, Francois (RBC IS)"/>
    <s v="Gilbin, Didier (RBC IS)"/>
    <x v="1"/>
    <s v="O'Reilly, Ciara (RBC IS)"/>
    <s v="Lossen, Christian (RBC IS)"/>
    <x v="5"/>
    <x v="3"/>
    <s v="Gruslin, Frederic"/>
    <s v="Production"/>
    <x v="0"/>
    <x v="51"/>
    <x v="56"/>
    <m/>
    <m/>
    <m/>
    <m/>
    <m/>
    <x v="0"/>
    <m/>
    <m/>
    <s v="6-Infrastructure/ Availability Implemented"/>
    <m/>
    <m/>
    <s v="120 Hours"/>
    <s v="2 Hours"/>
    <d v="2016-06-04T00:00:00"/>
    <s v="Yes"/>
    <s v="Stott, Jennifer"/>
    <d v="2018-06-04T00:00:00"/>
    <x v="4"/>
    <m/>
    <b v="1"/>
  </r>
  <r>
    <x v="0"/>
    <m/>
    <s v="High"/>
    <s v="No"/>
    <s v="SNK0"/>
    <s v="Datamart MIS"/>
    <s v="Gruselin, Francois (RBC IS)"/>
    <s v="Gilbin, Didier (RBC IS)"/>
    <x v="1"/>
    <s v="Valenzuela, Fernando (RBC IS)"/>
    <s v="Masson, Fr¿d¿ric (RBC IS)"/>
    <x v="5"/>
    <x v="3"/>
    <s v="Gruslin, Frederic"/>
    <s v="Production"/>
    <x v="0"/>
    <x v="52"/>
    <x v="57"/>
    <m/>
    <m/>
    <m/>
    <m/>
    <m/>
    <x v="0"/>
    <m/>
    <m/>
    <s v="6-Infrastructure/ Availability Implemented"/>
    <m/>
    <m/>
    <s v="24 Hours"/>
    <s v="2 Hours"/>
    <d v="2016-06-04T00:00:00"/>
    <s v="Yes"/>
    <s v="Stott, Jennifer"/>
    <d v="2018-06-04T00:00:00"/>
    <x v="4"/>
    <m/>
    <b v="1"/>
  </r>
  <r>
    <x v="5"/>
    <m/>
    <s v="Critical"/>
    <s v="No"/>
    <s v="SNS0"/>
    <s v="BO Finance"/>
    <s v="Monfrini, Philippe (RBC IS)"/>
    <s v="Gilbin, Didier (RBC IS)"/>
    <x v="1"/>
    <s v="Moreschi, Renato (RBC IS)"/>
    <s v="Ullens, Frederic (RBC IS)"/>
    <x v="12"/>
    <x v="3"/>
    <s v="Zannier, Emmanuel (RBC IS)"/>
    <s v="Production"/>
    <x v="0"/>
    <x v="33"/>
    <x v="58"/>
    <m/>
    <m/>
    <m/>
    <m/>
    <m/>
    <x v="0"/>
    <m/>
    <m/>
    <s v="6-Infrastructure/ Availability Implemented"/>
    <m/>
    <m/>
    <s v="24 Hours"/>
    <s v="2 Hours"/>
    <d v="2016-02-27T00:00:00"/>
    <s v="Yes"/>
    <s v="Stott, Jennifer"/>
    <d v="2018-02-27T00:00:00"/>
    <x v="4"/>
    <m/>
    <b v="1"/>
  </r>
  <r>
    <x v="0"/>
    <m/>
    <s v="Critical"/>
    <s v="No"/>
    <s v="ZGO0"/>
    <s v="RTax"/>
    <s v="Desilets, Raymond (RBC I&amp;TS)"/>
    <s v="Figuiere, Jean-Christophe (RBC I&amp;TS)"/>
    <x v="0"/>
    <s v="Hibbert-Logan, Lynne (RBC IS)"/>
    <s v="Underhill, Carol (RBC IS)"/>
    <x v="0"/>
    <x v="0"/>
    <s v="Salata, Mark"/>
    <s v="Production"/>
    <x v="0"/>
    <x v="18"/>
    <x v="20"/>
    <m/>
    <m/>
    <m/>
    <m/>
    <m/>
    <x v="2"/>
    <d v="2018-02-12T00:00:00"/>
    <m/>
    <s v="3-Not Started"/>
    <m/>
    <m/>
    <s v="RTO Not Assigned"/>
    <s v="3 Hours"/>
    <d v="2016-10-12T00:00:00"/>
    <s v="Yes"/>
    <s v="Stott, Jennifer"/>
    <d v="2019-10-12T00:00:00"/>
    <x v="2"/>
    <m/>
    <b v="1"/>
  </r>
  <r>
    <x v="0"/>
    <m/>
    <s v="Critical"/>
    <s v="No"/>
    <s v="SOA0"/>
    <s v="Corporate Actions"/>
    <s v="Thiry, Eric (RBC IS)"/>
    <s v="Gilbin, Didier (RBC IS)"/>
    <x v="1"/>
    <s v="O'leary, Gary (RBC IS)"/>
    <s v="Hines, Debbie (RBC IS)"/>
    <x v="3"/>
    <x v="3"/>
    <s v="Zannier, Emmanuel (RBC IS)"/>
    <s v="Production"/>
    <x v="0"/>
    <x v="33"/>
    <x v="34"/>
    <m/>
    <m/>
    <m/>
    <m/>
    <m/>
    <x v="0"/>
    <m/>
    <m/>
    <s v="6-Infrastructure/ Availability Implemented"/>
    <m/>
    <m/>
    <s v="4 Hours"/>
    <s v="1 Hour"/>
    <d v="2016-03-19T00:00:00"/>
    <s v="Yes"/>
    <s v="Stott, Jennifer"/>
    <d v="2017-03-19T00:00:00"/>
    <x v="4"/>
    <m/>
    <b v="1"/>
  </r>
  <r>
    <x v="6"/>
    <m/>
    <s v="Critical"/>
    <s v="No"/>
    <s v="SOB0"/>
    <s v="LDC (Linedata Compliance)"/>
    <s v="Barrier, Fr¿d¿ric (RBC IS)"/>
    <s v="Gilbin, Didier (RBC IS)"/>
    <x v="1"/>
    <s v="Kuborn, Samuel (RBC IS)"/>
    <s v="Dorland, Sophie (RBC IS)"/>
    <x v="9"/>
    <x v="3"/>
    <s v="Gruslin, Frederic"/>
    <s v="Production"/>
    <x v="0"/>
    <x v="53"/>
    <x v="45"/>
    <m/>
    <m/>
    <m/>
    <m/>
    <m/>
    <x v="0"/>
    <m/>
    <m/>
    <s v="6-Infrastructure/ Availability Implemented"/>
    <m/>
    <m/>
    <s v="24 Hours"/>
    <s v="2 Hours"/>
    <d v="2016-03-19T00:00:00"/>
    <s v="Yes"/>
    <s v="Stott, Jennifer"/>
    <d v="2018-03-19T00:00:00"/>
    <x v="4"/>
    <m/>
    <b v="1"/>
  </r>
  <r>
    <x v="0"/>
    <m/>
    <s v="High"/>
    <s v="No"/>
    <s v="SOC0"/>
    <s v="NAVQUEST"/>
    <s v="Barrier, Fr¿d¿ric (RBC IS)"/>
    <s v="Gilbin, Didier (RBC IS)"/>
    <x v="1"/>
    <s v="Sunny, Wilson (RBC IS)"/>
    <s v="Narayanan, Devin Nair (RBC IS)"/>
    <x v="9"/>
    <x v="3"/>
    <s v="Gruslin, Frederic"/>
    <s v="Production"/>
    <x v="0"/>
    <x v="53"/>
    <x v="59"/>
    <m/>
    <m/>
    <m/>
    <m/>
    <m/>
    <x v="0"/>
    <m/>
    <m/>
    <s v="6-Infrastructure/ Availability Implemented"/>
    <m/>
    <m/>
    <s v="RTO Not Assigned"/>
    <s v="2 Hours"/>
    <d v="2016-03-19T00:00:00"/>
    <s v="Yes"/>
    <s v="Stott, Jennifer"/>
    <d v="2017-03-19T00:00:00"/>
    <x v="4"/>
    <m/>
    <b v="1"/>
  </r>
  <r>
    <x v="0"/>
    <m/>
    <s v="Critical"/>
    <s v="No"/>
    <s v="SOD0"/>
    <s v="Quartal"/>
    <s v="Franz, Laurent (RBC IS)"/>
    <s v="Preser, Fabien (RBC IS)"/>
    <x v="1"/>
    <s v="Moreschi, Renato (RBC IS)"/>
    <s v="Schauer, Frederic (RBC IS)"/>
    <x v="5"/>
    <x v="3"/>
    <s v="Bengalur, Mruthyunjayswamy "/>
    <s v="Production"/>
    <x v="0"/>
    <x v="14"/>
    <x v="39"/>
    <m/>
    <m/>
    <m/>
    <m/>
    <m/>
    <x v="0"/>
    <m/>
    <m/>
    <s v="6-Infrastructure/ Availability Implemented"/>
    <m/>
    <m/>
    <s v="4 Hours"/>
    <s v="2 Hours"/>
    <d v="2016-02-27T00:00:00"/>
    <s v="Yes"/>
    <s v="Stott, Jennifer"/>
    <d v="2017-02-27T00:00:00"/>
    <x v="4"/>
    <m/>
    <b v="1"/>
  </r>
  <r>
    <x v="0"/>
    <m/>
    <s v="Critical"/>
    <s v="No"/>
    <s v="SOH0"/>
    <s v="Multifonds Suite"/>
    <s v="Meyer, Stephan (RBC IS)"/>
    <s v="Gilbin, Didier (RBC IS)"/>
    <x v="1"/>
    <s v="Moreschi, Renato (RBC IS)"/>
    <s v="Moreau, Gilles (RBC IS)"/>
    <x v="3"/>
    <x v="3"/>
    <s v="Zannier, Emmanuel (RBC IS)"/>
    <s v="Production"/>
    <x v="0"/>
    <x v="33"/>
    <x v="34"/>
    <m/>
    <m/>
    <m/>
    <m/>
    <m/>
    <x v="0"/>
    <m/>
    <m/>
    <s v="6-Infrastructure/ Availability Implemented"/>
    <m/>
    <m/>
    <s v="3 Hours"/>
    <s v="1 Hour"/>
    <d v="2016-03-19T00:00:00"/>
    <s v="Yes"/>
    <s v="Stott, Jennifer"/>
    <d v="2017-03-19T00:00:00"/>
    <x v="4"/>
    <m/>
    <b v="1"/>
  </r>
  <r>
    <x v="5"/>
    <m/>
    <s v="Critical"/>
    <s v="No"/>
    <s v="SOI0"/>
    <s v="Depositary Services Suite"/>
    <s v="Thiry, Eric (RBC IS)"/>
    <s v="Gilbin, Didier (RBC IS)"/>
    <x v="1"/>
    <s v="Kuborn, Samuel (RBC IS)"/>
    <s v="Born, Laurent (RBC IS)"/>
    <x v="3"/>
    <x v="3"/>
    <s v="Zannier, Emmanuel (RBC IS)"/>
    <s v="Production"/>
    <x v="0"/>
    <x v="33"/>
    <x v="58"/>
    <m/>
    <m/>
    <m/>
    <m/>
    <m/>
    <x v="0"/>
    <m/>
    <m/>
    <s v="6-Infrastructure/ Availability Implemented"/>
    <m/>
    <m/>
    <s v="24 Hours"/>
    <s v="2 Hours"/>
    <d v="2016-03-19T00:00:00"/>
    <s v="Yes"/>
    <s v="Stott, Jennifer"/>
    <d v="2017-03-19T00:00:00"/>
    <x v="4"/>
    <m/>
    <b v="1"/>
  </r>
  <r>
    <x v="0"/>
    <m/>
    <s v="Critical"/>
    <s v="No"/>
    <s v="SOJ0"/>
    <s v="OutstandingManagement"/>
    <s v="Meyer, Stephan (RBC IS)"/>
    <s v="Gilbin, Didier (RBC IS)"/>
    <x v="1"/>
    <s v="Hall, Michelle"/>
    <s v="Lallemand, Laurent F (RBC IS)"/>
    <x v="3"/>
    <x v="3"/>
    <s v="Zannier, Emmanuel (RBC IS)"/>
    <s v="Production"/>
    <x v="0"/>
    <x v="33"/>
    <x v="34"/>
    <m/>
    <m/>
    <m/>
    <m/>
    <m/>
    <x v="0"/>
    <m/>
    <m/>
    <s v="6-Infrastructure/ Availability Implemented"/>
    <m/>
    <m/>
    <s v="4 Hours"/>
    <s v="1 Hour"/>
    <d v="2016-03-19T00:00:00"/>
    <s v="Yes"/>
    <s v="Stott, Jennifer"/>
    <d v="2017-03-19T00:00:00"/>
    <x v="4"/>
    <m/>
    <b v="1"/>
  </r>
  <r>
    <x v="5"/>
    <m/>
    <s v="Critical"/>
    <s v="No"/>
    <s v="SOK0"/>
    <s v="Tax Operations Suite"/>
    <s v="Thiry, Eric (RBC IS)"/>
    <s v="Gilbin, Didier (RBC IS)"/>
    <x v="1"/>
    <s v="O'leary, Gary (RBC IS)"/>
    <s v="Hines, Debbie (RBC IS)"/>
    <x v="3"/>
    <x v="3"/>
    <s v="Zannier, Emmanuel (RBC IS)"/>
    <s v="Production"/>
    <x v="0"/>
    <x v="33"/>
    <x v="34"/>
    <m/>
    <m/>
    <m/>
    <m/>
    <m/>
    <x v="2"/>
    <m/>
    <m/>
    <s v="3-Not Started"/>
    <m/>
    <m/>
    <s v="72 Hours"/>
    <s v="1 Hour"/>
    <d v="2016-03-19T00:00:00"/>
    <s v="Yes"/>
    <s v="Stott, Jennifer"/>
    <d v="2019-03-19T00:00:00"/>
    <x v="2"/>
    <m/>
    <b v="1"/>
  </r>
  <r>
    <x v="6"/>
    <m/>
    <s v="Medium"/>
    <s v="No"/>
    <s v="SOL0"/>
    <s v="Optimus"/>
    <s v="Thiry, Eric (RBC IS)"/>
    <s v="Gilbin, Didier (RBC IS)"/>
    <x v="1"/>
    <s v="Krag, Stephen"/>
    <s v="Wallis, Lisa"/>
    <x v="3"/>
    <x v="3"/>
    <s v="Zannier, Emmanuel (RBC IS)"/>
    <s v="Production"/>
    <x v="0"/>
    <x v="41"/>
    <x v="45"/>
    <m/>
    <m/>
    <m/>
    <m/>
    <m/>
    <x v="0"/>
    <m/>
    <m/>
    <s v="6-Infrastructure/ Availability Implemented"/>
    <m/>
    <m/>
    <s v="24 Hours"/>
    <s v="1 Hour"/>
    <d v="2016-03-19T00:00:00"/>
    <s v="Yes"/>
    <s v="Stott, Jennifer"/>
    <d v="2018-03-19T00:00:00"/>
    <x v="4"/>
    <m/>
    <b v="1"/>
  </r>
  <r>
    <x v="5"/>
    <m/>
    <s v="Critical"/>
    <s v="No"/>
    <s v="SOM0"/>
    <s v="Multifonds Fiduciary Suite"/>
    <s v="Meyer, Stephan (RBC IS)"/>
    <s v="Gilbin, Didier (RBC IS)"/>
    <x v="1"/>
    <s v="Kuborn, Samuel (RBC IS)"/>
    <s v="Dorland, Sophie (RBC IS)"/>
    <x v="3"/>
    <x v="3"/>
    <s v="Zannier, Emmanuel (RBC IS)"/>
    <s v="Production"/>
    <x v="0"/>
    <x v="54"/>
    <x v="60"/>
    <m/>
    <m/>
    <m/>
    <m/>
    <m/>
    <x v="0"/>
    <m/>
    <m/>
    <s v="6-Infrastructure/ Availability Implemented"/>
    <m/>
    <m/>
    <s v="4 Hours"/>
    <s v="1 Hour"/>
    <d v="2016-03-19T00:00:00"/>
    <s v="Yes"/>
    <s v="Stott, Jennifer"/>
    <d v="2017-03-19T00:00:00"/>
    <x v="4"/>
    <m/>
    <b v="1"/>
  </r>
  <r>
    <x v="6"/>
    <m/>
    <s v="Low"/>
    <s v="No"/>
    <s v="SON0"/>
    <s v="SCEF"/>
    <s v="Meyer, Stephan (RBC IS)"/>
    <s v="Gilbin, Didier (RBC IS)"/>
    <x v="1"/>
    <s v="O'leary, Gary (RBC IS)"/>
    <s v="Guillaume, Christophe CG (RBC IS)"/>
    <x v="3"/>
    <x v="3"/>
    <s v="Zannier, Emmanuel (RBC IS)"/>
    <s v="Production"/>
    <x v="0"/>
    <x v="26"/>
    <x v="61"/>
    <m/>
    <m/>
    <m/>
    <m/>
    <m/>
    <x v="2"/>
    <m/>
    <m/>
    <s v="3-Not Started"/>
    <m/>
    <m/>
    <s v="120 Hours"/>
    <s v="1 Hour"/>
    <d v="2016-03-19T00:00:00"/>
    <s v="Yes"/>
    <s v="Stott, Jennifer"/>
    <d v="2019-03-19T00:00:00"/>
    <x v="2"/>
    <m/>
    <b v="1"/>
  </r>
  <r>
    <x v="3"/>
    <m/>
    <s v="Criticality Not Assigned"/>
    <s v="No"/>
    <s v="SOX0"/>
    <s v="Splunk"/>
    <s v="Baczynski, Didier (RBC IS)"/>
    <s v="Lovett, Murray"/>
    <x v="0"/>
    <s v="Lovett, Murray"/>
    <s v="Lovett, Murray"/>
    <x v="12"/>
    <x v="6"/>
    <m/>
    <s v="Production"/>
    <x v="3"/>
    <x v="10"/>
    <x v="12"/>
    <m/>
    <m/>
    <s v="an IT Tool, not an App. SLA/OLA not required. Will merge the two App code into one."/>
    <m/>
    <m/>
    <x v="3"/>
    <m/>
    <m/>
    <s v="5-Not Required"/>
    <m/>
    <m/>
    <s v="120 Hours"/>
    <s v="Immediate/Dynamic"/>
    <d v="2016-09-24T00:00:00"/>
    <s v="Not Provided"/>
    <s v="Stott, Jennifer"/>
    <d v="2019-09-24T00:00:00"/>
    <x v="3"/>
    <m/>
    <b v="1"/>
  </r>
  <r>
    <x v="0"/>
    <m/>
    <s v="Medium"/>
    <s v="No"/>
    <s v="SPB0"/>
    <s v="FOCUS Transaction Management"/>
    <s v="Thiry, Eric (RBC IS)"/>
    <s v="Gilbin, Didier (RBC IS)"/>
    <x v="1"/>
    <s v="Moreau, Gilles (RBC IS)"/>
    <s v="Schauer, Frederic (RBC IS)"/>
    <x v="3"/>
    <x v="3"/>
    <s v="Zannier, Emmanuel (RBC IS)"/>
    <s v="Production"/>
    <x v="0"/>
    <x v="53"/>
    <x v="59"/>
    <m/>
    <m/>
    <m/>
    <m/>
    <m/>
    <x v="2"/>
    <m/>
    <m/>
    <s v="3-Not Started"/>
    <m/>
    <m/>
    <s v="4 Hours"/>
    <s v="1 Hour"/>
    <d v="2016-03-19T00:00:00"/>
    <s v="Yes"/>
    <s v="Stott, Jennifer"/>
    <d v="2017-03-19T00:00:00"/>
    <x v="2"/>
    <m/>
    <b v="1"/>
  </r>
  <r>
    <x v="5"/>
    <m/>
    <s v="Medium"/>
    <s v="No"/>
    <s v="SPL0"/>
    <s v=" EXACT (BE)"/>
    <s v="Nangia, Nagesh (CWM-NR)"/>
    <s v="Erbetti, Frederic (RBC IS)"/>
    <x v="1"/>
    <s v="de Saint Moulin, Thibaut Td (RBC IS)"/>
    <s v="Amour, Marouane (RBC IS)"/>
    <x v="5"/>
    <x v="3"/>
    <s v="Bengalur, Mruthyunjayswamy "/>
    <s v="Production"/>
    <x v="0"/>
    <x v="53"/>
    <x v="59"/>
    <m/>
    <m/>
    <m/>
    <m/>
    <m/>
    <x v="0"/>
    <m/>
    <m/>
    <s v="6-Infrastructure/ Availability Implemented"/>
    <m/>
    <m/>
    <s v="24 Hours"/>
    <s v="24 Hours"/>
    <d v="2014-09-27T00:00:00"/>
    <s v="Not Provided"/>
    <s v="Stott, Jennifer"/>
    <d v="2016-09-27T00:00:00"/>
    <x v="4"/>
    <m/>
    <b v="1"/>
  </r>
  <r>
    <x v="6"/>
    <m/>
    <s v="Low"/>
    <s v="No"/>
    <s v="SPO0"/>
    <s v=" IncidentTracker"/>
    <s v="Nangia, Nagesh (CWM-NR)"/>
    <s v="Erbetti, Frederic (RBC IS)"/>
    <x v="1"/>
    <s v="de Saint Moulin, Thibaut Td (RBC IS)"/>
    <s v="Thijs, Andy AT (RBC IS)"/>
    <x v="5"/>
    <x v="3"/>
    <s v="Bengalur, Mruthyunjayswamy "/>
    <s v="Production"/>
    <x v="0"/>
    <x v="34"/>
    <x v="20"/>
    <m/>
    <m/>
    <m/>
    <m/>
    <m/>
    <x v="2"/>
    <m/>
    <m/>
    <s v="3-Not Started"/>
    <m/>
    <m/>
    <s v="No System To Protect"/>
    <s v="No System To Protect"/>
    <m/>
    <s v="Not Provided"/>
    <s v="Stott, Jennifer"/>
    <d v="2019-05-01T00:00:00"/>
    <x v="2"/>
    <m/>
    <b v="1"/>
  </r>
  <r>
    <x v="0"/>
    <m/>
    <s v="Low"/>
    <s v="No"/>
    <s v="SPR0"/>
    <s v="DikePro"/>
    <s v="Lion, Massimo (RBC IS)"/>
    <s v="Stone, Richard (RBC IS)"/>
    <x v="2"/>
    <s v="Moreschi, Renato (RBC IS)"/>
    <s v="D'oro, Giancarlo (RBC IS)"/>
    <x v="5"/>
    <x v="5"/>
    <s v="Lion, Massimo (RBC IS)"/>
    <s v="Production"/>
    <x v="0"/>
    <x v="41"/>
    <x v="35"/>
    <m/>
    <m/>
    <m/>
    <m/>
    <m/>
    <x v="2"/>
    <m/>
    <m/>
    <s v="3-Not Started"/>
    <m/>
    <m/>
    <s v="No System To Protect"/>
    <s v="No System To Protect"/>
    <m/>
    <s v="Not Provided"/>
    <s v="Stott, Jennifer"/>
    <d v="2019-05-01T00:00:00"/>
    <x v="2"/>
    <m/>
    <b v="1"/>
  </r>
  <r>
    <x v="0"/>
    <m/>
    <s v="Medium"/>
    <s v="No"/>
    <s v="SPS0"/>
    <s v="Abacus"/>
    <s v="Schnyder, Daniel (RBC IS)"/>
    <s v="Stone, Richard (RBC IS)"/>
    <x v="2"/>
    <s v="Pollock, Sherrie Ann"/>
    <s v="Mcguire, Barry (RBC IS)"/>
    <x v="5"/>
    <x v="5"/>
    <s v="Schnyder, Daniel (RBC IS)"/>
    <s v="Production"/>
    <x v="0"/>
    <x v="34"/>
    <x v="20"/>
    <m/>
    <m/>
    <s v="Sent for signoff."/>
    <m/>
    <m/>
    <x v="2"/>
    <m/>
    <m/>
    <s v="3-Not Started"/>
    <m/>
    <m/>
    <s v="24 Hours"/>
    <s v="4 Hours"/>
    <d v="2016-05-31T00:00:00"/>
    <s v="Yes"/>
    <s v="Stott, Jennifer"/>
    <d v="2017-01-26T00:00:00"/>
    <x v="2"/>
    <m/>
    <b v="1"/>
  </r>
  <r>
    <x v="0"/>
    <m/>
    <s v="Low"/>
    <s v="No"/>
    <s v="SPT0"/>
    <s v="Diapason"/>
    <s v="Lion, Massimo (RBC IS)"/>
    <s v="Stone, Richard (RBC IS)"/>
    <x v="2"/>
    <s v="Schmirler, Michael MS (RBC IS)"/>
    <s v="Beretta, Bruno (RBC IS)"/>
    <x v="5"/>
    <x v="5"/>
    <s v="Lion, Massimo (RBC IS)"/>
    <s v="Production"/>
    <x v="0"/>
    <x v="41"/>
    <x v="35"/>
    <m/>
    <m/>
    <m/>
    <m/>
    <m/>
    <x v="2"/>
    <m/>
    <m/>
    <s v="3-Not Started"/>
    <m/>
    <m/>
    <s v="No System To Protect"/>
    <s v="No System To Protect"/>
    <m/>
    <s v="Not Provided"/>
    <s v="Stott, Jennifer"/>
    <d v="2019-05-01T00:00:00"/>
    <x v="2"/>
    <m/>
    <b v="1"/>
  </r>
  <r>
    <x v="5"/>
    <m/>
    <s v="Medium"/>
    <s v="No"/>
    <s v="SPX0"/>
    <s v="JVDB Counterparty Global Identifier (JVDB)"/>
    <s v="Hillard, Philippe (RBC IS)"/>
    <s v="Erbetti, Frederic (RBC IS)"/>
    <x v="1"/>
    <s v="Renard, Philippe (RBC IS)"/>
    <s v="Protik, Branko (RBC IS)"/>
    <x v="9"/>
    <x v="3"/>
    <s v="Bengalur, Mruthyunjayswamy "/>
    <s v="Production"/>
    <x v="0"/>
    <x v="55"/>
    <x v="62"/>
    <m/>
    <m/>
    <m/>
    <m/>
    <m/>
    <x v="0"/>
    <m/>
    <m/>
    <s v="6-Infrastructure/ Availability Implemented"/>
    <m/>
    <m/>
    <s v="120 Hours"/>
    <s v="1 Hour"/>
    <d v="2016-06-04T00:00:00"/>
    <s v="Yes"/>
    <s v="Stott, Jennifer"/>
    <d v="2019-06-04T00:00:00"/>
    <x v="4"/>
    <m/>
    <b v="1"/>
  </r>
  <r>
    <x v="5"/>
    <m/>
    <s v="Medium"/>
    <s v="No"/>
    <s v="SPY0"/>
    <s v="FERMAT RAY"/>
    <s v="Hillard, Philippe (RBC IS)"/>
    <s v="Erbetti, Frederic (RBC IS)"/>
    <x v="1"/>
    <s v="Renard, Philippe (RBC IS)"/>
    <s v="Gaube, Fr¿d¿ric (RBC IS)"/>
    <x v="9"/>
    <x v="3"/>
    <s v="Bengalur, Mruthyunjayswamy "/>
    <s v="Production"/>
    <x v="0"/>
    <x v="55"/>
    <x v="62"/>
    <m/>
    <m/>
    <m/>
    <m/>
    <m/>
    <x v="0"/>
    <m/>
    <m/>
    <s v="6-Infrastructure/ Availability Implemented"/>
    <m/>
    <m/>
    <s v="120 Hours"/>
    <s v="2 Hours"/>
    <d v="2016-06-04T00:00:00"/>
    <s v="Yes"/>
    <s v="Stott, Jennifer"/>
    <d v="2019-06-04T00:00:00"/>
    <x v="4"/>
    <m/>
    <b v="1"/>
  </r>
  <r>
    <x v="1"/>
    <m/>
    <s v="Critical"/>
    <s v="Yes"/>
    <s v="SQ00"/>
    <s v="BRAT"/>
    <s v="Tynianov, Yulian (RBC IS)"/>
    <s v="Rastegar, Afsaneh"/>
    <x v="0"/>
    <s v="De Concilys, John (RBC I&amp;TS)"/>
    <s v="Stewart, Marcia (RBC IS)"/>
    <x v="0"/>
    <x v="2"/>
    <s v="Bek"/>
    <s v="Production"/>
    <x v="0"/>
    <x v="56"/>
    <x v="63"/>
    <m/>
    <m/>
    <m/>
    <m/>
    <m/>
    <x v="0"/>
    <m/>
    <m/>
    <s v="1-In Good Standing"/>
    <m/>
    <m/>
    <s v="4 Hours"/>
    <s v="5 Hours"/>
    <d v="2016-09-16T00:00:00"/>
    <s v="Yes"/>
    <s v="Stott, Jennifer"/>
    <d v="2017-09-16T00:00:00"/>
    <x v="0"/>
    <s v="Not suitable for Dynatrace"/>
    <b v="1"/>
  </r>
  <r>
    <x v="5"/>
    <m/>
    <s v="High"/>
    <s v="No"/>
    <s v="SQA0"/>
    <s v="PRISMA"/>
    <s v="Davin, Jerome (RBC IS)"/>
    <s v="Gilbin, Didier (RBC IS)"/>
    <x v="1"/>
    <s v="Moreschi, Renato (RBC IS)"/>
    <s v="D'oro, Giancarlo (RBC IS)"/>
    <x v="3"/>
    <x v="3"/>
    <s v="Zannier, Emmanuel (RBC IS)"/>
    <s v="Production"/>
    <x v="0"/>
    <x v="19"/>
    <x v="60"/>
    <m/>
    <m/>
    <m/>
    <m/>
    <m/>
    <x v="2"/>
    <m/>
    <m/>
    <s v="3-Not Started"/>
    <m/>
    <m/>
    <s v="3 Hours"/>
    <s v="2 Hours"/>
    <d v="2016-03-19T00:00:00"/>
    <s v="Yes"/>
    <s v="Stott, Jennifer"/>
    <d v="2017-03-19T00:00:00"/>
    <x v="2"/>
    <m/>
    <b v="1"/>
  </r>
  <r>
    <x v="6"/>
    <m/>
    <s v="Medium"/>
    <s v="No"/>
    <s v="SQD0"/>
    <s v="Fund Reporting Tactical App Suite"/>
    <s v="Davin, Jerome (RBC IS)"/>
    <s v="Gilbin, Didier (RBC IS)"/>
    <x v="1"/>
    <s v="Moreschi, Renato (RBC IS)"/>
    <s v="de Saint Moulin, Thibaut Td (RBC IS)"/>
    <x v="9"/>
    <x v="3"/>
    <s v="Zannier, Emmanuel (RBC IS)"/>
    <s v="Production"/>
    <x v="0"/>
    <x v="41"/>
    <x v="45"/>
    <m/>
    <m/>
    <m/>
    <m/>
    <m/>
    <x v="0"/>
    <m/>
    <m/>
    <s v="6-Infrastructure/ Availability Implemented"/>
    <m/>
    <m/>
    <s v="24 Hours"/>
    <s v="24 Hours"/>
    <m/>
    <s v="Not Provided"/>
    <s v="Stott, Jennifer"/>
    <d v="2018-05-01T00:00:00"/>
    <x v="4"/>
    <m/>
    <b v="1"/>
  </r>
  <r>
    <x v="0"/>
    <m/>
    <s v="High"/>
    <s v="No"/>
    <s v="SQE0"/>
    <s v="SOFIE"/>
    <s v="Hillard, Philippe (RBC IS)"/>
    <s v="Erbetti, Frederic (RBC IS)"/>
    <x v="1"/>
    <s v="Renard, Philippe (RBC IS)"/>
    <s v="Gaube, Fr¿d¿ric (RBC IS)"/>
    <x v="9"/>
    <x v="3"/>
    <s v="Bengalur, Mruthyunjayswamy "/>
    <s v="Production"/>
    <x v="0"/>
    <x v="55"/>
    <x v="62"/>
    <m/>
    <m/>
    <m/>
    <m/>
    <m/>
    <x v="0"/>
    <m/>
    <m/>
    <s v="6-Infrastructure/ Availability Implemented"/>
    <m/>
    <m/>
    <s v="12 Hours"/>
    <s v="12 Hours"/>
    <d v="2015-10-23T00:00:00"/>
    <s v="Yes"/>
    <s v="Stott, Jennifer"/>
    <d v="2016-10-23T00:00:00"/>
    <x v="4"/>
    <m/>
    <b v="1"/>
  </r>
  <r>
    <x v="0"/>
    <m/>
    <s v="Critical"/>
    <s v="No"/>
    <s v="SQH0"/>
    <s v="JIRA"/>
    <s v="Franz, Laurent (RBC IS)"/>
    <s v="Preser, Fabien (RBC IS)"/>
    <x v="1"/>
    <s v="Moreau, Gilles (RBC IS)"/>
    <s v="Smolarski, Laurent (RBC IS)"/>
    <x v="5"/>
    <x v="3"/>
    <s v="Franz, Laurent (RBC IS)"/>
    <s v="Production"/>
    <x v="0"/>
    <x v="43"/>
    <x v="47"/>
    <m/>
    <m/>
    <s v="SLA."/>
    <m/>
    <m/>
    <x v="0"/>
    <m/>
    <m/>
    <s v="6-Infrastructure/ Availability Implemented"/>
    <m/>
    <m/>
    <s v="4 Hours"/>
    <s v="2 Hours"/>
    <d v="2016-06-04T00:00:00"/>
    <s v="Yes"/>
    <s v="Stott, Jennifer"/>
    <d v="2017-06-04T00:00:00"/>
    <x v="4"/>
    <m/>
    <b v="1"/>
  </r>
  <r>
    <x v="4"/>
    <m/>
    <s v="Medium"/>
    <s v="No"/>
    <s v="SQI0"/>
    <s v="ShS Operation External Tool Suite"/>
    <s v="Dumont, Pascale (RBC IS)"/>
    <s v="Stone, Richard (RBC IS)"/>
    <x v="2"/>
    <s v="de Saint Moulin, Thibaut Td (RBC IS)"/>
    <s v="Lhamyani, Youssef (RBC IS)"/>
    <x v="4"/>
    <x v="5"/>
    <s v="Dumont, Pascale PD (RBC IS)"/>
    <s v="Production"/>
    <x v="0"/>
    <x v="37"/>
    <x v="41"/>
    <m/>
    <m/>
    <m/>
    <m/>
    <m/>
    <x v="0"/>
    <m/>
    <m/>
    <s v="6-Infrastructure/ Availability Implemented"/>
    <m/>
    <m/>
    <s v="24 Hours"/>
    <s v="24 Hours"/>
    <d v="2015-10-12T00:00:00"/>
    <s v="Not Provided"/>
    <s v="Stott, Jennifer"/>
    <d v="2017-10-12T00:00:00"/>
    <x v="4"/>
    <m/>
    <b v="1"/>
  </r>
  <r>
    <x v="0"/>
    <m/>
    <s v="Critical"/>
    <s v="No"/>
    <s v="SQK0"/>
    <s v="QualNet"/>
    <s v="Franz, Laurent (RBC IS)"/>
    <s v="Preser, Fabien (RBC IS)"/>
    <x v="1"/>
    <s v="Hines, Debbie (RBC IS)"/>
    <s v="O'leary, Gary (RBC IS)"/>
    <x v="5"/>
    <x v="3"/>
    <s v="Franz, Laurent (RBC IS)"/>
    <s v="Production"/>
    <x v="0"/>
    <x v="25"/>
    <x v="28"/>
    <m/>
    <m/>
    <s v="SLA. "/>
    <m/>
    <m/>
    <x v="0"/>
    <m/>
    <m/>
    <s v="6-Infrastructure/ Availability Implemented"/>
    <m/>
    <m/>
    <s v="4 Hours"/>
    <s v="1 Hour"/>
    <d v="2016-03-23T00:00:00"/>
    <s v="Yes"/>
    <s v="Stott, Jennifer"/>
    <d v="2017-03-23T00:00:00"/>
    <x v="4"/>
    <m/>
    <b v="1"/>
  </r>
  <r>
    <x v="0"/>
    <m/>
    <s v="High"/>
    <s v="No"/>
    <s v="SQQ0"/>
    <s v=" Service Deposant"/>
    <s v="Franz, Laurent (RBC IS)"/>
    <s v="Preser, Fabien (RBC IS)"/>
    <x v="1"/>
    <s v="Blondeau, Steve (RBC IS)"/>
    <s v="Kneveler, Loic (RBC IS)"/>
    <x v="9"/>
    <x v="3"/>
    <s v="Trabelsi, Nisar "/>
    <s v="Production"/>
    <x v="0"/>
    <x v="13"/>
    <x v="53"/>
    <m/>
    <m/>
    <m/>
    <m/>
    <m/>
    <x v="0"/>
    <m/>
    <m/>
    <s v="6-Infrastructure/ Availability Implemented"/>
    <m/>
    <m/>
    <s v="12 Hours"/>
    <s v="1 Hour"/>
    <d v="2016-08-06T00:00:00"/>
    <s v="Yes"/>
    <s v="Stott, Jennifer"/>
    <d v="2016-12-04T00:00:00"/>
    <x v="4"/>
    <m/>
    <b v="1"/>
  </r>
  <r>
    <x v="0"/>
    <m/>
    <s v="Critical"/>
    <s v="No"/>
    <s v="SQS0"/>
    <s v="DOCUMENTUM Fund Operations"/>
    <s v="Franz, Laurent (RBC IS)"/>
    <s v="Preser, Fabien (RBC IS)"/>
    <x v="1"/>
    <s v="Sunny, Wilson (RBC IS)"/>
    <s v="Moreau, Gilles (RBC IS)"/>
    <x v="5"/>
    <x v="3"/>
    <s v="Franz, Laurent (RBC IS)"/>
    <s v="Production"/>
    <x v="0"/>
    <x v="43"/>
    <x v="64"/>
    <m/>
    <m/>
    <s v="SLA."/>
    <m/>
    <m/>
    <x v="0"/>
    <m/>
    <m/>
    <s v="6-Infrastructure/ Availability Implemented"/>
    <m/>
    <m/>
    <s v="4 Hours"/>
    <s v="3 Hours"/>
    <d v="2016-09-24T00:00:00"/>
    <s v="Yes"/>
    <s v="Stott, Jennifer"/>
    <d v="2017-09-24T00:00:00"/>
    <x v="4"/>
    <m/>
    <b v="1"/>
  </r>
  <r>
    <x v="3"/>
    <m/>
    <s v="Critical"/>
    <s v="No"/>
    <s v="SQT0"/>
    <s v="KARMA"/>
    <s v="Thomas, Jean-francois (RBC IS)"/>
    <s v="Rastegar, Afsaneh"/>
    <x v="0"/>
    <s v="Lucchesi, Jerome (RBC IS)"/>
    <s v="De Concilys, John (RBC I&amp;TS)"/>
    <x v="8"/>
    <x v="1"/>
    <s v="Thomas, Jean-francois (RBC IS)"/>
    <s v="Production"/>
    <x v="0"/>
    <x v="57"/>
    <x v="65"/>
    <m/>
    <m/>
    <m/>
    <m/>
    <m/>
    <x v="0"/>
    <m/>
    <s v="Hosted in IS4F"/>
    <s v="6-Infrastructure/ Availability Implemented"/>
    <m/>
    <m/>
    <s v="8 Hours"/>
    <s v="2 Hours"/>
    <d v="2016-06-04T00:00:00"/>
    <s v="Yes"/>
    <s v="Stott, Jennifer"/>
    <d v="2017-06-04T00:00:00"/>
    <x v="4"/>
    <m/>
    <b v="1"/>
  </r>
  <r>
    <x v="4"/>
    <m/>
    <s v="High"/>
    <s v="No"/>
    <s v="SQU0"/>
    <s v="OICRvig"/>
    <s v="Lion, Massimo (RBC IS)"/>
    <s v="Stone, Richard (RBC IS)"/>
    <x v="2"/>
    <s v="Moreschi, Renato (RBC IS)"/>
    <s v="D'oro, Giancarlo (RBC IS)"/>
    <x v="5"/>
    <x v="5"/>
    <s v="Lion, Massimo (RBC IS)"/>
    <s v="Production"/>
    <x v="0"/>
    <x v="41"/>
    <x v="35"/>
    <m/>
    <m/>
    <m/>
    <m/>
    <m/>
    <x v="2"/>
    <m/>
    <m/>
    <s v="3-Not Started"/>
    <m/>
    <m/>
    <s v="12 Hours"/>
    <s v="4 Hours"/>
    <m/>
    <s v="Not Provided"/>
    <s v="Stott, Jennifer"/>
    <d v="2016-11-01T00:00:00"/>
    <x v="2"/>
    <m/>
    <b v="1"/>
  </r>
  <r>
    <x v="0"/>
    <m/>
    <s v="Critical"/>
    <s v="No"/>
    <s v="SQV0"/>
    <s v=" DOCUMENTUM Archiver"/>
    <s v="Franz, Laurent (RBC IS)"/>
    <s v="Preser, Fabien (RBC IS)"/>
    <x v="1"/>
    <s v="Sunny, Wilson (RBC IS)"/>
    <s v="Moreau, Gilles (RBC IS)"/>
    <x v="12"/>
    <x v="3"/>
    <s v="Franz, Laurent (RBC IS)"/>
    <s v="Production"/>
    <x v="0"/>
    <x v="43"/>
    <x v="64"/>
    <m/>
    <m/>
    <s v="SLA."/>
    <m/>
    <m/>
    <x v="0"/>
    <m/>
    <m/>
    <s v="6-Infrastructure/ Availability Implemented"/>
    <m/>
    <m/>
    <s v="4 Hours"/>
    <s v="3 Hours"/>
    <d v="2016-09-24T00:00:00"/>
    <s v="Yes"/>
    <s v="Stott, Jennifer"/>
    <d v="2017-09-24T00:00:00"/>
    <x v="4"/>
    <m/>
    <b v="1"/>
  </r>
  <r>
    <x v="5"/>
    <m/>
    <s v="Critical"/>
    <s v="No"/>
    <s v="SQW0"/>
    <s v="DOCUMENTUM Custody"/>
    <s v="Franz, Laurent (RBC IS)"/>
    <s v="Preser, Fabien (RBC IS)"/>
    <x v="1"/>
    <s v="Sunny, Wilson (RBC IS)"/>
    <s v="Moreau, Gilles (RBC IS)"/>
    <x v="12"/>
    <x v="3"/>
    <s v="Franz, Laurent (RBC IS)"/>
    <s v="Production"/>
    <x v="0"/>
    <x v="43"/>
    <x v="64"/>
    <m/>
    <m/>
    <s v="SLA."/>
    <m/>
    <m/>
    <x v="0"/>
    <m/>
    <m/>
    <s v="6-Infrastructure/ Availability Implemented"/>
    <m/>
    <m/>
    <s v="4 Hours"/>
    <s v="3 Hours"/>
    <d v="2016-09-24T00:00:00"/>
    <s v="Yes"/>
    <s v="Stott, Jennifer"/>
    <d v="2017-09-24T00:00:00"/>
    <x v="4"/>
    <m/>
    <b v="1"/>
  </r>
  <r>
    <x v="0"/>
    <m/>
    <s v="Critical"/>
    <s v="No"/>
    <s v="SQX0"/>
    <s v="FlowMatch"/>
    <s v="Zanon, Julie (RBC IS)"/>
    <s v="Stone, Richard (RBC IS)"/>
    <x v="2"/>
    <s v="Moreschi, Renato (RBC IS)"/>
    <s v="Ha¿ner, Thierry (RBC IS)"/>
    <x v="12"/>
    <x v="5"/>
    <s v="Lecaille, Hervé"/>
    <s v="Production"/>
    <x v="3"/>
    <x v="17"/>
    <x v="12"/>
    <m/>
    <m/>
    <s v="The retirement date for Flowmatch is November 23th 2017 (Migration to TLM is ongoing with a fist phase completed in June and a second phase planned in Sept/Oct)."/>
    <m/>
    <m/>
    <x v="3"/>
    <m/>
    <m/>
    <s v="5-Not Required"/>
    <m/>
    <m/>
    <s v="4 Hours"/>
    <s v="1 Hour"/>
    <d v="2016-08-06T00:00:00"/>
    <s v="Yes"/>
    <s v="Stott, Jennifer"/>
    <d v="2017-04-03T00:00:00"/>
    <x v="3"/>
    <m/>
    <b v="1"/>
  </r>
  <r>
    <x v="4"/>
    <m/>
    <s v="Critical"/>
    <s v="No"/>
    <s v="SRA0"/>
    <s v="Sage"/>
    <s v="Zanon, Julie (RBC IS)"/>
    <s v="Stone, Richard (RBC IS)"/>
    <x v="2"/>
    <s v="Pollock, Sherrie Ann"/>
    <s v="Lecardinal, V¿ronique (RBC IS)"/>
    <x v="9"/>
    <x v="5"/>
    <s v="Lecaille, Hervé"/>
    <s v="Production"/>
    <x v="0"/>
    <x v="38"/>
    <x v="66"/>
    <m/>
    <m/>
    <m/>
    <m/>
    <m/>
    <x v="2"/>
    <m/>
    <m/>
    <s v="3-Not Started"/>
    <m/>
    <m/>
    <s v="24 Hours"/>
    <s v="3 Hours"/>
    <d v="2015-03-21T00:00:00"/>
    <s v="Yes"/>
    <s v="Stott, Jennifer"/>
    <d v="2017-03-21T00:00:00"/>
    <x v="2"/>
    <m/>
    <b v="1"/>
  </r>
  <r>
    <x v="4"/>
    <m/>
    <s v="Critical"/>
    <s v="No"/>
    <s v="SRB0"/>
    <s v="Tactical Applications France"/>
    <s v="Zanon, Julie (RBC IS)"/>
    <s v="Stone, Richard (RBC IS)"/>
    <x v="2"/>
    <s v="Moreschi, Renato (RBC IS)"/>
    <s v="Ha¿ner, Thierry (RBC IS)"/>
    <x v="9"/>
    <x v="5"/>
    <s v="Bonneville, Georges-Henri"/>
    <s v="Production"/>
    <x v="0"/>
    <x v="58"/>
    <x v="67"/>
    <m/>
    <m/>
    <m/>
    <m/>
    <m/>
    <x v="0"/>
    <m/>
    <m/>
    <s v="6-Infrastructure/ Availability Implemented"/>
    <m/>
    <m/>
    <s v="4 Hours"/>
    <s v="2 Hours"/>
    <d v="2016-03-19T00:00:00"/>
    <s v="Yes"/>
    <s v="Stott, Jennifer"/>
    <d v="2017-03-19T00:00:00"/>
    <x v="4"/>
    <m/>
    <b v="1"/>
  </r>
  <r>
    <x v="5"/>
    <m/>
    <s v="Medium"/>
    <s v="No"/>
    <s v="SRH0"/>
    <s v="ShS Operational Reco Tactical App Suite"/>
    <s v="Marcacci, S¿bastien (RBC IS)"/>
    <s v="Stone, Richard (RBC IS)"/>
    <x v="2"/>
    <s v="de Saint Moulin, Thibaut Td (RBC IS)"/>
    <s v="Lhamyani, Youssef (RBC IS)"/>
    <x v="7"/>
    <x v="3"/>
    <s v="Marcacci Sebastien"/>
    <s v="Production"/>
    <x v="3"/>
    <x v="17"/>
    <x v="12"/>
    <m/>
    <m/>
    <s v="SRH0 will be merged into Sara (IIPM code SAV0) and expected to be no longer existing as an Application."/>
    <m/>
    <m/>
    <x v="3"/>
    <m/>
    <m/>
    <s v="5-Not Required"/>
    <m/>
    <m/>
    <s v="24 Hours"/>
    <s v="24 Hours"/>
    <d v="2016-08-15T00:00:00"/>
    <s v="Not Provided"/>
    <s v="Stott, Jennifer"/>
    <d v="2017-04-12T00:00:00"/>
    <x v="3"/>
    <m/>
    <b v="1"/>
  </r>
  <r>
    <x v="0"/>
    <m/>
    <s v="Criticality Not Assigned"/>
    <s v="No"/>
    <s v="SRL0"/>
    <s v="Therefore"/>
    <s v="Schnyder, Daniel (RBC IS)"/>
    <s v="Stone, Richard (RBC IS)"/>
    <x v="2"/>
    <s v="Moreschi, Renato (RBC IS)"/>
    <s v="Corbonnois, Olivier (RBC IS)"/>
    <x v="5"/>
    <x v="5"/>
    <s v="Schnyder, Daniel (RBC IS)"/>
    <s v="Production"/>
    <x v="0"/>
    <x v="34"/>
    <x v="20"/>
    <m/>
    <m/>
    <s v="Sent for signoff."/>
    <m/>
    <m/>
    <x v="2"/>
    <m/>
    <m/>
    <s v="3-Not Started"/>
    <m/>
    <m/>
    <s v="4 Hours"/>
    <s v="4 Hours"/>
    <d v="2015-10-23T00:00:00"/>
    <s v="Yes"/>
    <s v="Stott, Jennifer"/>
    <d v="2016-10-23T00:00:00"/>
    <x v="2"/>
    <m/>
    <b v="1"/>
  </r>
  <r>
    <x v="5"/>
    <m/>
    <s v="Low"/>
    <s v="No"/>
    <s v="SRM0"/>
    <s v="EUC BIL"/>
    <s v="Mouries, Eric (RBC IS)"/>
    <s v="Erbetti, Frederic (RBC IS)"/>
    <x v="1"/>
    <s v="Conrad, Katty"/>
    <s v="Mouries, Eric (RBC IS)"/>
    <x v="5"/>
    <x v="3"/>
    <s v="Schneider, Pierre (RBC IS)"/>
    <s v="Production"/>
    <x v="3"/>
    <x v="17"/>
    <x v="12"/>
    <m/>
    <m/>
    <s v="Applications contained are : - not exposed to a Business team. - are currently only BI3 applications (P1 or P2 incident will never be open). - should not be declared in IIPM.  - should be retired once we will close relation with IT BIL (Scuba project linked). The target date is to decomission SAM2 by end of 2018 (SAM2 is the main application under this app code). The remaining is targeted to be decommissioned by end of 2019"/>
    <m/>
    <m/>
    <x v="3"/>
    <m/>
    <m/>
    <s v="5-Not Required"/>
    <m/>
    <m/>
    <s v="No System To Protect"/>
    <s v="No System To Protect"/>
    <m/>
    <s v="Not Provided"/>
    <s v="Stott, Jennifer"/>
    <d v="2019-05-01T00:00:00"/>
    <x v="3"/>
    <m/>
    <b v="1"/>
  </r>
  <r>
    <x v="0"/>
    <m/>
    <s v="High"/>
    <s v="No"/>
    <s v="SRO0"/>
    <s v="Conti Correnti"/>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12 Hours"/>
    <s v="4 Hours"/>
    <d v="2015-11-14T00:00:00"/>
    <s v="Not Provided"/>
    <s v="Stott, Jennifer"/>
    <d v="2016-11-14T00:00:00"/>
    <x v="2"/>
    <m/>
    <b v="1"/>
  </r>
  <r>
    <x v="0"/>
    <m/>
    <s v="Critical"/>
    <s v="No"/>
    <s v="SRP0"/>
    <s v="EOS"/>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Not Provided"/>
    <s v="Stott, Jennifer"/>
    <d v="2016-11-14T00:00:00"/>
    <x v="2"/>
    <m/>
    <b v="1"/>
  </r>
  <r>
    <x v="0"/>
    <m/>
    <s v="Medium"/>
    <s v="No"/>
    <s v="SRR0"/>
    <s v="SAP Italy"/>
    <s v="Lion, Massimo (RBC IS)"/>
    <s v="Stone, Richard (RBC IS)"/>
    <x v="2"/>
    <s v="Brunetti, Paolo (RBC IS)"/>
    <s v="Brunetti, Paolo (RBC IS)"/>
    <x v="11"/>
    <x v="5"/>
    <s v="Lion, Massimo (RBC IS)"/>
    <s v="Production"/>
    <x v="0"/>
    <x v="5"/>
    <x v="12"/>
    <m/>
    <m/>
    <s v="SLA in the repository, expiry date to be discussed. CEDACRI Application."/>
    <m/>
    <m/>
    <x v="2"/>
    <m/>
    <m/>
    <s v="3-Not Started"/>
    <m/>
    <m/>
    <s v="24 Hours"/>
    <s v="2 Hours"/>
    <d v="2015-11-14T00:00:00"/>
    <s v="Yes"/>
    <s v="Stott, Jennifer"/>
    <d v="2017-11-14T00:00:00"/>
    <x v="2"/>
    <m/>
    <b v="1"/>
  </r>
  <r>
    <x v="0"/>
    <m/>
    <s v="Critical"/>
    <s v="No"/>
    <s v="SRS0"/>
    <s v="PREMIA"/>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Yes"/>
    <s v="Stott, Jennifer"/>
    <d v="2016-11-14T00:00:00"/>
    <x v="2"/>
    <m/>
    <b v="1"/>
  </r>
  <r>
    <x v="0"/>
    <m/>
    <s v="Medium"/>
    <s v="No"/>
    <s v="SSB0"/>
    <s v="Access Accounts "/>
    <s v="Hillard, Philippe (RBC IS)"/>
    <s v="Erbetti, Frederic (RBC IS)"/>
    <x v="1"/>
    <s v="Mcguire, Barry (RBC IS)"/>
    <s v="Kesternich, Stefan (RBC IS)"/>
    <x v="5"/>
    <x v="3"/>
    <s v="Bengalur, Mruthyunjayswamy "/>
    <s v="Production"/>
    <x v="0"/>
    <x v="59"/>
    <x v="68"/>
    <m/>
    <m/>
    <m/>
    <m/>
    <m/>
    <x v="2"/>
    <m/>
    <m/>
    <s v="3-Not Started"/>
    <m/>
    <m/>
    <s v="120 Hours"/>
    <s v="4 Hours"/>
    <m/>
    <s v="Not Provided"/>
    <s v="Stott, Jennifer"/>
    <d v="2016-11-01T00:00:00"/>
    <x v="2"/>
    <m/>
    <b v="1"/>
  </r>
  <r>
    <x v="2"/>
    <m/>
    <s v="Critical"/>
    <s v="No"/>
    <s v="STG0"/>
    <s v="Kondor Suite"/>
    <s v="Thomas, Jean-francois (RBC IS)"/>
    <s v="Rastegar, Afsaneh"/>
    <x v="0"/>
    <s v="Pomphrett, Rob"/>
    <s v="Hankins, Steve (RBC IS)"/>
    <x v="5"/>
    <x v="1"/>
    <s v="Thomas, Jean-francois (RBC IS)"/>
    <s v="Production"/>
    <x v="1"/>
    <x v="60"/>
    <x v="69"/>
    <m/>
    <m/>
    <s v="2017/11/22(JF): There is no resources currently available to work on KPI , and business does not want to sign the new document if we do not commit on a date to calculate those KPi ."/>
    <m/>
    <m/>
    <x v="0"/>
    <m/>
    <s v="Hosted in IS4F"/>
    <s v="6-Infrastructure/ Availability Implemented"/>
    <m/>
    <m/>
    <s v="1 Hour"/>
    <s v="4 Hours"/>
    <d v="2016-09-24T00:00:00"/>
    <s v="Yes"/>
    <s v="Stott, Jennifer"/>
    <d v="2017-09-24T00:00:00"/>
    <x v="4"/>
    <m/>
    <b v="1"/>
  </r>
  <r>
    <x v="0"/>
    <m/>
    <s v="Critical"/>
    <s v="No"/>
    <s v="STI0"/>
    <s v="SHS REGISTER"/>
    <s v="Wagner, Fran¿ois (RBC IS)"/>
    <s v="Erbetti, Frederic (RBC IS)"/>
    <x v="1"/>
    <s v="Moreschi, Renato (RBC IS)"/>
    <s v="Moreau, Gilles (RBC IS)"/>
    <x v="5"/>
    <x v="3"/>
    <s v="Fanuel, Xavier (RBC IS)"/>
    <s v="Production"/>
    <x v="0"/>
    <x v="29"/>
    <x v="35"/>
    <m/>
    <m/>
    <m/>
    <m/>
    <m/>
    <x v="0"/>
    <m/>
    <m/>
    <s v="6-Infrastructure/ Availability Implemented"/>
    <m/>
    <m/>
    <s v="4 Hours"/>
    <s v="2 Hours"/>
    <d v="2016-02-27T00:00:00"/>
    <s v="Yes"/>
    <s v="Stott, Jennifer"/>
    <d v="2017-02-27T00:00:00"/>
    <x v="4"/>
    <m/>
    <b v="1"/>
  </r>
  <r>
    <x v="0"/>
    <m/>
    <s v="Critical"/>
    <s v="Yes"/>
    <s v="21RT"/>
    <s v="TRUST"/>
    <s v="Desilets, Raymond (RBC I&amp;TS)"/>
    <s v="Figuiere, Jean-Christophe (RBC I&amp;TS)"/>
    <x v="0"/>
    <s v="Daigle, James (RBC ITS)"/>
    <s v="Underhill, Carol (RBC IS)"/>
    <x v="0"/>
    <x v="0"/>
    <s v="Salata, Mark"/>
    <s v="Production"/>
    <x v="0"/>
    <x v="61"/>
    <x v="70"/>
    <m/>
    <m/>
    <m/>
    <m/>
    <m/>
    <x v="2"/>
    <d v="2018-02-12T00:00:00"/>
    <m/>
    <s v="3-Not Started"/>
    <m/>
    <m/>
    <s v="4 Hours"/>
    <s v="3 Hours"/>
    <d v="2016-10-12T00:00:00"/>
    <s v="Yes"/>
    <s v="Stott, Jennifer"/>
    <d v="2017-10-12T00:00:00"/>
    <x v="2"/>
    <m/>
    <b v="1"/>
  </r>
  <r>
    <x v="2"/>
    <m/>
    <s v="Critical"/>
    <s v="No"/>
    <s v="SUG0"/>
    <s v="TA Gateway"/>
    <s v="Wagner, Fran¿ois (RBC IS)"/>
    <s v="Erbetti, Frederic (RBC IS)"/>
    <x v="1"/>
    <s v="Moreschi, Renato (RBC IS)"/>
    <s v="Moreau, Gilles (RBC IS)"/>
    <x v="5"/>
    <x v="3"/>
    <s v="Fanuel, Xavier (RBC IS)"/>
    <s v="Production"/>
    <x v="0"/>
    <x v="29"/>
    <x v="35"/>
    <m/>
    <m/>
    <m/>
    <m/>
    <m/>
    <x v="0"/>
    <m/>
    <m/>
    <s v="6-Infrastructure/ Availability Implemented"/>
    <m/>
    <s v="CAPITALATWORK"/>
    <s v="4 Hours"/>
    <s v="2 Hours"/>
    <d v="2016-02-27T00:00:00"/>
    <s v="Yes"/>
    <s v="Stott, Jennifer"/>
    <d v="2017-02-27T00:00:00"/>
    <x v="4"/>
    <m/>
    <b v="1"/>
  </r>
  <r>
    <x v="5"/>
    <m/>
    <s v="Critical"/>
    <s v="No"/>
    <s v="SUM0"/>
    <s v="RSA WebService (LUX)"/>
    <s v="Franz, Laurent (RBC IS)"/>
    <s v="Preser, Fabien (RBC IS)"/>
    <x v="1"/>
    <s v="Moreschi, Renato (RBC IS)"/>
    <s v="Moreau, Gilles (RBC IS)"/>
    <x v="5"/>
    <x v="3"/>
    <s v="Franz, Laurent (RBC IS)"/>
    <s v="Production"/>
    <x v="0"/>
    <x v="25"/>
    <x v="28"/>
    <m/>
    <m/>
    <s v="OLA."/>
    <m/>
    <m/>
    <x v="2"/>
    <m/>
    <m/>
    <s v="3-Not Started"/>
    <m/>
    <m/>
    <s v="4 Hours"/>
    <s v="3 Hours"/>
    <d v="2016-01-30T00:00:00"/>
    <s v="Yes"/>
    <s v="Stott, Jennifer"/>
    <d v="2017-01-30T00:00:00"/>
    <x v="2"/>
    <m/>
    <b v="1"/>
  </r>
  <r>
    <x v="3"/>
    <m/>
    <s v="Critical"/>
    <s v="No"/>
    <s v="SUU0"/>
    <s v="EVOLUTION"/>
    <s v="Panic, Vladan (RBC IS)"/>
    <s v="de Lucy, Chloe"/>
    <x v="0"/>
    <s v="Daigle, James (RBC ITS)"/>
    <s v="Underhill, Carol (RBC IS)"/>
    <x v="4"/>
    <x v="2"/>
    <s v="Panic, Vladan/Bibiana"/>
    <s v="Production"/>
    <x v="0"/>
    <x v="48"/>
    <x v="54"/>
    <m/>
    <m/>
    <m/>
    <m/>
    <m/>
    <x v="2"/>
    <m/>
    <s v="vendor apps, don't expect to have KPIs"/>
    <s v="3-Not Started"/>
    <m/>
    <m/>
    <s v="4 Hours"/>
    <s v="4 Hours"/>
    <d v="2015-11-15T00:00:00"/>
    <s v="Not Provided"/>
    <s v="Stott, Jennifer"/>
    <d v="2016-11-15T00:00:00"/>
    <x v="2"/>
    <m/>
    <b v="1"/>
  </r>
  <r>
    <x v="4"/>
    <m/>
    <s v="Critical"/>
    <s v="Yes"/>
    <s v="SVO0"/>
    <s v="PCONTROL"/>
    <s v="Panic, Vladan (RBC IS)"/>
    <s v="de Lucy, Chloe"/>
    <x v="0"/>
    <s v="Daigle, James (RBC ITS)"/>
    <s v="Ciccarelli, Brad (RBC ITS)"/>
    <x v="4"/>
    <x v="2"/>
    <s v="Panic, Vladan/Salima"/>
    <s v="Production"/>
    <x v="0"/>
    <x v="9"/>
    <x v="11"/>
    <m/>
    <m/>
    <m/>
    <m/>
    <m/>
    <x v="2"/>
    <m/>
    <s v="vendor apps, don't expect to have KPIs"/>
    <s v="3-Not Started"/>
    <m/>
    <m/>
    <s v="4 Hours"/>
    <s v="4 Hours"/>
    <d v="2016-06-25T00:00:00"/>
    <s v="Not Provided"/>
    <s v="Stott, Jennifer"/>
    <d v="2017-02-20T00:00:00"/>
    <x v="2"/>
    <m/>
    <b v="1"/>
  </r>
  <r>
    <x v="1"/>
    <m/>
    <s v="Critical"/>
    <s v="No"/>
    <s v="SWF0"/>
    <s v="FX OMS Custody"/>
    <s v="Thomas, Jean-francois (RBC IS)"/>
    <s v="Rastegar, Afsaneh"/>
    <x v="0"/>
    <s v="Pomphrett, Rob"/>
    <s v="Hankins, Steve (RBC IS)"/>
    <x v="0"/>
    <x v="1"/>
    <s v="Thomas, Jean-francois (RBC IS)"/>
    <s v="Production"/>
    <x v="0"/>
    <x v="62"/>
    <x v="71"/>
    <m/>
    <m/>
    <m/>
    <m/>
    <m/>
    <x v="0"/>
    <m/>
    <m/>
    <s v="1-In Good Standing"/>
    <m/>
    <m/>
    <s v="1 Hour"/>
    <s v="1 Hour"/>
    <d v="2016-04-08T00:00:00"/>
    <s v="Yes"/>
    <s v="Stott, Jennifer"/>
    <d v="2017-04-08T00:00:00"/>
    <x v="1"/>
    <s v="Not suitable for Dynatrace"/>
    <b v="1"/>
  </r>
  <r>
    <x v="5"/>
    <m/>
    <s v="Critical"/>
    <s v="No"/>
    <s v="SXO0"/>
    <s v="Swift Solution Luxembourg"/>
    <s v="Franz, Laurent (RBC IS)"/>
    <s v="Preser, Fabien (RBC IS)"/>
    <x v="1"/>
    <s v="O'leary, Gary (RBC IS)"/>
    <s v="Stebens, Marc (RBC IS)"/>
    <x v="9"/>
    <x v="3"/>
    <s v="Franz, Laurent (RBC IS)"/>
    <s v="Production"/>
    <x v="0"/>
    <x v="45"/>
    <x v="49"/>
    <m/>
    <m/>
    <s v="SLA. "/>
    <m/>
    <m/>
    <x v="0"/>
    <m/>
    <m/>
    <s v="6-Infrastructure/ Availability Implemented"/>
    <m/>
    <m/>
    <s v="2 Hours"/>
    <s v="1 Hour"/>
    <d v="2016-03-19T00:00:00"/>
    <s v="Yes"/>
    <s v="Stott, Jennifer"/>
    <d v="2017-03-19T00:00:00"/>
    <x v="4"/>
    <m/>
    <b v="1"/>
  </r>
  <r>
    <x v="6"/>
    <m/>
    <s v="Low"/>
    <s v="No"/>
    <s v="T2J0"/>
    <s v="FIRE "/>
    <s v="Hillard, Philippe (RBC IS)"/>
    <s v="Erbetti, Frederic (RBC IS)"/>
    <x v="1"/>
    <s v="Valenzuela, Fernando (RBC IS)"/>
    <s v="Gossens, Franck (RBC IS)"/>
    <x v="9"/>
    <x v="3"/>
    <s v="Bengalur, Mruthyunjayswamy "/>
    <s v="Production"/>
    <x v="0"/>
    <x v="55"/>
    <x v="72"/>
    <m/>
    <m/>
    <m/>
    <m/>
    <m/>
    <x v="0"/>
    <m/>
    <m/>
    <s v="6-Infrastructure/ Availability Implemented"/>
    <m/>
    <m/>
    <m/>
    <m/>
    <m/>
    <m/>
    <m/>
    <m/>
    <x v="4"/>
    <m/>
    <b v="1"/>
  </r>
  <r>
    <x v="0"/>
    <m/>
    <s v="Critical"/>
    <s v="No"/>
    <s v="T2N0"/>
    <s v="pControl Europe and Middle East"/>
    <s v="Zannier, Emmanuel (RBC IS)"/>
    <s v="Gilbin, Didier (RBC IS)"/>
    <x v="1"/>
    <s v="Sunny, Wilson (RBC IS)"/>
    <s v="Kah, Thong Yee (RBC IS)"/>
    <x v="10"/>
    <x v="3"/>
    <s v="Zannier, Emmanuel (RBC IS)"/>
    <s v="Production"/>
    <x v="0"/>
    <x v="63"/>
    <x v="73"/>
    <m/>
    <m/>
    <m/>
    <m/>
    <m/>
    <x v="0"/>
    <m/>
    <m/>
    <s v="6-Infrastructure/ Availability Implemented"/>
    <m/>
    <m/>
    <m/>
    <m/>
    <m/>
    <m/>
    <m/>
    <m/>
    <x v="4"/>
    <m/>
    <b v="1"/>
  </r>
  <r>
    <x v="3"/>
    <m/>
    <s v="High"/>
    <s v="No"/>
    <s v="U040"/>
    <s v="Libor Loan Application"/>
    <s v="Vishwanathan, Venkatraman"/>
    <s v="Rastegar, Afsaneh"/>
    <x v="0"/>
    <s v="Patel, Ayesha"/>
    <s v="Patel, Ayesha"/>
    <x v="0"/>
    <x v="1"/>
    <s v="Vishwanathan, Venkatraman "/>
    <s v="Production"/>
    <x v="0"/>
    <x v="49"/>
    <x v="74"/>
    <m/>
    <m/>
    <m/>
    <m/>
    <m/>
    <x v="2"/>
    <m/>
    <m/>
    <s v="3-Not Started"/>
    <m/>
    <m/>
    <s v="4 Hours"/>
    <s v="4 Hours"/>
    <d v="2016-09-22T00:00:00"/>
    <s v="Not Provided"/>
    <s v="Stott, Jennifer"/>
    <d v="2017-09-22T00:00:00"/>
    <x v="2"/>
    <m/>
    <b v="1"/>
  </r>
  <r>
    <x v="3"/>
    <m/>
    <s v="Low"/>
    <s v="No"/>
    <s v="U090"/>
    <s v="MEGA"/>
    <s v="Amin, Mehul (RBC IS)"/>
    <s v="Stefanovic, Snezana"/>
    <x v="3"/>
    <s v="Stefanovic, Snezana"/>
    <s v="Stefanovic, Snezana"/>
    <x v="13"/>
    <x v="6"/>
    <m/>
    <s v="Production"/>
    <x v="3"/>
    <x v="17"/>
    <x v="12"/>
    <m/>
    <m/>
    <s v="SLA not required as this is an IT tool where artitecture diagrams are stored."/>
    <m/>
    <m/>
    <x v="3"/>
    <m/>
    <m/>
    <s v="5-Not Required"/>
    <m/>
    <m/>
    <s v="120 Hours"/>
    <s v="2 Hours"/>
    <d v="2016-10-01T00:00:00"/>
    <s v="Yes"/>
    <s v="Stott, Jennifer"/>
    <d v="2019-10-01T00:00:00"/>
    <x v="3"/>
    <m/>
    <b v="1"/>
  </r>
  <r>
    <x v="4"/>
    <m/>
    <s v="Critical"/>
    <s v="Yes"/>
    <s v="23RT"/>
    <s v="FINANCIAL DATA CAPTURE"/>
    <s v="Desilets, Raymond (RBC I&amp;TS)"/>
    <s v="Figuiere, Jean-Christophe (RBC I&amp;TS)"/>
    <x v="0"/>
    <s v="Daigle, James (RBC ITS)"/>
    <s v="Underhill, Carol (RBC IS)"/>
    <x v="0"/>
    <x v="0"/>
    <s v="Salata, Mark"/>
    <s v="Production"/>
    <x v="0"/>
    <x v="18"/>
    <x v="20"/>
    <m/>
    <m/>
    <m/>
    <m/>
    <m/>
    <x v="2"/>
    <d v="2018-02-12T00:00:00"/>
    <m/>
    <s v="3-Not Started"/>
    <m/>
    <m/>
    <s v="1 Hour"/>
    <s v="6 Hours"/>
    <d v="2015-12-10T00:00:00"/>
    <s v="Yes"/>
    <s v="Stott, Jennifer"/>
    <d v="2016-12-10T00:00:00"/>
    <x v="2"/>
    <m/>
    <b v="1"/>
  </r>
  <r>
    <x v="0"/>
    <m/>
    <s v="High"/>
    <s v="No"/>
    <s v="U0U0"/>
    <s v="CEDACRI 3270"/>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12 Hours"/>
    <s v="4 Hours"/>
    <d v="2015-11-14T00:00:00"/>
    <s v="Yes"/>
    <s v="Stott, Jennifer"/>
    <d v="2016-11-14T00:00:00"/>
    <x v="2"/>
    <m/>
    <b v="1"/>
  </r>
  <r>
    <x v="0"/>
    <m/>
    <s v="High"/>
    <s v="No"/>
    <s v="U0V0"/>
    <s v="ESSBASE"/>
    <s v="Hillard, Philippe (RBC IS)"/>
    <s v="Erbetti, Frederic (RBC IS)"/>
    <x v="1"/>
    <s v="Valenzuela, Fernando (RBC IS)"/>
    <s v="Masson, Fr¿d¿ric (RBC IS)"/>
    <x v="3"/>
    <x v="3"/>
    <s v="Bengalur, Mruthyunjayswamy "/>
    <s v="Production"/>
    <x v="0"/>
    <x v="5"/>
    <x v="21"/>
    <m/>
    <m/>
    <m/>
    <m/>
    <m/>
    <x v="0"/>
    <m/>
    <m/>
    <s v="6-Infrastructure/ Availability Implemented"/>
    <m/>
    <m/>
    <s v="12 Hours"/>
    <s v="10 Hours"/>
    <d v="2014-08-09T00:00:00"/>
    <s v="Yes"/>
    <s v="Stott, Jennifer"/>
    <d v="2015-08-09T00:00:00"/>
    <x v="4"/>
    <m/>
    <b v="1"/>
  </r>
  <r>
    <x v="3"/>
    <m/>
    <s v="Critical"/>
    <s v="No"/>
    <s v="U0W0"/>
    <s v="Income Collection"/>
    <s v="Ventura, Dino (RBC IS)"/>
    <s v="Rastegar, Afsaneh"/>
    <x v="0"/>
    <s v="Parison, Elise (RBC IS)"/>
    <s v="Pushpanathan, Kalai Selian (RBC IS)"/>
    <x v="9"/>
    <x v="1"/>
    <s v="Rivera, Cristina (RBC IS)"/>
    <s v="Production"/>
    <x v="4"/>
    <x v="17"/>
    <x v="12"/>
    <m/>
    <m/>
    <s v="It was set up for migration from Lux to Toronto, this wasn't done and team would look to remove it from IIPM."/>
    <m/>
    <m/>
    <x v="3"/>
    <m/>
    <m/>
    <s v="5-Not Required"/>
    <m/>
    <m/>
    <s v="4 Hours"/>
    <s v="2 Hours"/>
    <d v="2016-02-27T00:00:00"/>
    <s v="Yes"/>
    <s v="Stott, Jennifer"/>
    <d v="2017-02-27T00:00:00"/>
    <x v="3"/>
    <m/>
    <b v="1"/>
  </r>
  <r>
    <x v="0"/>
    <m/>
    <s v="Critical"/>
    <s v="No"/>
    <s v="U0X0"/>
    <s v="REMEDY"/>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Yes"/>
    <s v="Stott, Jennifer"/>
    <d v="2016-11-14T00:00:00"/>
    <x v="2"/>
    <m/>
    <b v="1"/>
  </r>
  <r>
    <x v="0"/>
    <m/>
    <s v="Critical"/>
    <s v="No"/>
    <s v="U0Y0"/>
    <s v="CEDACRI Citrix XenApp"/>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Yes"/>
    <s v="Stott, Jennifer"/>
    <d v="2016-11-14T00:00:00"/>
    <x v="2"/>
    <m/>
    <b v="1"/>
  </r>
  <r>
    <x v="0"/>
    <m/>
    <s v="High"/>
    <s v="No"/>
    <s v="U0Z0"/>
    <s v="Nuovo Sportello"/>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12 Hours"/>
    <s v="4 Hours"/>
    <d v="2015-11-14T00:00:00"/>
    <s v="Yes"/>
    <s v="Stott, Jennifer"/>
    <d v="2016-11-14T00:00:00"/>
    <x v="2"/>
    <m/>
    <b v="1"/>
  </r>
  <r>
    <x v="0"/>
    <m/>
    <s v="Critical"/>
    <s v="No"/>
    <s v="UD40"/>
    <s v="GAIN"/>
    <s v="China, Bruno (RBC IS)"/>
    <s v="Peeters, Andre (RBC IS)"/>
    <x v="1"/>
    <s v="Guillaume, Christophe CG (RBC IS)"/>
    <s v="Delevoy, Luc (RBC IS)"/>
    <x v="5"/>
    <x v="3"/>
    <s v="Bengalur, Mruthyunjayswamy "/>
    <s v="Production"/>
    <x v="0"/>
    <x v="16"/>
    <x v="53"/>
    <m/>
    <m/>
    <m/>
    <m/>
    <m/>
    <x v="0"/>
    <m/>
    <m/>
    <s v="6-Infrastructure/ Availability Implemented"/>
    <m/>
    <m/>
    <m/>
    <m/>
    <m/>
    <m/>
    <m/>
    <m/>
    <x v="4"/>
    <m/>
    <b v="1"/>
  </r>
  <r>
    <x v="5"/>
    <m/>
    <s v="Critical"/>
    <s v="No"/>
    <s v="UE30"/>
    <s v="BODS (Business Objects Data Services)"/>
    <s v="Hillah, Leopold (RBC IS)"/>
    <s v="Preser, Fabien (RBC IS)"/>
    <x v="1"/>
    <s v="Conrard, Katty (RBC IS)"/>
    <s v="Conrad, Katty"/>
    <x v="5"/>
    <x v="3"/>
    <s v="Richard, Francois"/>
    <s v="Production"/>
    <x v="0"/>
    <x v="46"/>
    <x v="50"/>
    <m/>
    <m/>
    <m/>
    <m/>
    <m/>
    <x v="0"/>
    <m/>
    <m/>
    <s v="6-Infrastructure/ Availability Implemented"/>
    <m/>
    <m/>
    <s v="12 Hours"/>
    <s v="Immediate/Dynamic"/>
    <m/>
    <s v="Not Provided"/>
    <s v="Stott, Jennifer"/>
    <d v="2017-05-01T00:00:00"/>
    <x v="4"/>
    <m/>
    <b v="1"/>
  </r>
  <r>
    <x v="0"/>
    <m/>
    <s v="Critical"/>
    <s v="No"/>
    <s v="UE40"/>
    <s v="Crystal Reports"/>
    <s v="Hillah, Leopold (RBC IS)"/>
    <s v="Preser, Fabien (RBC IS)"/>
    <x v="1"/>
    <s v="Conrad, Katty"/>
    <s v="Conrad, Katty"/>
    <x v="5"/>
    <x v="3"/>
    <s v="Richard, Francois"/>
    <s v="Production"/>
    <x v="0"/>
    <x v="46"/>
    <x v="50"/>
    <m/>
    <m/>
    <m/>
    <m/>
    <m/>
    <x v="0"/>
    <m/>
    <m/>
    <s v="6-Infrastructure/ Availability Implemented"/>
    <m/>
    <m/>
    <s v="RTO Not Assigned"/>
    <m/>
    <m/>
    <s v="Not Provided"/>
    <s v="Stott, Jennifer"/>
    <m/>
    <x v="4"/>
    <m/>
    <b v="1"/>
  </r>
  <r>
    <x v="0"/>
    <m/>
    <s v="Critical"/>
    <s v="No"/>
    <s v="UE50"/>
    <s v="WEBI (Business Objects Web Intelligence)"/>
    <s v="Hillah, Leopold (RBC IS)"/>
    <s v="Preser, Fabien (RBC IS)"/>
    <x v="1"/>
    <s v="Conrard, Katty (RBC IS)"/>
    <s v="Conrad, Katty"/>
    <x v="5"/>
    <x v="3"/>
    <s v="Richard, Francois"/>
    <s v="Production"/>
    <x v="0"/>
    <x v="46"/>
    <x v="50"/>
    <m/>
    <m/>
    <m/>
    <m/>
    <m/>
    <x v="0"/>
    <m/>
    <m/>
    <s v="6-Infrastructure/ Availability Implemented"/>
    <m/>
    <m/>
    <s v="RTO Not Assigned"/>
    <m/>
    <m/>
    <s v="Not Provided"/>
    <s v="Stott, Jennifer"/>
    <m/>
    <x v="4"/>
    <m/>
    <b v="1"/>
  </r>
  <r>
    <x v="3"/>
    <m/>
    <s v="Criticality Not Assigned"/>
    <s v="No"/>
    <s v="85RT"/>
    <s v="IRA"/>
    <s v="Salata, Mark (RBC IS)"/>
    <s v="Figuiere, Jean-Christophe (RBC I&amp;TS)"/>
    <x v="0"/>
    <s v="Daigle, James (RBC ITS)"/>
    <s v="Daigle, James (RBC ITS)"/>
    <x v="0"/>
    <x v="0"/>
    <s v="Salata, Mark"/>
    <s v="Production"/>
    <x v="5"/>
    <x v="10"/>
    <x v="12"/>
    <m/>
    <m/>
    <s v="Capgemini is doing a full analysis of what the jobs actually do. Documentation will start week Of Aug 28."/>
    <m/>
    <m/>
    <x v="3"/>
    <m/>
    <m/>
    <s v="5-Not Required"/>
    <m/>
    <m/>
    <s v="RTO Not Assigned"/>
    <s v="3 Hours"/>
    <d v="2016-10-12T00:00:00"/>
    <s v="Yes"/>
    <s v="Stott, Jennifer"/>
    <d v="2019-10-12T00:00:00"/>
    <x v="3"/>
    <m/>
    <b v="1"/>
  </r>
  <r>
    <x v="5"/>
    <m/>
    <s v="Critical"/>
    <s v="No"/>
    <s v="UF90"/>
    <s v="ITS Lux Regulatory Datamart"/>
    <s v="Barrier, Fr¿d¿ric (RBC IS)"/>
    <s v="Gilbin, Didier (RBC IS)"/>
    <x v="1"/>
    <s v="Moreschi, Renato (RBC IS)"/>
    <s v="Moreau, Gilles (RBC IS)"/>
    <x v="3"/>
    <x v="3"/>
    <s v="Gruslin, Frederic"/>
    <s v="Production"/>
    <x v="0"/>
    <x v="64"/>
    <x v="58"/>
    <m/>
    <m/>
    <m/>
    <m/>
    <m/>
    <x v="0"/>
    <m/>
    <m/>
    <s v="6-Infrastructure/ Availability Implemented"/>
    <m/>
    <m/>
    <s v="RTO Not Assigned"/>
    <s v="2 Hours"/>
    <m/>
    <s v="Not Provided"/>
    <s v="Stott, Jennifer"/>
    <m/>
    <x v="4"/>
    <m/>
    <b v="1"/>
  </r>
  <r>
    <x v="6"/>
    <m/>
    <s v="Criticality Not Assigned"/>
    <s v="No"/>
    <s v="UHL0"/>
    <s v="UCON"/>
    <s v="Franz, Laurent (RBC IS)"/>
    <s v="Preser, Fabien (RBC IS)"/>
    <x v="1"/>
    <s v="Daigle, James (RBC ITS)"/>
    <s v="Preser, Fabien (RBC IS)"/>
    <x v="0"/>
    <x v="3"/>
    <s v="Franz, Laurent (RBC IS)"/>
    <s v="Production"/>
    <x v="0"/>
    <x v="43"/>
    <x v="51"/>
    <m/>
    <m/>
    <s v="OLA. "/>
    <m/>
    <m/>
    <x v="0"/>
    <m/>
    <m/>
    <s v="1-In Good Standing"/>
    <m/>
    <m/>
    <s v="6 Hours"/>
    <s v="6 Hours"/>
    <d v="2016-09-22T00:00:00"/>
    <s v="Yes"/>
    <s v="Stott, Jennifer"/>
    <d v="2017-09-22T00:00:00"/>
    <x v="0"/>
    <m/>
    <b v="1"/>
  </r>
  <r>
    <x v="5"/>
    <m/>
    <s v="Critical"/>
    <s v="No"/>
    <s v="UI60"/>
    <s v="Kofax Capture Luxembourg"/>
    <s v="Franz, Laurent (RBC IS)"/>
    <s v="Preser, Fabien (RBC IS)"/>
    <x v="1"/>
    <s v="Moreschi, Renato (RBC IS)"/>
    <s v="Moreau, Gilles (RBC IS)"/>
    <x v="5"/>
    <x v="3"/>
    <s v="Franz, Laurent (RBC IS)"/>
    <s v="Production"/>
    <x v="0"/>
    <x v="43"/>
    <x v="47"/>
    <m/>
    <m/>
    <s v="SLA."/>
    <m/>
    <m/>
    <x v="0"/>
    <m/>
    <m/>
    <s v="6-Infrastructure/ Availability Implemented"/>
    <m/>
    <m/>
    <m/>
    <m/>
    <m/>
    <m/>
    <m/>
    <m/>
    <x v="4"/>
    <m/>
    <b v="1"/>
  </r>
  <r>
    <x v="5"/>
    <m/>
    <s v="Critical"/>
    <s v="No"/>
    <s v="UI90"/>
    <s v="Fund Accounting Global Custody GATEWAY"/>
    <s v="Franz, Laurent (RBC IS)"/>
    <s v="Preser, Fabien (RBC IS)"/>
    <x v="1"/>
    <s v="Sunny, Wilson (RBC IS)"/>
    <s v="Moreschi, Renato (RBC IS)"/>
    <x v="3"/>
    <x v="3"/>
    <s v="Franz, Laurent (RBC IS)"/>
    <s v="Production"/>
    <x v="0"/>
    <x v="25"/>
    <x v="28"/>
    <m/>
    <m/>
    <s v="OLA. "/>
    <m/>
    <m/>
    <x v="0"/>
    <m/>
    <m/>
    <s v="6-Infrastructure/ Availability Implemented"/>
    <m/>
    <m/>
    <m/>
    <m/>
    <m/>
    <m/>
    <m/>
    <m/>
    <x v="4"/>
    <m/>
    <b v="1"/>
  </r>
  <r>
    <x v="4"/>
    <m/>
    <s v="Medium"/>
    <s v="No"/>
    <s v="URU0"/>
    <s v="ONESOURCE Accounts Production"/>
    <s v="Parras, Maria (RBC IS)"/>
    <s v="Graybill, Jacques"/>
    <x v="2"/>
    <s v="O'leary, Gary (RBC IS)"/>
    <s v="Banks, David (RBC I&amp;TS)"/>
    <x v="6"/>
    <x v="4"/>
    <m/>
    <s v="Production"/>
    <x v="0"/>
    <x v="15"/>
    <x v="31"/>
    <m/>
    <m/>
    <m/>
    <m/>
    <m/>
    <x v="2"/>
    <m/>
    <m/>
    <s v="3-Not Started"/>
    <m/>
    <m/>
    <s v="2 Hours"/>
    <s v="2 Hours"/>
    <d v="2016-10-12T00:00:00"/>
    <s v="Yes"/>
    <s v="Stott, Jennifer"/>
    <d v="2017-10-12T00:00:00"/>
    <x v="2"/>
    <m/>
    <b v="1"/>
  </r>
  <r>
    <x v="3"/>
    <m/>
    <s v="Critical"/>
    <s v="No"/>
    <s v="USA0"/>
    <s v="Document Centre"/>
    <s v="Panic, Vladan (RBC IS)"/>
    <s v="de Lucy, Chloe"/>
    <x v="0"/>
    <s v="Daigle, James (RBC ITS)"/>
    <s v="Ciccarelli, Brad (RBC ITS)"/>
    <x v="2"/>
    <x v="2"/>
    <s v="Panic, Vladan/Salima"/>
    <s v="Production"/>
    <x v="0"/>
    <x v="9"/>
    <x v="11"/>
    <m/>
    <m/>
    <m/>
    <m/>
    <m/>
    <x v="2"/>
    <m/>
    <s v="vendor apps, don't expect to have KPIs"/>
    <s v="3-Not Started"/>
    <m/>
    <m/>
    <s v="4 Hours"/>
    <s v="4 Hours"/>
    <d v="2016-06-25T00:00:00"/>
    <s v="Not Provided"/>
    <s v="Stott, Jennifer"/>
    <d v="2017-02-20T00:00:00"/>
    <x v="2"/>
    <m/>
    <b v="1"/>
  </r>
  <r>
    <x v="3"/>
    <m/>
    <s v="Low"/>
    <s v="No"/>
    <s v="USB0"/>
    <s v="ETF Hub"/>
    <s v="Panic, Vladan (RBC IS)"/>
    <s v="de Lucy, Chloe"/>
    <x v="0"/>
    <s v="Daigle, James (RBC ITS)"/>
    <s v="Ciccarelli, Brad (RBC ITS)"/>
    <x v="2"/>
    <x v="2"/>
    <s v="Panic, Vladan/Salima"/>
    <s v="Production"/>
    <x v="0"/>
    <x v="9"/>
    <x v="11"/>
    <m/>
    <m/>
    <m/>
    <m/>
    <m/>
    <x v="2"/>
    <m/>
    <s v="vendor apps, don't expect to have KPIs"/>
    <s v="3-Not Started"/>
    <m/>
    <m/>
    <s v="No System To Protect"/>
    <s v="No System To Protect"/>
    <m/>
    <s v="Not Provided"/>
    <s v="Stott, Jennifer"/>
    <d v="2019-05-01T00:00:00"/>
    <x v="2"/>
    <m/>
    <b v="1"/>
  </r>
  <r>
    <x v="3"/>
    <m/>
    <s v="Critical"/>
    <s v="No"/>
    <s v="USD0"/>
    <s v="MView"/>
    <s v="Panic, Vladan (RBC IS)"/>
    <s v="de Lucy, Chloe"/>
    <x v="0"/>
    <s v="Daigle, James (RBC ITS)"/>
    <s v="Ciccarelli, Brad (RBC ITS)"/>
    <x v="2"/>
    <x v="2"/>
    <s v="Panic, Vladan/Salima"/>
    <s v="Production"/>
    <x v="0"/>
    <x v="9"/>
    <x v="11"/>
    <m/>
    <m/>
    <m/>
    <m/>
    <m/>
    <x v="2"/>
    <m/>
    <s v="vendor apps, don't expect to have KPIs"/>
    <s v="3-Not Started"/>
    <m/>
    <m/>
    <s v="4 Hours"/>
    <s v="4 Hours"/>
    <d v="2016-06-25T00:00:00"/>
    <s v="Not Provided"/>
    <s v="Stott, Jennifer"/>
    <d v="2017-02-20T00:00:00"/>
    <x v="2"/>
    <m/>
    <b v="1"/>
  </r>
  <r>
    <x v="2"/>
    <m/>
    <s v="Critical"/>
    <s v="Yes"/>
    <s v="USL0"/>
    <s v="ACE"/>
    <s v="Williamson, Craig (RBC IS)"/>
    <s v="Erbetti, Frederic (RBC IS)"/>
    <x v="1"/>
    <s v="Moreschi, Renato (RBC IS)"/>
    <s v="Sunny, Wilson (RBC IS)"/>
    <x v="14"/>
    <x v="3"/>
    <s v="Williamson, Craig (RBC IS)"/>
    <s v="Production"/>
    <x v="0"/>
    <x v="19"/>
    <x v="22"/>
    <m/>
    <m/>
    <m/>
    <m/>
    <m/>
    <x v="0"/>
    <m/>
    <m/>
    <s v="6-Infrastructure/ Availability Implemented"/>
    <m/>
    <m/>
    <s v="2 Hours"/>
    <s v="2 Hours"/>
    <d v="2016-09-24T00:00:00"/>
    <s v="Yes"/>
    <s v="Stott, Jennifer"/>
    <d v="2017-09-24T00:00:00"/>
    <x v="4"/>
    <s v="Foglight tool"/>
    <b v="1"/>
  </r>
  <r>
    <x v="3"/>
    <m/>
    <s v="Critical"/>
    <s v="No"/>
    <s v="USQ0"/>
    <s v="FEA"/>
    <s v="Rodgers, Dave (RBC IS)"/>
    <s v="Rastegar, Afsaneh"/>
    <x v="0"/>
    <s v="Braithwaite, Steven (RBC IS)"/>
    <s v="Hankins, Steve (RBC IS)"/>
    <x v="14"/>
    <x v="1"/>
    <s v="Thomas, Jean-francois (RBC IS)"/>
    <s v="Production"/>
    <x v="0"/>
    <x v="65"/>
    <x v="75"/>
    <m/>
    <m/>
    <m/>
    <m/>
    <m/>
    <x v="0"/>
    <m/>
    <s v="Hosted in London"/>
    <s v="6-Infrastructure/ Availability Implemented"/>
    <m/>
    <m/>
    <s v="1 Hour"/>
    <s v="2 Hours"/>
    <d v="2016-10-12T00:00:00"/>
    <s v="Yes"/>
    <s v="Stott, Jennifer"/>
    <d v="2017-10-12T00:00:00"/>
    <x v="4"/>
    <s v="Foglight tool"/>
    <b v="1"/>
  </r>
  <r>
    <x v="0"/>
    <m/>
    <s v="Critical"/>
    <s v="No"/>
    <s v="USR0"/>
    <s v="TCS/PAS"/>
    <s v="Williamson, Craig (RBC IS)"/>
    <s v="Erbetti, Frederic (RBC IS)"/>
    <x v="1"/>
    <s v="Moreschi, Renato (RBC IS)"/>
    <s v="Sunny, Wilson (RBC IS)"/>
    <x v="14"/>
    <x v="3"/>
    <s v="Williamson, Craig (RBC IS)"/>
    <s v="Production"/>
    <x v="0"/>
    <x v="18"/>
    <x v="22"/>
    <m/>
    <m/>
    <m/>
    <m/>
    <m/>
    <x v="0"/>
    <m/>
    <m/>
    <s v="6-Infrastructure/ Availability Implemented"/>
    <m/>
    <m/>
    <s v="4 Hours"/>
    <s v="2 Hours"/>
    <d v="2016-09-24T00:00:00"/>
    <s v="Yes"/>
    <s v="Stott, Jennifer"/>
    <d v="2017-09-24T00:00:00"/>
    <x v="4"/>
    <s v="Foglight tool"/>
    <b v="1"/>
  </r>
  <r>
    <x v="0"/>
    <m/>
    <s v="Critical"/>
    <s v="No"/>
    <s v="USS0"/>
    <s v="EIR"/>
    <s v="Williamson, Craig (RBC IS)"/>
    <s v="Erbetti, Frederic (RBC IS)"/>
    <x v="1"/>
    <s v="Moreschi, Renato (RBC IS)"/>
    <s v="Sunny, Wilson (RBC IS)"/>
    <x v="14"/>
    <x v="3"/>
    <s v="Williamson, Craig (RBC IS)"/>
    <s v="Production"/>
    <x v="0"/>
    <x v="18"/>
    <x v="22"/>
    <m/>
    <m/>
    <m/>
    <m/>
    <m/>
    <x v="0"/>
    <m/>
    <m/>
    <s v="6-Infrastructure/ Availability Implemented"/>
    <m/>
    <m/>
    <s v="4 Hours"/>
    <s v="2 Hours"/>
    <d v="2016-09-24T00:00:00"/>
    <s v="Yes"/>
    <s v="Stott, Jennifer"/>
    <d v="2017-09-24T00:00:00"/>
    <x v="4"/>
    <s v="Foglight tool"/>
    <b v="1"/>
  </r>
  <r>
    <x v="5"/>
    <m/>
    <s v="Critical"/>
    <s v="No"/>
    <s v="UST0"/>
    <s v="FAS"/>
    <s v="Williamson, Craig (RBC IS)"/>
    <s v="Erbetti, Frederic (RBC IS)"/>
    <x v="1"/>
    <s v="Moreschi, Renato (RBC IS)"/>
    <s v="Sunny, Wilson (RBC IS)"/>
    <x v="14"/>
    <x v="3"/>
    <s v="Williamson, Craig (RBC IS)"/>
    <s v="Production"/>
    <x v="0"/>
    <x v="18"/>
    <x v="22"/>
    <m/>
    <m/>
    <m/>
    <m/>
    <m/>
    <x v="0"/>
    <m/>
    <m/>
    <s v="6-Infrastructure/ Availability Implemented"/>
    <m/>
    <m/>
    <s v="4 Hours"/>
    <s v="2 Hours"/>
    <d v="2016-09-24T00:00:00"/>
    <s v="Yes"/>
    <s v="Stott, Jennifer"/>
    <d v="2017-09-24T00:00:00"/>
    <x v="4"/>
    <s v="Foglight tool"/>
    <b v="1"/>
  </r>
  <r>
    <x v="5"/>
    <m/>
    <s v="Critical"/>
    <s v="No"/>
    <s v="USU0"/>
    <s v="CAM"/>
    <s v="Williamson, Craig (RBC IS)"/>
    <s v="de Lucy, Chloe"/>
    <x v="0"/>
    <s v="Moreschi, Renato (RBC IS)"/>
    <s v="Sunny, Wilson (RBC IS)"/>
    <x v="14"/>
    <x v="3"/>
    <s v="Williamson, Craig (RBC IS)"/>
    <s v="Production"/>
    <x v="0"/>
    <x v="18"/>
    <x v="22"/>
    <m/>
    <m/>
    <m/>
    <m/>
    <m/>
    <x v="0"/>
    <m/>
    <m/>
    <s v="6-Infrastructure/ Availability Implemented"/>
    <m/>
    <m/>
    <s v="4 Hours"/>
    <s v="2 Hours"/>
    <d v="2016-09-24T00:00:00"/>
    <s v="Yes"/>
    <s v="Stott, Jennifer"/>
    <d v="2017-09-24T00:00:00"/>
    <x v="4"/>
    <s v="Foglight tool"/>
    <b v="1"/>
  </r>
  <r>
    <x v="5"/>
    <m/>
    <s v="Critical"/>
    <s v="No"/>
    <s v="USV0"/>
    <s v="TAX Manager"/>
    <s v="Williamson, Craig (RBC IS)"/>
    <s v="Erbetti, Frederic (RBC IS)"/>
    <x v="1"/>
    <s v="Hibbert-Logan, Lynne (RBC IS)"/>
    <s v="Brown, Katy (RBC IS)"/>
    <x v="14"/>
    <x v="3"/>
    <s v="Williamson, Craig (RBC IS)"/>
    <s v="Production"/>
    <x v="0"/>
    <x v="18"/>
    <x v="22"/>
    <m/>
    <m/>
    <m/>
    <m/>
    <m/>
    <x v="0"/>
    <m/>
    <m/>
    <s v="6-Infrastructure/ Availability Implemented"/>
    <m/>
    <m/>
    <s v="4 Hours"/>
    <s v="2 Hours"/>
    <d v="2016-09-24T00:00:00"/>
    <s v="Yes"/>
    <s v="Stott, Jennifer"/>
    <d v="2017-09-24T00:00:00"/>
    <x v="4"/>
    <s v="Foglight tool"/>
    <b v="1"/>
  </r>
  <r>
    <x v="0"/>
    <m/>
    <s v="Critical"/>
    <s v="No"/>
    <s v="USZ0"/>
    <s v="SALERIO"/>
    <s v="Cain, Neill (RBC IS)"/>
    <s v="de Lucy, Chloe"/>
    <x v="0"/>
    <s v="Moreschi, Renato (RBC IS)"/>
    <s v="Housein, Jengis (RBC I&amp;TS)"/>
    <x v="5"/>
    <x v="3"/>
    <s v="Freeman, Brian "/>
    <s v="Production"/>
    <x v="0"/>
    <x v="13"/>
    <x v="53"/>
    <m/>
    <m/>
    <m/>
    <m/>
    <m/>
    <x v="0"/>
    <m/>
    <m/>
    <s v="6-Infrastructure/ Availability Implemented"/>
    <m/>
    <m/>
    <s v="4 Hours"/>
    <s v="1 Hour"/>
    <d v="2016-10-12T00:00:00"/>
    <s v="Yes"/>
    <s v="Stott, Jennifer"/>
    <d v="2017-10-12T00:00:00"/>
    <x v="4"/>
    <s v="Foglight tool"/>
    <b v="1"/>
  </r>
  <r>
    <x v="3"/>
    <m/>
    <s v="Critical"/>
    <s v="No"/>
    <s v="UUB0"/>
    <s v="ADVISORTRAX"/>
    <s v="Panic, Vladan (RBC IS)"/>
    <s v="de Lucy, Chloe"/>
    <x v="0"/>
    <s v="Daigle, James (RBC ITS)"/>
    <s v="Saunders, Svitlana (RBC I&amp;TS)"/>
    <x v="4"/>
    <x v="2"/>
    <s v="Panic, Vladan/Dhara"/>
    <s v="Production"/>
    <x v="0"/>
    <x v="21"/>
    <x v="24"/>
    <m/>
    <m/>
    <m/>
    <m/>
    <m/>
    <x v="2"/>
    <m/>
    <s v="vendor apps, don't expect to have KPIs"/>
    <s v="3-Not Started"/>
    <m/>
    <m/>
    <s v="4 Hours"/>
    <s v="4 Hours"/>
    <d v="2016-09-22T00:00:00"/>
    <s v="Yes"/>
    <s v="Stott, Jennifer"/>
    <d v="2017-09-22T00:00:00"/>
    <x v="2"/>
    <m/>
    <b v="1"/>
  </r>
  <r>
    <x v="3"/>
    <m/>
    <s v="Critical"/>
    <s v="No"/>
    <s v="UUC0"/>
    <s v="INVESTORTRAX"/>
    <s v="Panic, Vladan (RBC IS)"/>
    <s v="de Lucy, Chloe"/>
    <x v="0"/>
    <s v="Daigle, James (RBC ITS)"/>
    <s v="Saunders, Svitlana (RBC I&amp;TS)"/>
    <x v="4"/>
    <x v="2"/>
    <s v="Panic, Vladan/Dhara"/>
    <s v="Production"/>
    <x v="0"/>
    <x v="21"/>
    <x v="24"/>
    <m/>
    <m/>
    <m/>
    <m/>
    <m/>
    <x v="2"/>
    <m/>
    <s v="vendor apps, don't expect to have KPIs"/>
    <s v="3-Not Started"/>
    <m/>
    <m/>
    <s v="4 Hours"/>
    <s v="4 Hours"/>
    <d v="2016-09-21T00:00:00"/>
    <s v="Yes"/>
    <s v="Stott, Jennifer"/>
    <d v="2017-09-21T00:00:00"/>
    <x v="2"/>
    <m/>
    <b v="1"/>
  </r>
  <r>
    <x v="3"/>
    <m/>
    <s v="Critical"/>
    <s v="No"/>
    <s v="UUE0"/>
    <s v="REPORTING SERVICES"/>
    <s v="Panic, Vladan (RBC IS)"/>
    <s v="de Lucy, Chloe"/>
    <x v="0"/>
    <s v="Daigle, James (RBC ITS)"/>
    <s v="Saunders, Svitlana (RBC I&amp;TS)"/>
    <x v="4"/>
    <x v="2"/>
    <s v="Panic, Vladan/Dhara"/>
    <s v="Production"/>
    <x v="0"/>
    <x v="21"/>
    <x v="24"/>
    <m/>
    <m/>
    <m/>
    <m/>
    <m/>
    <x v="2"/>
    <m/>
    <s v="vendor apps, don't expect to have KPIs"/>
    <s v="3-Not Started"/>
    <m/>
    <m/>
    <s v="4 Hours"/>
    <s v="4 Hours"/>
    <d v="2016-09-22T00:00:00"/>
    <s v="Yes"/>
    <s v="Stott, Jennifer"/>
    <d v="2017-09-22T00:00:00"/>
    <x v="2"/>
    <m/>
    <b v="1"/>
  </r>
  <r>
    <x v="6"/>
    <m/>
    <s v="Critical"/>
    <s v="No"/>
    <s v="UX10"/>
    <s v="eROOM LUXEMBOURG"/>
    <s v="Franz, Laurent (RBC IS)"/>
    <s v="Preser, Fabien (RBC IS)"/>
    <x v="1"/>
    <s v="Moreschi, Renato (RBC IS)"/>
    <s v="Ullens, Frederic (RBC IS)"/>
    <x v="3"/>
    <x v="3"/>
    <s v="Franz, Laurent (RBC IS)"/>
    <s v="Production"/>
    <x v="0"/>
    <x v="43"/>
    <x v="64"/>
    <m/>
    <m/>
    <s v="SLA."/>
    <m/>
    <m/>
    <x v="0"/>
    <m/>
    <m/>
    <s v="6-Infrastructure/ Availability Implemented"/>
    <m/>
    <m/>
    <m/>
    <m/>
    <m/>
    <m/>
    <m/>
    <m/>
    <x v="4"/>
    <m/>
    <b v="1"/>
  </r>
  <r>
    <x v="4"/>
    <m/>
    <s v="Critical"/>
    <s v="No"/>
    <s v="UXQ0"/>
    <s v="SPAZIO Managed File Transfer"/>
    <s v="Lion, Massimo (RBC IS)"/>
    <s v="Stone, Richard (RBC IS)"/>
    <x v="2"/>
    <m/>
    <m/>
    <x v="15"/>
    <x v="5"/>
    <s v="Lion, Massimo (RBC IS)"/>
    <m/>
    <x v="0"/>
    <x v="51"/>
    <x v="56"/>
    <m/>
    <m/>
    <m/>
    <m/>
    <m/>
    <x v="2"/>
    <m/>
    <m/>
    <s v="3-Not Started"/>
    <m/>
    <m/>
    <m/>
    <m/>
    <m/>
    <m/>
    <m/>
    <m/>
    <x v="2"/>
    <m/>
    <b v="1"/>
  </r>
  <r>
    <x v="5"/>
    <m/>
    <s v="High"/>
    <s v="No"/>
    <s v="UXR0"/>
    <s v="ADVANTAGE (LUX)"/>
    <s v="Djoffon, Christian (CWM-NR)"/>
    <s v="Gilbin, Didier (RBC IS)"/>
    <x v="1"/>
    <s v="O'leary, Gary (RBC IS)"/>
    <s v="Henderson, Alexandra (RBC IS)"/>
    <x v="9"/>
    <x v="3"/>
    <s v="Bengalur, Mruthyunjayswamy "/>
    <s v="Production"/>
    <x v="0"/>
    <x v="66"/>
    <x v="73"/>
    <m/>
    <m/>
    <m/>
    <m/>
    <m/>
    <x v="0"/>
    <m/>
    <m/>
    <s v="6-Infrastructure/ Availability Implemented"/>
    <m/>
    <m/>
    <s v="72 Hours"/>
    <s v="12 Hours"/>
    <d v="2014-11-01T00:00:00"/>
    <s v="Not Provided"/>
    <s v="Stott, Jennifer"/>
    <d v="2017-11-01T00:00:00"/>
    <x v="4"/>
    <m/>
    <b v="1"/>
  </r>
  <r>
    <x v="0"/>
    <m/>
    <s v="Critical"/>
    <s v="No"/>
    <s v="UXS0"/>
    <s v="Annonce Gestionnaire"/>
    <s v="Zanon, Julie (RBC IS)"/>
    <s v="Stone, Richard (RBC IS)"/>
    <x v="2"/>
    <s v="Moreschi, Renato (RBC IS)"/>
    <s v="Ha¿ner, Thierry (RBC IS)"/>
    <x v="9"/>
    <x v="5"/>
    <s v="Bonneville, Georges-Henri"/>
    <s v="Production"/>
    <x v="0"/>
    <x v="58"/>
    <x v="67"/>
    <m/>
    <m/>
    <m/>
    <m/>
    <m/>
    <x v="2"/>
    <m/>
    <m/>
    <s v="3-Not Started"/>
    <m/>
    <m/>
    <s v="4 Hours"/>
    <s v="1 Hour"/>
    <d v="2016-03-19T00:00:00"/>
    <s v="Yes"/>
    <s v="Stott, Jennifer"/>
    <d v="2017-03-19T00:00:00"/>
    <x v="2"/>
    <m/>
    <b v="1"/>
  </r>
  <r>
    <x v="1"/>
    <m/>
    <s v="High"/>
    <s v="No"/>
    <s v="UXT0"/>
    <s v="Archimede"/>
    <s v="Lion, Massimo (RBC IS)"/>
    <s v="Stone, Richard (RBC IS)"/>
    <x v="2"/>
    <s v="Moreschi, Renato (RBC IS)"/>
    <s v="D'oro, Giancarlo (RBC IS)"/>
    <x v="16"/>
    <x v="5"/>
    <s v="Lion, Massimo (RBC IS)"/>
    <s v="Production"/>
    <x v="0"/>
    <x v="5"/>
    <x v="12"/>
    <m/>
    <m/>
    <s v="SLA in the repository, expiry date to be discussed. UF Application : Responsability transfer from Business to IT is being discussed_x000a_A SLA currently exists between Business and the provider including also the service provided by local IT._x000a_SLA will be reviewed after transfer to IT. There is a SLA between Business and vendor._x000a_SHS main application"/>
    <m/>
    <m/>
    <x v="2"/>
    <m/>
    <m/>
    <s v="3-Not Started"/>
    <m/>
    <m/>
    <s v="8 Hours"/>
    <s v="8 Hours"/>
    <d v="2015-11-07T00:00:00"/>
    <s v="Not Provided"/>
    <s v="Stott, Jennifer"/>
    <d v="2016-11-07T00:00:00"/>
    <x v="2"/>
    <m/>
    <b v="1"/>
  </r>
  <r>
    <x v="0"/>
    <m/>
    <s v="Critical"/>
    <s v="No"/>
    <s v="UXU0"/>
    <s v="ARPSON"/>
    <s v="Thiry, Eric (RBC IS)"/>
    <s v="Zannier, Emmanuel (RBC IS)"/>
    <x v="1"/>
    <s v="Moreschi, Renato (RBC IS)"/>
    <s v="Beites Do Pio, Alberto (RBC IS)"/>
    <x v="5"/>
    <x v="3"/>
    <s v="Schneider, Pierre (RBC IS)"/>
    <s v="Production"/>
    <x v="0"/>
    <x v="67"/>
    <x v="73"/>
    <m/>
    <m/>
    <m/>
    <m/>
    <m/>
    <x v="0"/>
    <m/>
    <m/>
    <s v="6-Infrastructure/ Availability Implemented"/>
    <m/>
    <m/>
    <s v="4 Hours"/>
    <s v="2 Hours"/>
    <d v="2016-03-19T00:00:00"/>
    <s v="Yes"/>
    <s v="Stott, Jennifer"/>
    <d v="2017-03-19T00:00:00"/>
    <x v="4"/>
    <m/>
    <b v="1"/>
  </r>
  <r>
    <x v="1"/>
    <m/>
    <s v="Critical"/>
    <s v="No"/>
    <s v="UXW0"/>
    <s v="Belfius Web"/>
    <s v="Dumont, Pascale (RBC IS)"/>
    <s v="Stone, Richard (RBC IS)"/>
    <x v="2"/>
    <s v="Moreschi, Renato (RBC IS)"/>
    <s v="de Saint Moulin, Thibaut Td (RBC IS)"/>
    <x v="4"/>
    <x v="5"/>
    <s v="Dumont, Pascale PD (RBC IS)"/>
    <s v="Production"/>
    <x v="0"/>
    <x v="37"/>
    <x v="42"/>
    <m/>
    <m/>
    <m/>
    <m/>
    <m/>
    <x v="2"/>
    <m/>
    <m/>
    <s v="3-Not Started"/>
    <m/>
    <m/>
    <s v="4 Hours"/>
    <s v="3 Hours"/>
    <d v="2016-05-14T00:00:00"/>
    <s v="Yes"/>
    <s v="Stott, Jennifer"/>
    <d v="2017-05-14T00:00:00"/>
    <x v="2"/>
    <m/>
    <b v="1"/>
  </r>
  <r>
    <x v="1"/>
    <m/>
    <s v="Critical"/>
    <s v="No"/>
    <s v="UXX0"/>
    <s v="BLS"/>
    <s v="Mouries, Eric (RBC IS)"/>
    <s v="Erbetti, Frederic (RBC IS)"/>
    <x v="1"/>
    <s v="Valenzuela, Fernando (RBC IS)"/>
    <s v="Lamouline, Estelle (RBC IS)"/>
    <x v="3"/>
    <x v="3"/>
    <s v="Schneider, Pierre (RBC IS)"/>
    <s v="Production"/>
    <x v="0"/>
    <x v="50"/>
    <x v="40"/>
    <m/>
    <m/>
    <m/>
    <m/>
    <m/>
    <x v="2"/>
    <m/>
    <m/>
    <s v="3-Not Started"/>
    <m/>
    <m/>
    <s v="4 Hours"/>
    <s v="3 Hours"/>
    <d v="2016-10-12T00:00:00"/>
    <s v="Yes"/>
    <s v="Stott, Jennifer"/>
    <d v="2017-10-12T00:00:00"/>
    <x v="2"/>
    <m/>
    <b v="1"/>
  </r>
  <r>
    <x v="6"/>
    <m/>
    <s v="Medium"/>
    <s v="No"/>
    <s v="UXZ0"/>
    <s v="Finance Tactical App Suite"/>
    <s v="Hillard, Philippe (RBC IS)"/>
    <s v="Erbetti, Frederic (RBC IS)"/>
    <x v="1"/>
    <s v="Mcguire, Barry (RBC IS)"/>
    <s v="Amour, Marouane (RBC IS)"/>
    <x v="5"/>
    <x v="3"/>
    <s v="Bengalur, Mruthyunjayswamy "/>
    <s v="Production"/>
    <x v="0"/>
    <x v="14"/>
    <x v="39"/>
    <m/>
    <m/>
    <m/>
    <m/>
    <m/>
    <x v="0"/>
    <m/>
    <m/>
    <s v="6-Infrastructure/ Availability Implemented"/>
    <m/>
    <m/>
    <s v="24 Hours"/>
    <s v="24 Hours"/>
    <d v="2014-08-16T00:00:00"/>
    <s v="Not Provided"/>
    <s v="Stott, Jennifer"/>
    <d v="2016-08-16T00:00:00"/>
    <x v="4"/>
    <m/>
    <b v="1"/>
  </r>
  <r>
    <x v="5"/>
    <m/>
    <s v="Critical"/>
    <s v="No"/>
    <s v="UYF0"/>
    <s v="ODS"/>
    <s v="Gruselin, Francois (RBC IS)"/>
    <s v="Gilbin, Didier (RBC IS)"/>
    <x v="1"/>
    <s v="Moreschi, Renato (RBC IS)"/>
    <s v="Schauer, Frederic (RBC IS)"/>
    <x v="3"/>
    <x v="3"/>
    <s v="Gruslin, Frederic"/>
    <s v="Production"/>
    <x v="0"/>
    <x v="53"/>
    <x v="59"/>
    <m/>
    <m/>
    <m/>
    <m/>
    <m/>
    <x v="2"/>
    <m/>
    <m/>
    <s v="3-Not Started"/>
    <m/>
    <m/>
    <s v="24 Hours"/>
    <s v="Immediate/Dynamic"/>
    <d v="2015-08-08T00:00:00"/>
    <s v="Yes"/>
    <s v="Stott, Jennifer"/>
    <m/>
    <x v="2"/>
    <m/>
    <b v="1"/>
  </r>
  <r>
    <x v="0"/>
    <m/>
    <s v="Critical"/>
    <s v="No"/>
    <s v="UYI0"/>
    <s v="CPS"/>
    <s v="China, Bruno (RBC IS)"/>
    <s v="Peeters, Andre (RBC IS)"/>
    <x v="1"/>
    <s v="Guillaume, Christophe CG (RBC IS)"/>
    <s v="Reiser, David (RBC IS)"/>
    <x v="5"/>
    <x v="3"/>
    <s v="Bengalur, Mruthyunjayswamy "/>
    <s v="Production"/>
    <x v="0"/>
    <x v="16"/>
    <x v="5"/>
    <m/>
    <m/>
    <m/>
    <m/>
    <m/>
    <x v="0"/>
    <m/>
    <m/>
    <s v="6-Infrastructure/ Availability Implemented"/>
    <m/>
    <m/>
    <s v="4 Hours"/>
    <s v="2 Hours"/>
    <d v="2016-09-24T00:00:00"/>
    <s v="Yes"/>
    <s v="Stott, Jennifer"/>
    <d v="2017-09-24T00:00:00"/>
    <x v="4"/>
    <m/>
    <b v="1"/>
  </r>
  <r>
    <x v="0"/>
    <m/>
    <s v="Critical"/>
    <s v="No"/>
    <s v="UYL0"/>
    <s v="Custy"/>
    <s v="Nangia, Nagesh (CWM-NR)"/>
    <s v="Erbetti, Frederic (RBC IS)"/>
    <x v="1"/>
    <s v="Moreschi, Renato (RBC IS)"/>
    <s v="Lhamyani, Youssef (RBC IS)"/>
    <x v="5"/>
    <x v="3"/>
    <s v="Bengalur, Mruthyunjayswamy "/>
    <s v="Production"/>
    <x v="0"/>
    <x v="14"/>
    <x v="39"/>
    <m/>
    <m/>
    <m/>
    <m/>
    <m/>
    <x v="0"/>
    <m/>
    <m/>
    <s v="6-Infrastructure/ Availability Implemented"/>
    <m/>
    <m/>
    <s v="12 Hours"/>
    <s v="12 Hours"/>
    <d v="2015-10-24T00:00:00"/>
    <s v="Yes"/>
    <s v="Stott, Jennifer"/>
    <d v="2016-10-24T00:00:00"/>
    <x v="4"/>
    <m/>
    <b v="1"/>
  </r>
  <r>
    <x v="1"/>
    <m/>
    <s v="Critical"/>
    <s v="No"/>
    <s v="UYN0"/>
    <s v="DESYS"/>
    <s v="Zanon, Julie (RBC IS)"/>
    <s v="Markakis, Bob"/>
    <x v="0"/>
    <s v="Moreschi, Renato (RBC IS)"/>
    <s v="Paluszek, Raphael (RBC IS)"/>
    <x v="17"/>
    <x v="5"/>
    <s v="Bonneville, Georges-Henri"/>
    <s v="Production"/>
    <x v="0"/>
    <x v="34"/>
    <x v="20"/>
    <m/>
    <m/>
    <m/>
    <m/>
    <m/>
    <x v="2"/>
    <m/>
    <s v="business approver on vacation, will have a discussion in early August."/>
    <s v="3-Not Started"/>
    <m/>
    <m/>
    <s v="4 Hours"/>
    <s v="1 Hour"/>
    <d v="2016-03-11T00:00:00"/>
    <s v="Yes"/>
    <s v="Stott, Jennifer"/>
    <d v="2017-03-11T00:00:00"/>
    <x v="2"/>
    <m/>
    <b v="1"/>
  </r>
  <r>
    <x v="1"/>
    <m/>
    <s v="Critical"/>
    <s v="No"/>
    <s v="UYP0"/>
    <s v="Multi Target Payment"/>
    <s v="Franz, Laurent (RBC IS)"/>
    <s v="Preser, Fabien (RBC IS)"/>
    <x v="1"/>
    <s v="O'leary, Gary (RBC IS)"/>
    <s v="Guillaume, Christophe CG (RBC IS)"/>
    <x v="5"/>
    <x v="3"/>
    <s v="Franz, Laurent (RBC IS)"/>
    <s v="Production"/>
    <x v="0"/>
    <x v="25"/>
    <x v="28"/>
    <m/>
    <m/>
    <s v="SLA. "/>
    <m/>
    <m/>
    <x v="2"/>
    <m/>
    <m/>
    <s v="3-Not Started"/>
    <m/>
    <m/>
    <s v="4 Hours"/>
    <s v="2 Hours"/>
    <d v="2016-03-19T00:00:00"/>
    <s v="Yes"/>
    <s v="Stott, Jennifer"/>
    <d v="2017-03-19T00:00:00"/>
    <x v="2"/>
    <m/>
    <b v="1"/>
  </r>
  <r>
    <x v="5"/>
    <m/>
    <s v="Critical"/>
    <s v="No"/>
    <s v="UYR0"/>
    <s v="DOCUMENTUM SHS"/>
    <s v="Franz, Laurent (RBC IS)"/>
    <s v="Preser, Fabien (RBC IS)"/>
    <x v="1"/>
    <s v="Sunny, Wilson (RBC IS)"/>
    <s v="Moreau, Gilles (RBC IS)"/>
    <x v="5"/>
    <x v="3"/>
    <s v="Franz, Laurent (RBC IS)"/>
    <s v="Production"/>
    <x v="0"/>
    <x v="43"/>
    <x v="64"/>
    <m/>
    <m/>
    <s v="SLA."/>
    <m/>
    <m/>
    <x v="0"/>
    <m/>
    <m/>
    <s v="6-Infrastructure/ Availability Implemented"/>
    <m/>
    <m/>
    <s v="4 Hours"/>
    <s v="3 Hours"/>
    <d v="2016-09-24T00:00:00"/>
    <s v="Yes"/>
    <s v="Stott, Jennifer"/>
    <d v="2017-09-24T00:00:00"/>
    <x v="4"/>
    <m/>
    <b v="1"/>
  </r>
  <r>
    <x v="5"/>
    <m/>
    <s v="Critical"/>
    <s v="No"/>
    <s v="UYS0"/>
    <s v="DWH FA"/>
    <s v="Barrier, Fr¿d¿ric (RBC IS)"/>
    <s v="Gilbin, Didier (RBC IS)"/>
    <x v="1"/>
    <s v="Moreschi, Renato (RBC IS)"/>
    <s v="Sunny, Wilson (RBC IS)"/>
    <x v="9"/>
    <x v="3"/>
    <s v="Gruslin, Frederic"/>
    <s v="Production"/>
    <x v="0"/>
    <x v="52"/>
    <x v="9"/>
    <m/>
    <m/>
    <m/>
    <m/>
    <m/>
    <x v="0"/>
    <m/>
    <m/>
    <s v="6-Infrastructure/ Availability Implemented"/>
    <m/>
    <m/>
    <s v="4 Hours"/>
    <s v="1 Hour"/>
    <d v="2016-08-06T00:00:00"/>
    <s v="Yes"/>
    <s v="Stott, Jennifer"/>
    <d v="2017-04-03T00:00:00"/>
    <x v="4"/>
    <m/>
    <b v="1"/>
  </r>
  <r>
    <x v="0"/>
    <m/>
    <s v="Critical"/>
    <s v="No"/>
    <s v="UYT0"/>
    <s v="DWH GC"/>
    <s v="Gruselin, Francois (RBC IS)"/>
    <s v="Gilbin, Didier (RBC IS)"/>
    <x v="1"/>
    <s v="Moreschi, Renato (RBC IS)"/>
    <s v="Sunny, Wilson (RBC IS)"/>
    <x v="3"/>
    <x v="3"/>
    <s v="Gruslin, Frederic"/>
    <s v="Production"/>
    <x v="0"/>
    <x v="52"/>
    <x v="57"/>
    <m/>
    <m/>
    <m/>
    <m/>
    <m/>
    <x v="0"/>
    <m/>
    <m/>
    <s v="6-Infrastructure/ Availability Implemented"/>
    <m/>
    <m/>
    <s v="4 Hours"/>
    <s v="2 Hours"/>
    <d v="2016-06-04T00:00:00"/>
    <s v="Yes"/>
    <s v="Stott, Jennifer"/>
    <d v="2017-06-04T00:00:00"/>
    <x v="4"/>
    <m/>
    <b v="1"/>
  </r>
  <r>
    <x v="0"/>
    <m/>
    <s v="Critical"/>
    <s v="No"/>
    <s v="UYU0"/>
    <s v="DWH TA"/>
    <s v="Dazy, Philippe (RBC IS)"/>
    <s v="Gilbin, Didier (RBC IS)"/>
    <x v="1"/>
    <s v="Moreschi, Renato (RBC IS)"/>
    <s v="Sunny, Wilson (RBC IS)"/>
    <x v="5"/>
    <x v="3"/>
    <s v="Gruslin, Frederic"/>
    <s v="Production"/>
    <x v="0"/>
    <x v="52"/>
    <x v="76"/>
    <m/>
    <m/>
    <m/>
    <m/>
    <m/>
    <x v="0"/>
    <m/>
    <m/>
    <s v="6-Infrastructure/ Availability Implemented"/>
    <m/>
    <m/>
    <s v="4 Hours"/>
    <s v="2 Hours"/>
    <d v="2016-02-27T00:00:00"/>
    <s v="Yes"/>
    <s v="Stott, Jennifer"/>
    <d v="2017-02-27T00:00:00"/>
    <x v="4"/>
    <m/>
    <b v="1"/>
  </r>
  <r>
    <x v="0"/>
    <m/>
    <s v="Critical"/>
    <s v="No"/>
    <s v="UYV0"/>
    <s v="DZWEB"/>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Not Provided"/>
    <s v="Stott, Jennifer"/>
    <d v="2016-11-14T00:00:00"/>
    <x v="2"/>
    <m/>
    <b v="1"/>
  </r>
  <r>
    <x v="1"/>
    <m/>
    <s v="Critical"/>
    <s v="No"/>
    <s v="UYY0"/>
    <s v="E-Front"/>
    <s v="Zanon, Julie (RBC IS)"/>
    <s v="Markakis, Bob"/>
    <x v="0"/>
    <s v="Moreschi, Renato (RBC IS)"/>
    <s v="Ha¿ner, Thierry (RBC IS)"/>
    <x v="12"/>
    <x v="5"/>
    <s v="Lecaille, Hervé"/>
    <s v="Production"/>
    <x v="0"/>
    <x v="4"/>
    <x v="5"/>
    <m/>
    <m/>
    <m/>
    <m/>
    <m/>
    <x v="0"/>
    <m/>
    <m/>
    <s v="6-Infrastructure/ Availability Implemented"/>
    <m/>
    <m/>
    <s v="4 Hours"/>
    <s v="1 Hour"/>
    <d v="2016-03-19T00:00:00"/>
    <s v="Yes"/>
    <s v="Stott, Jennifer"/>
    <d v="2017-03-19T00:00:00"/>
    <x v="4"/>
    <m/>
    <b v="1"/>
  </r>
  <r>
    <x v="0"/>
    <m/>
    <s v="Critical"/>
    <s v="No"/>
    <s v="UYZ0"/>
    <s v="FCRM - Financial Crime Risk Management"/>
    <s v="Dazy, Philippe (RBC IS)"/>
    <s v="Gilbin, Didier (RBC IS)"/>
    <x v="1"/>
    <s v="Moreau, Gilles (RBC IS)"/>
    <s v="Faure, Nicolas (RBC IS)"/>
    <x v="5"/>
    <x v="3"/>
    <s v="Gruslin, Frederic"/>
    <s v="Production"/>
    <x v="0"/>
    <x v="29"/>
    <x v="35"/>
    <m/>
    <m/>
    <m/>
    <m/>
    <m/>
    <x v="0"/>
    <m/>
    <m/>
    <s v="6-Infrastructure/ Availability Implemented"/>
    <m/>
    <m/>
    <s v="4 Hours"/>
    <s v="2 Hours"/>
    <d v="2015-10-24T00:00:00"/>
    <s v="Yes"/>
    <s v="Stott, Jennifer"/>
    <d v="2016-10-24T00:00:00"/>
    <x v="4"/>
    <m/>
    <b v="1"/>
  </r>
  <r>
    <x v="5"/>
    <m/>
    <s v="Critical"/>
    <s v="No"/>
    <s v="UZA0"/>
    <s v="EUCLID"/>
    <s v="Cain, Neill (RBC IS)"/>
    <s v="Michel, Patrick M (RBC IS)"/>
    <x v="1"/>
    <s v="Moreschi, Renato (RBC IS)"/>
    <s v="Housein, Jengis (RBC I&amp;TS)"/>
    <x v="13"/>
    <x v="3"/>
    <s v="Freeman, Brian "/>
    <s v="Production"/>
    <x v="0"/>
    <x v="13"/>
    <x v="53"/>
    <m/>
    <m/>
    <m/>
    <m/>
    <m/>
    <x v="0"/>
    <m/>
    <m/>
    <s v="6-Infrastructure/ Availability Implemented"/>
    <m/>
    <m/>
    <s v="2 Hours"/>
    <s v="3 Hours"/>
    <d v="2016-09-24T00:00:00"/>
    <s v="Yes"/>
    <s v="Stott, Jennifer"/>
    <d v="2017-09-24T00:00:00"/>
    <x v="4"/>
    <s v="Foglight tool"/>
    <b v="1"/>
  </r>
  <r>
    <x v="0"/>
    <m/>
    <s v="Critical"/>
    <s v="No"/>
    <s v="UZC0"/>
    <s v="EXACT"/>
    <s v="Monfrini, Philippe (RBC IS)"/>
    <s v="Gilbin, Didier (RBC IS)"/>
    <x v="1"/>
    <s v="Moreschi, Renato (RBC IS)"/>
    <s v="Ullens, Frederic (RBC IS)"/>
    <x v="12"/>
    <x v="3"/>
    <s v="Zannier, Emmanuel (RBC IS)"/>
    <s v="Production"/>
    <x v="0"/>
    <x v="33"/>
    <x v="58"/>
    <m/>
    <m/>
    <m/>
    <m/>
    <m/>
    <x v="0"/>
    <m/>
    <m/>
    <s v="6-Infrastructure/ Availability Implemented"/>
    <m/>
    <m/>
    <s v="12 Hours"/>
    <s v="4 Hours"/>
    <d v="2014-07-05T00:00:00"/>
    <s v="Not Provided"/>
    <s v="Stott, Jennifer"/>
    <d v="2017-07-05T00:00:00"/>
    <x v="4"/>
    <m/>
    <b v="1"/>
  </r>
  <r>
    <x v="4"/>
    <m/>
    <s v="Medium"/>
    <s v="No"/>
    <s v="UZF0"/>
    <s v="HI Fax Warehouse Macro"/>
    <s v="Li, Tracy (RBC IS)"/>
    <s v="Graybill, Jacques"/>
    <x v="2"/>
    <s v="O'leary, Gary (RBC IS)"/>
    <s v="Banks, David (RBC I&amp;TS)"/>
    <x v="6"/>
    <x v="4"/>
    <m/>
    <s v="Production"/>
    <x v="0"/>
    <x v="27"/>
    <x v="33"/>
    <m/>
    <m/>
    <s v="AppOwner - Barton Doak"/>
    <m/>
    <m/>
    <x v="2"/>
    <m/>
    <m/>
    <s v="3-Not Started"/>
    <m/>
    <m/>
    <s v="4 Hours"/>
    <s v="4 Hours"/>
    <d v="2016-10-12T00:00:00"/>
    <s v="Yes"/>
    <s v="Stott, Jennifer"/>
    <d v="2017-10-12T00:00:00"/>
    <x v="2"/>
    <m/>
    <b v="1"/>
  </r>
  <r>
    <x v="6"/>
    <m/>
    <s v="Medium"/>
    <s v="No"/>
    <s v="UZI0"/>
    <s v="FERMAT"/>
    <s v="Hillard, Philippe (RBC IS)"/>
    <s v="Erbetti, Frederic (RBC IS)"/>
    <x v="1"/>
    <s v="Renard, Philippe (RBC IS)"/>
    <s v="Gaube, Fr¿d¿ric (RBC IS)"/>
    <x v="9"/>
    <x v="3"/>
    <s v="Bengalur, Mruthyunjayswamy "/>
    <s v="Production"/>
    <x v="0"/>
    <x v="55"/>
    <x v="62"/>
    <m/>
    <m/>
    <m/>
    <m/>
    <m/>
    <x v="0"/>
    <m/>
    <m/>
    <s v="6-Infrastructure/ Availability Implemented"/>
    <m/>
    <m/>
    <s v="120 Hours"/>
    <s v="3 Hours"/>
    <d v="2016-06-04T00:00:00"/>
    <s v="Yes"/>
    <s v="Stott, Jennifer"/>
    <d v="2019-06-04T00:00:00"/>
    <x v="4"/>
    <m/>
    <b v="1"/>
  </r>
  <r>
    <x v="0"/>
    <m/>
    <s v="Critical"/>
    <s v="No"/>
    <s v="UZK0"/>
    <s v="FINv"/>
    <s v="Lion, Massimo (RBC IS)"/>
    <s v="Stone, Richard (RBC IS)"/>
    <x v="2"/>
    <s v="Moreschi, Renato (RBC IS)"/>
    <s v="D'oro, Giancarlo (RBC IS)"/>
    <x v="11"/>
    <x v="5"/>
    <s v="Lion, Massimo (RBC IS)"/>
    <s v="Production"/>
    <x v="0"/>
    <x v="5"/>
    <x v="12"/>
    <m/>
    <m/>
    <s v="SLA in the repository, expiry date to be discussed. CEDACRI Application."/>
    <m/>
    <m/>
    <x v="2"/>
    <m/>
    <m/>
    <s v="3-Not Started"/>
    <m/>
    <m/>
    <s v="4 Hours"/>
    <s v="4 Hours"/>
    <d v="2015-11-14T00:00:00"/>
    <s v="Yes"/>
    <s v="Stott, Jennifer"/>
    <d v="2016-11-14T00:00:00"/>
    <x v="2"/>
    <m/>
    <b v="1"/>
  </r>
  <r>
    <x v="1"/>
    <m/>
    <s v="Critical"/>
    <s v="No"/>
    <s v="UZL0"/>
    <s v="FOCUS"/>
    <s v="Mouries, Eric (RBC IS)"/>
    <s v="Erbetti, Frederic (RBC IS)"/>
    <x v="1"/>
    <s v="Moreschi, Renato (RBC IS)"/>
    <s v="Sunny, Wilson (RBC IS)"/>
    <x v="3"/>
    <x v="3"/>
    <s v="Schneider, Pierre (RBC IS)"/>
    <s v="Production"/>
    <x v="0"/>
    <x v="51"/>
    <x v="56"/>
    <m/>
    <m/>
    <m/>
    <m/>
    <m/>
    <x v="2"/>
    <m/>
    <m/>
    <s v="3-Not Started"/>
    <m/>
    <m/>
    <s v="3 Hours"/>
    <s v="3 Hours"/>
    <d v="2016-10-12T00:00:00"/>
    <s v="Yes"/>
    <s v="Stott, Jennifer"/>
    <d v="2017-10-12T00:00:00"/>
    <x v="2"/>
    <m/>
    <b v="1"/>
  </r>
  <r>
    <x v="0"/>
    <m/>
    <s v="Critical"/>
    <s v="No"/>
    <s v="UZO0"/>
    <s v="FULL FINANCE"/>
    <s v="Lion, Massimo (RBC IS)"/>
    <s v="Stone, Richard (RBC IS)"/>
    <x v="2"/>
    <s v="Moreschi, Renato (RBC IS)"/>
    <s v="D'oro, Giancarlo (RBC IS)"/>
    <x v="11"/>
    <x v="5"/>
    <s v="Lion, Massimo (RBC IS)"/>
    <s v="Production"/>
    <x v="0"/>
    <x v="5"/>
    <x v="12"/>
    <m/>
    <m/>
    <s v="SLA in the repository, expiry date to be discussed. CEDACRI Application."/>
    <m/>
    <m/>
    <x v="0"/>
    <m/>
    <m/>
    <s v="6-Infrastructure/ Availability Implemented"/>
    <m/>
    <m/>
    <s v="4 Hours"/>
    <s v="4 Hours"/>
    <d v="2015-11-14T00:00:00"/>
    <s v="Yes"/>
    <s v="Stott, Jennifer"/>
    <d v="2016-11-14T00:00:00"/>
    <x v="4"/>
    <m/>
    <b v="1"/>
  </r>
  <r>
    <x v="0"/>
    <m/>
    <s v="Critical"/>
    <s v="No"/>
    <s v="UZP0"/>
    <s v="FundDat"/>
    <s v="Nangia, Nagesh (CWM-NR)"/>
    <s v="Erbetti, Frederic (RBC IS)"/>
    <x v="1"/>
    <s v="Hibbert-Logan, Lynne (RBC IS)"/>
    <s v="De proost, Frank (RBC IS)"/>
    <x v="5"/>
    <x v="3"/>
    <s v="Bengalur, Mruthyunjayswamy "/>
    <s v="Production"/>
    <x v="0"/>
    <x v="68"/>
    <x v="6"/>
    <m/>
    <m/>
    <m/>
    <m/>
    <m/>
    <x v="0"/>
    <m/>
    <m/>
    <s v="6-Infrastructure/ Availability Implemented"/>
    <m/>
    <m/>
    <s v="24 Hours"/>
    <s v="24 Hours"/>
    <d v="2016-08-15T00:00:00"/>
    <s v="Not Provided"/>
    <s v="Stott, Jennifer"/>
    <d v="2017-04-12T00:00:00"/>
    <x v="4"/>
    <m/>
    <b v="1"/>
  </r>
  <r>
    <x v="1"/>
    <m/>
    <s v="Critical"/>
    <s v="No"/>
    <s v="UZQ0"/>
    <s v="GFP"/>
    <s v="Franz, Laurent (RBC IS)"/>
    <s v="Preser, Fabien (RBC IS)"/>
    <x v="1"/>
    <s v="Moreschi, Renato (RBC IS)"/>
    <s v="Born, Laurent (RBC IS)"/>
    <x v="5"/>
    <x v="3"/>
    <s v="Franz, Laurent (RBC IS)"/>
    <s v="Production"/>
    <x v="0"/>
    <x v="43"/>
    <x v="64"/>
    <m/>
    <m/>
    <s v="SLA."/>
    <m/>
    <m/>
    <x v="0"/>
    <m/>
    <m/>
    <s v="6-Infrastructure/ Availability Implemented"/>
    <m/>
    <m/>
    <s v="4 Hours"/>
    <s v="2 Hours"/>
    <d v="2016-02-27T00:00:00"/>
    <s v="Yes"/>
    <s v="Stott, Jennifer"/>
    <d v="2017-02-27T00:00:00"/>
    <x v="4"/>
    <m/>
    <b v="1"/>
  </r>
  <r>
    <x v="0"/>
    <m/>
    <s v="Critical"/>
    <s v="No"/>
    <s v="UZR0"/>
    <s v="GLOBAL FUND"/>
    <s v="Lion, Massimo (RBC IS)"/>
    <s v="Stone, Richard (RBC IS)"/>
    <x v="2"/>
    <s v="Kuborn, Samuel (RBC IS)"/>
    <s v="Sacchi, Mario (RBC IS)"/>
    <x v="11"/>
    <x v="5"/>
    <s v="Lion, Massimo (RBC IS)"/>
    <s v="Production"/>
    <x v="0"/>
    <x v="5"/>
    <x v="12"/>
    <m/>
    <m/>
    <s v="SLA in the repository, expiry date to be discussed. CEDACRI Application."/>
    <m/>
    <m/>
    <x v="2"/>
    <m/>
    <m/>
    <s v="3-Not Started"/>
    <m/>
    <m/>
    <s v="4 Hours"/>
    <s v="4 Hours"/>
    <d v="2015-11-14T00:00:00"/>
    <s v="Not Provided"/>
    <s v="Stott, Jennifer"/>
    <d v="2016-11-14T00:00:00"/>
    <x v="2"/>
    <m/>
    <b v="1"/>
  </r>
  <r>
    <x v="1"/>
    <m/>
    <s v="Critical"/>
    <s v="No"/>
    <s v="UZS0"/>
    <s v="GRS"/>
    <s v="Monfrini, Philippe (RBC IS)"/>
    <s v="Gilbin, Didier (RBC IS)"/>
    <x v="1"/>
    <s v="Sunny, Wilson (RBC IS)"/>
    <s v="Moreau, Gilles (RBC IS)"/>
    <x v="5"/>
    <x v="3"/>
    <s v="Franz, Laurent (RBC IS)"/>
    <s v="Production"/>
    <x v="0"/>
    <x v="14"/>
    <x v="39"/>
    <m/>
    <m/>
    <m/>
    <m/>
    <m/>
    <x v="0"/>
    <m/>
    <m/>
    <s v="6-Infrastructure/ Availability Implemented"/>
    <m/>
    <m/>
    <s v="24 Hours"/>
    <s v="2 Hours"/>
    <d v="2016-03-19T00:00:00"/>
    <s v="Yes"/>
    <s v="Stott, Jennifer"/>
    <d v="2018-03-19T00:00:00"/>
    <x v="4"/>
    <m/>
    <b v="1"/>
  </r>
  <r>
    <x v="1"/>
    <m/>
    <s v="Low"/>
    <s v="No"/>
    <s v="UZX0"/>
    <s v="Isabel"/>
    <s v="Dumont, Pascale (RBC IS)"/>
    <s v="Stone, Richard (RBC IS)"/>
    <x v="2"/>
    <s v="Moreschi, Renato (RBC IS)"/>
    <s v="de Saint Moulin, Thibaut Td (RBC IS)"/>
    <x v="2"/>
    <x v="5"/>
    <s v="Dumont, Pascale PD (RBC IS)"/>
    <s v="Production"/>
    <x v="0"/>
    <x v="37"/>
    <x v="42"/>
    <m/>
    <m/>
    <m/>
    <m/>
    <m/>
    <x v="2"/>
    <m/>
    <m/>
    <s v="3-Not Started"/>
    <m/>
    <m/>
    <s v="RTO Not Assigned"/>
    <s v="No System To Protect"/>
    <m/>
    <s v="Not Provided"/>
    <s v="Stott, Jennifer"/>
    <d v="2016-11-01T00:00:00"/>
    <x v="2"/>
    <m/>
    <b v="1"/>
  </r>
  <r>
    <x v="4"/>
    <m/>
    <s v="Medium"/>
    <s v="No"/>
    <s v="UZZ0"/>
    <s v="MACCESS"/>
    <s v="Parras, Maria (RBC IS)"/>
    <s v="Graybill, Jacques"/>
    <x v="2"/>
    <s v="O'leary, Gary (RBC IS)"/>
    <s v="Banks, David (RBC I&amp;TS)"/>
    <x v="6"/>
    <x v="4"/>
    <m/>
    <s v="Production"/>
    <x v="0"/>
    <x v="27"/>
    <x v="5"/>
    <m/>
    <m/>
    <s v="AppOwner - Barton Doak"/>
    <m/>
    <m/>
    <x v="2"/>
    <m/>
    <m/>
    <s v="3-Not Started"/>
    <m/>
    <m/>
    <s v="4 Hours"/>
    <s v="4 Hours"/>
    <d v="2016-10-12T00:00:00"/>
    <s v="Yes"/>
    <s v="Stott, Jennifer"/>
    <d v="2017-10-12T00:00:00"/>
    <x v="2"/>
    <m/>
    <b v="1"/>
  </r>
  <r>
    <x v="6"/>
    <m/>
    <s v="Criticality Not Assigned"/>
    <s v="No"/>
    <s v="VJY0"/>
    <s v="Integration Platform Canada"/>
    <s v="Franz, Laurent (RBC IS)"/>
    <s v="Preser, Fabien (RBC IS)"/>
    <x v="1"/>
    <s v="Daigle, James (RBC ITS)"/>
    <s v="Preser, Fabien (RBC IS)"/>
    <x v="0"/>
    <x v="3"/>
    <s v="Franz, Laurent (RBC IS)"/>
    <s v="Production"/>
    <x v="0"/>
    <x v="43"/>
    <x v="51"/>
    <m/>
    <m/>
    <s v="OLA. "/>
    <m/>
    <m/>
    <x v="2"/>
    <m/>
    <m/>
    <s v="3-Not Started"/>
    <m/>
    <m/>
    <s v="5 Hours"/>
    <s v="5 Hours"/>
    <d v="2016-09-23T00:00:00"/>
    <s v="Yes"/>
    <s v="Stott, Jennifer"/>
    <d v="2017-09-23T00:00:00"/>
    <x v="2"/>
    <m/>
    <b v="1"/>
  </r>
  <r>
    <x v="3"/>
    <m/>
    <s v="Critical"/>
    <s v="No"/>
    <s v="VMA0"/>
    <s v="NetIQ Security Manager"/>
    <s v="Parker, Kader"/>
    <s v="Marchand, Rob (RBC IS)"/>
    <x v="4"/>
    <s v="Stone, Richard (RBC IS)"/>
    <s v="Olenka, Simon (RBC IS)"/>
    <x v="13"/>
    <x v="7"/>
    <m/>
    <s v="Production"/>
    <x v="0"/>
    <x v="69"/>
    <x v="77"/>
    <m/>
    <m/>
    <s v="One business approval because Patrick Michel is in long term absence."/>
    <m/>
    <m/>
    <x v="2"/>
    <m/>
    <m/>
    <s v="3-Not Started"/>
    <m/>
    <m/>
    <s v="4 Hours"/>
    <s v="2 Hours"/>
    <d v="2016-09-24T00:00:00"/>
    <s v="Yes"/>
    <s v="Stott, Jennifer"/>
    <d v="2017-09-24T00:00:00"/>
    <x v="2"/>
    <m/>
    <b v="1"/>
  </r>
  <r>
    <x v="3"/>
    <m/>
    <s v="Critical"/>
    <s v="No"/>
    <s v="VN40"/>
    <s v="Framework"/>
    <s v="Wagner, Fran¿ois (RBC IS)"/>
    <s v="Peeters, Ivan (RBC IS)"/>
    <x v="1"/>
    <s v="Moreschi, Renato (RBC IS)"/>
    <s v="Ullens, Frederic (RBC IS)"/>
    <x v="18"/>
    <x v="3"/>
    <m/>
    <s v="Production"/>
    <x v="1"/>
    <x v="10"/>
    <x v="12"/>
    <m/>
    <d v="2017-12-31T00:00:00"/>
    <s v="New App in production July 2017, Target date Dec 31, 2017"/>
    <m/>
    <m/>
    <x v="2"/>
    <m/>
    <s v="Nisar's  App, His App should be marked KPIs"/>
    <s v="6-Infrastructure/ Availability Implemented"/>
    <m/>
    <m/>
    <m/>
    <m/>
    <m/>
    <m/>
    <m/>
    <m/>
    <x v="4"/>
    <m/>
    <b v="1"/>
  </r>
  <r>
    <x v="0"/>
    <m/>
    <s v="Critical"/>
    <s v="No"/>
    <s v="VR90"/>
    <s v="RBC One Registry Luxembourg"/>
    <s v="Willems, Antonin (RBC IS)"/>
    <s v="Lovett, Murray"/>
    <x v="0"/>
    <s v="Olenka, Simon (RBC IS)"/>
    <s v="Clarke, Richard Z (RBC IS)"/>
    <x v="5"/>
    <x v="3"/>
    <s v="Deville, Benoit "/>
    <s v="Production"/>
    <x v="0"/>
    <x v="70"/>
    <x v="78"/>
    <m/>
    <m/>
    <m/>
    <m/>
    <m/>
    <x v="2"/>
    <m/>
    <m/>
    <s v="3-Not Started"/>
    <m/>
    <m/>
    <s v="RTO Not Assigned"/>
    <s v="1 Hour"/>
    <d v="2016-08-18T00:00:00"/>
    <s v="Yes"/>
    <s v="Stott, Jennifer"/>
    <d v="2019-08-18T00:00:00"/>
    <x v="2"/>
    <m/>
    <b v="1"/>
  </r>
  <r>
    <x v="6"/>
    <m/>
    <s v="Criticality Not Assigned"/>
    <s v="No"/>
    <s v="VRD0"/>
    <s v="RBC I&amp;TS Middleware"/>
    <s v="Franz, Laurent (RBC IS)"/>
    <s v="Preser, Fabien (RBC IS)"/>
    <x v="1"/>
    <s v="Daigle, James (RBC ITS)"/>
    <s v="Brown, James"/>
    <x v="0"/>
    <x v="3"/>
    <s v="Franz, Laurent (RBC IS)"/>
    <s v="Production"/>
    <x v="0"/>
    <x v="43"/>
    <x v="51"/>
    <m/>
    <m/>
    <s v="OLA. "/>
    <m/>
    <m/>
    <x v="0"/>
    <m/>
    <m/>
    <s v="6-Infrastructure/ Availability Implemented"/>
    <m/>
    <m/>
    <s v="RTO Not Assigned"/>
    <s v="5 Hours"/>
    <d v="2016-02-07T00:00:00"/>
    <s v="Not Provided"/>
    <s v="Stott, Jennifer"/>
    <d v="2017-02-07T00:00:00"/>
    <x v="4"/>
    <m/>
    <b v="1"/>
  </r>
  <r>
    <x v="1"/>
    <m/>
    <s v="Critical"/>
    <s v="No"/>
    <s v="VRF0"/>
    <s v="Axway SecureTransport"/>
    <s v="Woodward, Gordon (RBC IS)"/>
    <s v="Graybill, Jacques"/>
    <x v="2"/>
    <s v="O'leary, Gary (RBC IS)"/>
    <s v="Banks, David (RBC I&amp;TS)"/>
    <x v="6"/>
    <x v="4"/>
    <m/>
    <s v="Production"/>
    <x v="0"/>
    <x v="53"/>
    <x v="44"/>
    <m/>
    <m/>
    <s v="Sent for signoff."/>
    <m/>
    <m/>
    <x v="2"/>
    <m/>
    <m/>
    <s v="3-Not Started"/>
    <m/>
    <m/>
    <s v="RTO Not Assigned"/>
    <s v="5 Hours"/>
    <d v="2016-10-12T00:00:00"/>
    <s v="Yes"/>
    <s v="Stott, Jennifer"/>
    <d v="2019-10-12T00:00:00"/>
    <x v="2"/>
    <m/>
    <b v="1"/>
  </r>
  <r>
    <x v="5"/>
    <m/>
    <s v="Critical"/>
    <s v="No"/>
    <s v="VRQ0"/>
    <s v="BCS/ARC"/>
    <s v="Cain, Neill (RBC IS)"/>
    <s v="Michel, Patrick M (RBC IS)"/>
    <x v="1"/>
    <s v="Meager, Joanna (RBC IS)"/>
    <s v="Mahoney, Laurence (RBC IS)"/>
    <x v="14"/>
    <x v="3"/>
    <s v="Freeman, Brian "/>
    <s v="Production"/>
    <x v="0"/>
    <x v="4"/>
    <x v="5"/>
    <m/>
    <m/>
    <s v="can only be found through searching its name"/>
    <m/>
    <m/>
    <x v="0"/>
    <m/>
    <m/>
    <s v="6-Infrastructure/ Availability Implemented"/>
    <m/>
    <m/>
    <s v="120 Hours"/>
    <s v="2 Hours"/>
    <d v="2016-09-24T00:00:00"/>
    <s v="Yes"/>
    <s v="Stott, Jennifer"/>
    <d v="2017-09-24T00:00:00"/>
    <x v="4"/>
    <s v="Foglight tool"/>
    <b v="1"/>
  </r>
  <r>
    <x v="1"/>
    <m/>
    <s v="Critical"/>
    <s v="No"/>
    <s v="VXV0"/>
    <s v="HIPORTFOLIO"/>
    <s v="Graybill, Jacques"/>
    <s v="Stone, Richard (RBC IS)"/>
    <x v="2"/>
    <s v="O'leary, Gary (RBC IS)"/>
    <s v="Coorey, Joseph (RBC IS)"/>
    <x v="6"/>
    <x v="4"/>
    <m/>
    <s v="Production"/>
    <x v="0"/>
    <x v="7"/>
    <x v="36"/>
    <m/>
    <m/>
    <s v="Sent for signoff."/>
    <m/>
    <m/>
    <x v="2"/>
    <m/>
    <m/>
    <s v="3-Not Started"/>
    <m/>
    <m/>
    <s v="4 Hours"/>
    <s v="4 Hours"/>
    <d v="2016-10-12T00:00:00"/>
    <s v="Yes"/>
    <s v="Stott, Jennifer"/>
    <d v="2017-10-12T00:00:00"/>
    <x v="2"/>
    <m/>
    <b v="1"/>
  </r>
  <r>
    <x v="4"/>
    <m/>
    <s v="Medium"/>
    <s v="No"/>
    <s v="WBD0"/>
    <s v="POWERTAX"/>
    <s v="Parras, Maria (RBC IS)"/>
    <s v="Graybill, Jacques"/>
    <x v="2"/>
    <s v="O'leary, Gary (RBC IS)"/>
    <s v="Banks, David (RBC I&amp;TS)"/>
    <x v="6"/>
    <x v="4"/>
    <m/>
    <s v="Production"/>
    <x v="0"/>
    <x v="15"/>
    <x v="31"/>
    <m/>
    <m/>
    <m/>
    <m/>
    <m/>
    <x v="2"/>
    <m/>
    <m/>
    <s v="3-Not Started"/>
    <m/>
    <m/>
    <s v="RTO Not Assigned"/>
    <s v="3 Hours"/>
    <d v="2016-10-12T00:00:00"/>
    <s v="Yes"/>
    <s v="Stott, Jennifer"/>
    <d v="2017-10-12T00:00:00"/>
    <x v="2"/>
    <m/>
    <b v="1"/>
  </r>
  <r>
    <x v="4"/>
    <m/>
    <s v="Critical"/>
    <s v="No"/>
    <s v="WBE0"/>
    <s v="HI RTGS Suite"/>
    <s v="Li, Tracy (RBC IS)"/>
    <s v="Graybill, Jacques"/>
    <x v="2"/>
    <s v="O'leary, Gary (RBC IS)"/>
    <s v="Banks, David (RBC I&amp;TS)"/>
    <x v="6"/>
    <x v="4"/>
    <m/>
    <s v="Production"/>
    <x v="0"/>
    <x v="27"/>
    <x v="33"/>
    <m/>
    <m/>
    <s v="AppOwner - Myfanwy Jenkins"/>
    <m/>
    <m/>
    <x v="2"/>
    <m/>
    <m/>
    <s v="3-Not Started"/>
    <m/>
    <m/>
    <s v="6 Hours"/>
    <s v="6 Hours"/>
    <d v="2016-10-12T00:00:00"/>
    <s v="Yes"/>
    <s v="Stott, Jennifer"/>
    <d v="2017-10-12T00:00:00"/>
    <x v="2"/>
    <m/>
    <b v="1"/>
  </r>
  <r>
    <x v="0"/>
    <m/>
    <s v="Low"/>
    <s v="No"/>
    <s v="WBG0"/>
    <s v="HI Navigator Application Repository"/>
    <s v="Li, Tracy (RBC IS)"/>
    <s v="Graybill, Jacques"/>
    <x v="2"/>
    <s v="Graybill, Jacques"/>
    <s v="Parras, Maria (RBC IS)"/>
    <x v="6"/>
    <x v="4"/>
    <m/>
    <s v="Production"/>
    <x v="0"/>
    <x v="26"/>
    <x v="29"/>
    <m/>
    <m/>
    <s v="AppOwner - Clive Johnson"/>
    <m/>
    <m/>
    <x v="2"/>
    <m/>
    <m/>
    <s v="3-Not Started"/>
    <m/>
    <m/>
    <s v="4 Hours"/>
    <s v="24 Hours"/>
    <d v="2016-10-12T00:00:00"/>
    <s v="Yes"/>
    <s v="Stott, Jennifer"/>
    <d v="2017-10-12T00:00:00"/>
    <x v="2"/>
    <m/>
    <b v="1"/>
  </r>
  <r>
    <x v="4"/>
    <m/>
    <s v="Low"/>
    <s v="No"/>
    <s v="WBH0"/>
    <s v="HI Security Suite"/>
    <s v="Li, Tracy (RBC IS)"/>
    <s v="Graybill, Jacques"/>
    <x v="2"/>
    <s v="O'leary, Gary (RBC IS)"/>
    <s v="Banks, David (RBC I&amp;TS)"/>
    <x v="6"/>
    <x v="4"/>
    <m/>
    <s v="Production"/>
    <x v="0"/>
    <x v="26"/>
    <x v="29"/>
    <m/>
    <m/>
    <s v="AppOwner - Tracy Li"/>
    <m/>
    <m/>
    <x v="2"/>
    <m/>
    <m/>
    <s v="3-Not Started"/>
    <m/>
    <m/>
    <s v="RTO Not Assigned"/>
    <s v="5 Hours"/>
    <d v="2016-10-12T00:00:00"/>
    <s v="Yes"/>
    <s v="Stott, Jennifer"/>
    <d v="2019-10-12T00:00:00"/>
    <x v="2"/>
    <m/>
    <b v="1"/>
  </r>
  <r>
    <x v="6"/>
    <m/>
    <s v="Critical"/>
    <s v="No"/>
    <s v="WGY0"/>
    <s v="RBC I&amp;TS - APPLICATION SUPPORT"/>
    <s v="Cain, Neill (RBC IS)"/>
    <s v="Michel, Patrick M (RBC IS)"/>
    <x v="1"/>
    <s v="Moreschi, Renato (RBC IS)"/>
    <s v="Housein, Jengis (RBC I&amp;TS)"/>
    <x v="14"/>
    <x v="3"/>
    <s v="Freeman, Brian "/>
    <s v="Production"/>
    <x v="0"/>
    <x v="13"/>
    <x v="53"/>
    <m/>
    <m/>
    <m/>
    <m/>
    <m/>
    <x v="0"/>
    <m/>
    <m/>
    <s v="6-Infrastructure/ Availability Implemented"/>
    <m/>
    <m/>
    <s v="4 Hours"/>
    <s v="2 Hours"/>
    <d v="2016-09-24T00:00:00"/>
    <s v="Yes"/>
    <s v="Stott, Jennifer"/>
    <d v="2017-09-24T00:00:00"/>
    <x v="4"/>
    <s v="Foglight tool"/>
    <b v="1"/>
  </r>
  <r>
    <x v="3"/>
    <m/>
    <s v="Critical"/>
    <s v="No"/>
    <s v="WWQ0"/>
    <s v="COS"/>
    <s v="Thomas, Jean-francois (RBC IS)"/>
    <s v="Rastegar, Afsaneh"/>
    <x v="0"/>
    <s v="Hogg, Mark (RBC I&amp;TS)"/>
    <s v="Hogg, Mark (RBC I&amp;TS)"/>
    <x v="0"/>
    <x v="1"/>
    <s v="Thomas, Jean-francois (RBC IS)"/>
    <s v="Production"/>
    <x v="0"/>
    <x v="8"/>
    <x v="79"/>
    <m/>
    <m/>
    <m/>
    <m/>
    <m/>
    <x v="2"/>
    <m/>
    <s v="Potential Dynatrace Canadidate"/>
    <s v="3-Not Started"/>
    <m/>
    <m/>
    <s v="4 Hours"/>
    <s v="24 Hours"/>
    <d v="2016-06-06T00:00:00"/>
    <s v="Yes"/>
    <s v="Stott, Jennifer"/>
    <d v="2017-02-01T00:00:00"/>
    <x v="2"/>
    <m/>
    <b v="1"/>
  </r>
  <r>
    <x v="3"/>
    <m/>
    <s v="High"/>
    <s v="No"/>
    <s v="XAC0"/>
    <s v="SLVC"/>
    <s v="Rivera, Cristina (RBC IS)"/>
    <s v="Rastegar, Afsaneh"/>
    <x v="0"/>
    <s v="Clark, Kim"/>
    <s v="Wilson, Matthew"/>
    <x v="0"/>
    <x v="1"/>
    <s v="Rivera, Cristina (RBC IS)"/>
    <s v="Production"/>
    <x v="0"/>
    <x v="71"/>
    <x v="80"/>
    <m/>
    <m/>
    <s v="Can only be found through searching"/>
    <m/>
    <m/>
    <x v="2"/>
    <m/>
    <s v="No value to have KPIs. maintenance mode only due to planned decommissioning "/>
    <s v="3-Not Started"/>
    <m/>
    <m/>
    <s v="12 Hours"/>
    <s v="12 Hours"/>
    <d v="2015-05-22T00:00:00"/>
    <s v="Not Provided"/>
    <s v="Stott, Jennifer"/>
    <d v="2016-05-22T00:00:00"/>
    <x v="2"/>
    <m/>
    <b v="1"/>
  </r>
  <r>
    <x v="4"/>
    <m/>
    <s v="High"/>
    <s v="Yes"/>
    <s v="JR00"/>
    <s v="ADVANTAGE (TOR)"/>
    <s v="Tocek, Tomas (RBC IS)"/>
    <s v="Figuiere, Jean-Christophe (RBC I&amp;TS)"/>
    <x v="0"/>
    <s v="O'leary, Gary (RBC IS)"/>
    <s v="Henderson, Alexandra (RBC IS)"/>
    <x v="0"/>
    <x v="0"/>
    <s v="Morgan, Carl"/>
    <s v="Production"/>
    <x v="0"/>
    <x v="68"/>
    <x v="6"/>
    <m/>
    <m/>
    <m/>
    <m/>
    <m/>
    <x v="2"/>
    <m/>
    <s v="vendor apps, don't expect to have KPIs"/>
    <s v="3-Not Started"/>
    <m/>
    <m/>
    <s v="12 Hours"/>
    <s v="12 Hours"/>
    <d v="2015-07-24T00:00:00"/>
    <s v="Yes"/>
    <s v="Stott, Jennifer"/>
    <d v="2017-01-24T00:00:00"/>
    <x v="2"/>
    <m/>
    <b v="1"/>
  </r>
  <r>
    <x v="0"/>
    <m/>
    <s v="Critical"/>
    <s v="No"/>
    <s v="XCF0"/>
    <s v="INFRASTRUCTURE SUPPORT"/>
    <s v="Kirkpatrick, Alan (RBC ITS)"/>
    <s v="Melo, Margaret"/>
    <x v="0"/>
    <s v="ZZZ_Brown, Jim (RBC IS)"/>
    <s v="ZZZ_Brown, Jim (RBC IS)"/>
    <x v="0"/>
    <x v="0"/>
    <m/>
    <s v="Production"/>
    <x v="3"/>
    <x v="17"/>
    <x v="12"/>
    <m/>
    <m/>
    <s v="An infrastructure utility App. "/>
    <m/>
    <m/>
    <x v="3"/>
    <m/>
    <m/>
    <s v="5-Not Required"/>
    <m/>
    <m/>
    <s v="RTO Not Assigned"/>
    <s v="No System To Protect"/>
    <d v="2013-08-18T00:00:00"/>
    <s v="Not Provided"/>
    <s v="Stott, Jennifer"/>
    <d v="2017-08-18T00:00:00"/>
    <x v="3"/>
    <m/>
    <b v="1"/>
  </r>
  <r>
    <x v="3"/>
    <m/>
    <s v="Critical"/>
    <s v="No"/>
    <s v="XCJ0"/>
    <s v="CIA"/>
    <s v="Ventura, Dino (RBC IS)"/>
    <s v="Rastegar, Afsaneh"/>
    <x v="0"/>
    <s v="Patel, Ayesha"/>
    <s v="Marok, Gurinder (RBC IS)"/>
    <x v="0"/>
    <x v="1"/>
    <s v="Rivera, Cristina (RBC IS)"/>
    <s v="Production"/>
    <x v="0"/>
    <x v="72"/>
    <x v="81"/>
    <m/>
    <m/>
    <s v="Can only be found through searching"/>
    <m/>
    <m/>
    <x v="2"/>
    <m/>
    <s v="No resource available since all resources are busy with VNAV Project until end of August. Due to resource constraints; KPI and monitoring will be revisited in Oct"/>
    <s v="3-Not Started"/>
    <m/>
    <m/>
    <s v="1 Hour"/>
    <s v="12 Hours"/>
    <d v="2016-09-19T00:00:00"/>
    <s v="Yes"/>
    <s v="Stott, Jennifer"/>
    <d v="2017-09-19T00:00:00"/>
    <x v="2"/>
    <m/>
    <b v="1"/>
  </r>
  <r>
    <x v="3"/>
    <m/>
    <s v="Critical"/>
    <s v="No"/>
    <s v="XRL0"/>
    <s v="CYBERARK"/>
    <s v="Parker, Kader"/>
    <s v="Marchand, Rob (RBC IS)"/>
    <x v="4"/>
    <s v="Stone, Richard (RBC IS)"/>
    <s v="Chuvalo, Tracey"/>
    <x v="13"/>
    <x v="7"/>
    <m/>
    <s v="Production"/>
    <x v="0"/>
    <x v="69"/>
    <x v="77"/>
    <m/>
    <m/>
    <s v="One business approval because Patrick Michel is in long term absence."/>
    <m/>
    <m/>
    <x v="2"/>
    <m/>
    <m/>
    <s v="3-Not Started"/>
    <m/>
    <m/>
    <s v="4 Hours"/>
    <s v="2 Hours"/>
    <d v="2016-09-24T00:00:00"/>
    <s v="Yes"/>
    <s v="Stott, Jennifer"/>
    <d v="2017-09-24T00:00:00"/>
    <x v="2"/>
    <m/>
    <b v="1"/>
  </r>
  <r>
    <x v="4"/>
    <m/>
    <s v="High"/>
    <s v="Yes"/>
    <n v="2900"/>
    <s v="PRS"/>
    <s v="Desilets, Raymond (RBC I&amp;TS)"/>
    <s v="Figuiere, Jean-Christophe (RBC I&amp;TS)"/>
    <x v="0"/>
    <s v="Daigle, James (RBC ITS)"/>
    <s v="Underhill, Carol (RBC IS)"/>
    <x v="0"/>
    <x v="0"/>
    <s v="Salata, Mark"/>
    <s v="Production"/>
    <x v="0"/>
    <x v="15"/>
    <x v="18"/>
    <m/>
    <m/>
    <m/>
    <m/>
    <m/>
    <x v="3"/>
    <m/>
    <m/>
    <s v="5-Not Required"/>
    <m/>
    <m/>
    <s v="12 Hours"/>
    <s v="12 Hours"/>
    <d v="2015-09-11T00:00:00"/>
    <s v="Yes"/>
    <s v="Stott, Jennifer"/>
    <d v="2016-09-11T00:00:00"/>
    <x v="3"/>
    <m/>
    <b v="1"/>
  </r>
  <r>
    <x v="4"/>
    <m/>
    <s v="Critical"/>
    <s v="Yes"/>
    <s v="XTY0"/>
    <s v="XANITE"/>
    <s v="Williamson, Craig (RBC IS)"/>
    <s v="Erbetti, Frederic (RBC IS)"/>
    <x v="1"/>
    <s v="Moreschi, Renato (RBC IS)"/>
    <s v="Bull, John Z (RBC IS)"/>
    <x v="19"/>
    <x v="3"/>
    <s v="Williamson, Craig (RBC IS)"/>
    <s v="Production"/>
    <x v="0"/>
    <x v="32"/>
    <x v="22"/>
    <m/>
    <m/>
    <m/>
    <m/>
    <m/>
    <x v="0"/>
    <m/>
    <m/>
    <s v="6-Infrastructure/ Availability Implemented"/>
    <m/>
    <m/>
    <s v="1 Hour"/>
    <s v="2 Hours"/>
    <d v="2016-09-24T00:00:00"/>
    <s v="Yes"/>
    <s v="Stott, Jennifer"/>
    <d v="2017-09-24T00:00:00"/>
    <x v="4"/>
    <s v="Foglight tool"/>
    <b v="1"/>
  </r>
  <r>
    <x v="4"/>
    <m/>
    <s v="High"/>
    <s v="No"/>
    <s v="XUD0"/>
    <s v="HI SWIFT Processor Suite"/>
    <s v="Li, Tracy (RBC IS)"/>
    <s v="Graybill, Jacques"/>
    <x v="2"/>
    <s v="O'leary, Gary (RBC IS)"/>
    <s v="Banks, David (RBC I&amp;TS)"/>
    <x v="6"/>
    <x v="4"/>
    <m/>
    <s v="Production"/>
    <x v="0"/>
    <x v="26"/>
    <x v="29"/>
    <m/>
    <m/>
    <s v="AppOwner - Barton Doak"/>
    <m/>
    <m/>
    <x v="2"/>
    <m/>
    <m/>
    <s v="3-Not Started"/>
    <m/>
    <m/>
    <s v="RTO Not Assigned"/>
    <s v="5 Hours"/>
    <d v="2016-10-12T00:00:00"/>
    <s v="Yes"/>
    <s v="Stott, Jennifer"/>
    <d v="2017-10-12T00:00:00"/>
    <x v="2"/>
    <m/>
    <b v="1"/>
  </r>
  <r>
    <x v="4"/>
    <m/>
    <s v="High"/>
    <s v="No"/>
    <s v="XUY0"/>
    <s v="HI In2Out Suite"/>
    <s v="Li, Tracy (RBC IS)"/>
    <s v="Graybill, Jacques"/>
    <x v="2"/>
    <s v="O'leary, Gary (RBC IS)"/>
    <s v="Banks, David (RBC I&amp;TS)"/>
    <x v="6"/>
    <x v="4"/>
    <m/>
    <s v="Production"/>
    <x v="0"/>
    <x v="26"/>
    <x v="29"/>
    <m/>
    <m/>
    <s v="AppOwner - Barton Doak"/>
    <m/>
    <m/>
    <x v="2"/>
    <m/>
    <m/>
    <s v="3-Not Started"/>
    <m/>
    <m/>
    <s v="6 Hours"/>
    <s v="6 Hours"/>
    <d v="2016-10-12T00:00:00"/>
    <s v="Yes"/>
    <s v="Stott, Jennifer"/>
    <d v="2017-10-12T00:00:00"/>
    <x v="2"/>
    <m/>
    <b v="1"/>
  </r>
  <r>
    <x v="1"/>
    <m/>
    <s v="Critical"/>
    <s v="No"/>
    <s v="XZO0"/>
    <s v="Exigo"/>
    <s v="Parras, Maria (RBC IS)"/>
    <s v="Graybill, Jacques"/>
    <x v="2"/>
    <s v="O'leary, Gary (RBC IS)"/>
    <s v="Banks, David (RBC I&amp;TS)"/>
    <x v="4"/>
    <x v="4"/>
    <m/>
    <s v="Production"/>
    <x v="0"/>
    <x v="31"/>
    <x v="37"/>
    <m/>
    <m/>
    <s v="Sent for signoff."/>
    <m/>
    <m/>
    <x v="2"/>
    <m/>
    <m/>
    <s v="3-Not Started"/>
    <m/>
    <m/>
    <s v="2 Hours"/>
    <s v="2 Hours"/>
    <d v="2016-10-12T00:00:00"/>
    <s v="Yes"/>
    <s v="Stott, Jennifer"/>
    <d v="2017-10-12T00:00:00"/>
    <x v="2"/>
    <m/>
    <b v="1"/>
  </r>
  <r>
    <x v="4"/>
    <m/>
    <s v="High"/>
    <s v="No"/>
    <s v="XZQ0"/>
    <s v="Champ"/>
    <s v="Thaliph, Amar (RBC IS)"/>
    <s v="Graybill, Jacques"/>
    <x v="2"/>
    <s v="O'leary, Gary (RBC IS)"/>
    <s v="Banks, David (RBC I&amp;TS)"/>
    <x v="6"/>
    <x v="4"/>
    <m/>
    <s v="Production"/>
    <x v="0"/>
    <x v="4"/>
    <x v="5"/>
    <m/>
    <m/>
    <s v="AppOwner - Myfanwy Jenkins"/>
    <m/>
    <m/>
    <x v="2"/>
    <m/>
    <m/>
    <s v="3-Not Started"/>
    <m/>
    <m/>
    <s v="6 Hours"/>
    <s v="6 Hours"/>
    <d v="2016-10-12T00:00:00"/>
    <s v="Yes"/>
    <s v="Stott, Jennifer"/>
    <d v="2017-10-12T00:00:00"/>
    <x v="2"/>
    <m/>
    <b v="1"/>
  </r>
  <r>
    <x v="4"/>
    <m/>
    <s v="Critical"/>
    <s v="No"/>
    <s v="XZR0"/>
    <s v="HI ICON"/>
    <s v="Li, Tracy (RBC IS)"/>
    <s v="Graybill, Jacques"/>
    <x v="2"/>
    <s v="O'leary, Gary (RBC IS)"/>
    <s v="Banks, David (RBC I&amp;TS)"/>
    <x v="6"/>
    <x v="4"/>
    <m/>
    <s v="Production"/>
    <x v="0"/>
    <x v="26"/>
    <x v="29"/>
    <m/>
    <m/>
    <s v="AppOwner - Barton Doak"/>
    <m/>
    <m/>
    <x v="2"/>
    <m/>
    <m/>
    <s v="3-Not Started"/>
    <m/>
    <m/>
    <s v="4 Hours"/>
    <s v="8 Hours"/>
    <d v="2016-10-12T00:00:00"/>
    <s v="Yes"/>
    <s v="Stott, Jennifer"/>
    <d v="2017-10-12T00:00:00"/>
    <x v="2"/>
    <m/>
    <b v="1"/>
  </r>
  <r>
    <x v="3"/>
    <m/>
    <s v="Critical"/>
    <s v="No"/>
    <s v="YAT0"/>
    <s v="BPSG APPLICATION SERVER"/>
    <s v="Eric-Markovic, Nenad (RBC IS)"/>
    <s v="de Lucy, Chloe"/>
    <x v="0"/>
    <s v="Daigle, James (RBC ITS)"/>
    <s v="Daigle, James (RBC ITS)"/>
    <x v="0"/>
    <x v="2"/>
    <s v="Nenad"/>
    <s v="Production"/>
    <x v="0"/>
    <x v="58"/>
    <x v="67"/>
    <m/>
    <m/>
    <m/>
    <m/>
    <m/>
    <x v="2"/>
    <m/>
    <s v="Nenad will have a discussion with Chloe."/>
    <s v="3-Not Started"/>
    <m/>
    <m/>
    <s v="1 Hour"/>
    <s v="12 Hours"/>
    <d v="2016-04-11T00:00:00"/>
    <s v="Yes"/>
    <s v="Stott, Jennifer"/>
    <d v="2017-04-11T00:00:00"/>
    <x v="2"/>
    <m/>
    <b v="1"/>
  </r>
  <r>
    <x v="3"/>
    <m/>
    <s v="Critical"/>
    <s v="No"/>
    <s v="YGR0"/>
    <s v="ITS FX E-Trading Platforms"/>
    <s v="Thomas, Jean-francois (RBC IS)"/>
    <s v="Rastegar, Afsaneh"/>
    <x v="0"/>
    <s v="Pomphrett, Rob"/>
    <s v="Hankins, Steve (RBC IS)"/>
    <x v="3"/>
    <x v="1"/>
    <s v="Thomas, Jean-francois (RBC IS)"/>
    <s v="Production"/>
    <x v="3"/>
    <x v="17"/>
    <x v="12"/>
    <m/>
    <m/>
    <s v="a IIPM record created for ownership purposes, this App is managed by Vendors and is runnning externally  . "/>
    <m/>
    <m/>
    <x v="3"/>
    <m/>
    <m/>
    <s v="5-Not Required"/>
    <m/>
    <m/>
    <s v="4 Hours"/>
    <s v="4 Hours"/>
    <m/>
    <s v="Not Provided"/>
    <s v="Stott, Jennifer"/>
    <d v="2016-11-01T00:00:00"/>
    <x v="3"/>
    <m/>
    <b v="1"/>
  </r>
  <r>
    <x v="0"/>
    <m/>
    <s v="High"/>
    <s v="No"/>
    <s v="UF80"/>
    <s v="ITS Microsoft CRM Dynamics"/>
    <s v="Spencer, Shirley (RBC IS)"/>
    <s v="Figuiere, Jean-Christophe (RBC I&amp;TS)"/>
    <x v="0"/>
    <m/>
    <m/>
    <x v="15"/>
    <x v="0"/>
    <s v="Morgan, Carl"/>
    <s v="Production"/>
    <x v="0"/>
    <x v="15"/>
    <x v="31"/>
    <m/>
    <m/>
    <m/>
    <m/>
    <m/>
    <x v="2"/>
    <m/>
    <s v="vendor apps, don't expect to have KPIs"/>
    <s v="3-Not Started"/>
    <m/>
    <m/>
    <m/>
    <m/>
    <m/>
    <m/>
    <m/>
    <m/>
    <x v="2"/>
    <m/>
    <b v="1"/>
  </r>
  <r>
    <x v="6"/>
    <m/>
    <s v="Critical"/>
    <s v="No"/>
    <s v="YOB0"/>
    <s v="COBRA"/>
    <s v="Cain, Neill (RBC IS)"/>
    <s v="de Lucy, Chloe"/>
    <x v="0"/>
    <s v="Housein, Jengis (RBC I&amp;TS)"/>
    <s v="Stone, Richard (RBC IS)"/>
    <x v="20"/>
    <x v="3"/>
    <s v="Freeman, Brian "/>
    <s v="Production"/>
    <x v="0"/>
    <x v="13"/>
    <x v="53"/>
    <m/>
    <m/>
    <m/>
    <m/>
    <m/>
    <x v="0"/>
    <m/>
    <m/>
    <s v="6-Infrastructure/ Availability Implemented"/>
    <m/>
    <m/>
    <s v="RTO Not Assigned"/>
    <s v="4 Hours"/>
    <d v="2016-10-12T00:00:00"/>
    <s v="Not Provided"/>
    <s v="Stott, Jennifer"/>
    <d v="2019-10-12T00:00:00"/>
    <x v="4"/>
    <s v="Foglight tool"/>
    <b v="1"/>
  </r>
  <r>
    <x v="4"/>
    <m/>
    <s v="Critical"/>
    <s v="Yes"/>
    <s v="B200"/>
    <s v="GLOBAL PLUS Custody"/>
    <s v="Desilets, Raymond (RBC I&amp;TS)"/>
    <s v="Figuiere, Jean-Christophe (RBC I&amp;TS)"/>
    <x v="0"/>
    <s v="Daigle, James (RBC ITS)"/>
    <s v="Underhill, Carol (RBC IS)"/>
    <x v="0"/>
    <x v="0"/>
    <s v="Salata, Mark"/>
    <s v="Production"/>
    <x v="0"/>
    <x v="15"/>
    <x v="18"/>
    <m/>
    <m/>
    <m/>
    <m/>
    <m/>
    <x v="2"/>
    <m/>
    <s v="Vendor provided App"/>
    <s v="3-Not Started"/>
    <m/>
    <m/>
    <s v="1 Hour"/>
    <s v="5 Hours"/>
    <d v="2015-09-12T00:00:00"/>
    <s v="Yes"/>
    <s v="Stott, Jennifer"/>
    <d v="2016-09-12T00:00:00"/>
    <x v="2"/>
    <m/>
    <b v="1"/>
  </r>
  <r>
    <x v="0"/>
    <m/>
    <s v="Critical"/>
    <s v="No"/>
    <s v="YKK0"/>
    <s v="ARROW"/>
    <s v="Spencer, Shirley (RBC IS)"/>
    <s v="Figuiere, Jean-Christophe (RBC I&amp;TS)"/>
    <x v="0"/>
    <s v="Daigle, James (RBC ITS)"/>
    <s v="Baig, Osman (RBC IS)"/>
    <x v="0"/>
    <x v="0"/>
    <s v="Morgan, Carl"/>
    <s v="Production"/>
    <x v="0"/>
    <x v="39"/>
    <x v="82"/>
    <m/>
    <m/>
    <m/>
    <m/>
    <m/>
    <x v="2"/>
    <m/>
    <s v="vendor apps, don't expect to have KPIs"/>
    <s v="3-Not Started"/>
    <m/>
    <m/>
    <s v="4 Hours"/>
    <s v="12 Hours"/>
    <d v="2015-11-20T00:00:00"/>
    <s v="Yes"/>
    <s v="Stott, Jennifer"/>
    <d v="2016-11-20T00:00:00"/>
    <x v="2"/>
    <m/>
    <b v="1"/>
  </r>
  <r>
    <x v="3"/>
    <m/>
    <s v="High"/>
    <s v="No"/>
    <s v="ZSL0"/>
    <s v="Investment Analytics - Interactive (IAI)"/>
    <s v="Farah, Anjum (RBC IS)"/>
    <s v="Dani, Hitesh"/>
    <x v="0"/>
    <s v="Daigle, James (RBC ITS)"/>
    <s v="Leveille, Brad (RBC IS)"/>
    <x v="2"/>
    <x v="2"/>
    <s v="Bek"/>
    <s v="Production"/>
    <x v="0"/>
    <x v="6"/>
    <x v="8"/>
    <m/>
    <m/>
    <s v="Updated in Mar 2017"/>
    <m/>
    <m/>
    <x v="0"/>
    <m/>
    <m/>
    <s v="1-In Good Standing"/>
    <m/>
    <m/>
    <s v="12 Hours"/>
    <s v="12 Hours"/>
    <m/>
    <s v="Not Provided"/>
    <s v="Stott, Jennifer"/>
    <d v="2016-11-01T00:00:00"/>
    <x v="1"/>
    <s v="To be determined whether it'a Dynatrace applicable"/>
    <b v="1"/>
  </r>
  <r>
    <x v="3"/>
    <m/>
    <s v="High"/>
    <s v="No"/>
    <s v="ZSM0"/>
    <s v="Statpro Enterprise Reporting (SER)"/>
    <s v="Uy, Mark Anthony (RBC IS)"/>
    <s v="Dani, Hitesh"/>
    <x v="0"/>
    <s v="Daigle, James (RBC ITS)"/>
    <s v="Kwan, Jeff (RBC IS)"/>
    <x v="0"/>
    <x v="2"/>
    <s v="Bek"/>
    <s v="Production"/>
    <x v="0"/>
    <x v="6"/>
    <x v="8"/>
    <m/>
    <m/>
    <s v="Updated in Mar 2017"/>
    <m/>
    <m/>
    <x v="0"/>
    <m/>
    <m/>
    <s v="1-In Good Standing"/>
    <m/>
    <m/>
    <s v="12 Hours"/>
    <s v="12 Hours"/>
    <d v="2016-09-21T00:00:00"/>
    <s v="Not Provided"/>
    <s v="Stott, Jennifer"/>
    <d v="2017-01-19T00:00:00"/>
    <x v="1"/>
    <s v="Not suitable for Dynatrace"/>
    <b v="1"/>
  </r>
  <r>
    <x v="1"/>
    <m/>
    <s v="High"/>
    <s v="Yes"/>
    <s v="B300"/>
    <s v="Global Plus Benefits Payment"/>
    <s v="Desilets, Raymond (RBC I&amp;TS)"/>
    <s v="Figuiere, Jean-Christophe (RBC I&amp;TS)"/>
    <x v="0"/>
    <s v="Daigle, James (RBC ITS)"/>
    <s v="Underhill, Carol (RBC IS)"/>
    <x v="0"/>
    <x v="0"/>
    <s v="Salata, Mark"/>
    <s v="Production"/>
    <x v="0"/>
    <x v="2"/>
    <x v="3"/>
    <m/>
    <m/>
    <m/>
    <m/>
    <m/>
    <x v="2"/>
    <m/>
    <s v="Vendor provided App"/>
    <s v="3-Not Started"/>
    <m/>
    <m/>
    <s v="5 Hours"/>
    <s v="5 Hours"/>
    <d v="2015-09-12T00:00:00"/>
    <s v="Yes"/>
    <s v="Stott, Jennifer"/>
    <d v="2016-09-12T00:00:00"/>
    <x v="2"/>
    <m/>
    <b v="1"/>
  </r>
  <r>
    <x v="4"/>
    <m/>
    <s v="Critical"/>
    <s v="Yes"/>
    <s v="ZVK0"/>
    <s v="CAPS"/>
    <s v="Williamson, Craig (RBC IS)"/>
    <s v="Erbetti, Frederic (RBC IS)"/>
    <x v="1"/>
    <s v="Hibbert-Logan, Lynne (RBC IS)"/>
    <s v="Hines, Debbie (RBC IS)"/>
    <x v="14"/>
    <x v="3"/>
    <s v="Williamson, Craig (RBC IS)"/>
    <s v="Production"/>
    <x v="0"/>
    <x v="18"/>
    <x v="22"/>
    <m/>
    <m/>
    <m/>
    <m/>
    <m/>
    <x v="0"/>
    <m/>
    <m/>
    <s v="6-Infrastructure/ Availability Implemented"/>
    <m/>
    <m/>
    <s v="1 Hour"/>
    <s v="2 Hours"/>
    <d v="2016-09-24T00:00:00"/>
    <s v="Yes"/>
    <s v="Stott, Jennifer"/>
    <d v="2017-09-24T00:00:00"/>
    <x v="4"/>
    <s v="Foglight tool"/>
    <b v="1"/>
  </r>
  <r>
    <x v="0"/>
    <m/>
    <s v="High"/>
    <s v="No"/>
    <s v="ZOC0"/>
    <s v="TREASURY DATA FEEDS"/>
    <s v="Desilets, Raymond (RBC I&amp;TS)"/>
    <s v="Figuiere, Jean-Christophe (RBC I&amp;TS)"/>
    <x v="0"/>
    <s v="Daigle, James (RBC ITS)"/>
    <s v="Underhill, Carol (RBC IS)"/>
    <x v="0"/>
    <x v="0"/>
    <s v="Salata, Mark"/>
    <s v="Production"/>
    <x v="1"/>
    <x v="10"/>
    <x v="12"/>
    <m/>
    <m/>
    <s v="John De Concilys has rejected to take on this role.  Stilling working on finding the business owner for this App."/>
    <m/>
    <m/>
    <x v="2"/>
    <d v="2017-11-13T00:00:00"/>
    <m/>
    <s v="3-Not Started"/>
    <m/>
    <m/>
    <s v="12 Hours"/>
    <s v="12 Hours"/>
    <d v="2016-02-05T00:00:00"/>
    <s v="Yes"/>
    <s v="Stott, Jennifer"/>
    <d v="2017-02-05T00:00:00"/>
    <x v="2"/>
    <m/>
    <b v="1"/>
  </r>
  <r>
    <x v="3"/>
    <m/>
    <s v="Low"/>
    <s v="No"/>
    <s v="ZXM0"/>
    <s v="Security Class Action"/>
    <s v="Villaruel, Norman (RBC IS)"/>
    <s v="Morgan, Carl"/>
    <x v="0"/>
    <s v="Hibbert-Logan, Lynne (RBC IS)"/>
    <s v="Kwan, Jeff (RBC IS)"/>
    <x v="0"/>
    <x v="2"/>
    <s v="Bek"/>
    <s v="Production"/>
    <x v="0"/>
    <x v="8"/>
    <x v="10"/>
    <m/>
    <m/>
    <m/>
    <m/>
    <m/>
    <x v="0"/>
    <m/>
    <m/>
    <s v="1-In Good Standing"/>
    <m/>
    <m/>
    <s v="90+ Days (Best Efforts Long Term)"/>
    <s v="90+ Days (Best Efforts Long Term)"/>
    <d v="2013-02-02T00:00:00"/>
    <s v="Not Provided"/>
    <s v="Stott, Jennifer"/>
    <d v="2017-02-02T00:00:00"/>
    <x v="1"/>
    <s v="Not suitable for Dynatrace"/>
    <b v="1"/>
  </r>
  <r>
    <x v="0"/>
    <m/>
    <s v="Low"/>
    <s v="No"/>
    <s v="ZTQ0"/>
    <s v="FINRAD"/>
    <s v="Spencer, Shirley (RBC IS)"/>
    <s v="Figuiere, Jean-Christophe (RBC I&amp;TS)"/>
    <x v="0"/>
    <s v="Daigle, James (RBC ITS)"/>
    <s v="Underhill, Carol (RBC IS)"/>
    <x v="21"/>
    <x v="0"/>
    <s v="Morgan, Carl"/>
    <s v="Production"/>
    <x v="0"/>
    <x v="73"/>
    <x v="23"/>
    <m/>
    <m/>
    <s v="Can only be found through searching"/>
    <m/>
    <m/>
    <x v="2"/>
    <m/>
    <s v="vendor apps, don't expect to have KPIs"/>
    <s v="3-Not Started"/>
    <m/>
    <m/>
    <s v="No System To Protect"/>
    <s v="No System To Protect"/>
    <m/>
    <s v="Not Provided"/>
    <s v="Stott, Jennifer"/>
    <d v="2019-05-01T00:00:00"/>
    <x v="2"/>
    <m/>
    <b v="1"/>
  </r>
  <r>
    <x v="3"/>
    <m/>
    <s v="Criticality Not Assigned"/>
    <s v="No"/>
    <s v="RL50"/>
    <s v="I&amp;TS Application Resiliency Monitor"/>
    <s v="Morgan, Carl"/>
    <s v="Stefanovic, Snezana"/>
    <x v="3"/>
    <s v="Markakis, Bob"/>
    <s v="Stott, Jennifer"/>
    <x v="0"/>
    <x v="6"/>
    <m/>
    <m/>
    <x v="3"/>
    <x v="10"/>
    <x v="12"/>
    <m/>
    <m/>
    <m/>
    <m/>
    <m/>
    <x v="3"/>
    <m/>
    <m/>
    <s v="5-Not Required"/>
    <m/>
    <m/>
    <m/>
    <m/>
    <m/>
    <m/>
    <m/>
    <m/>
    <x v="3"/>
    <m/>
    <b v="1"/>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r>
    <x v="3"/>
    <m/>
    <m/>
    <m/>
    <m/>
    <m/>
    <m/>
    <m/>
    <x v="5"/>
    <m/>
    <m/>
    <x v="15"/>
    <x v="6"/>
    <m/>
    <m/>
    <x v="6"/>
    <x v="10"/>
    <x v="12"/>
    <m/>
    <m/>
    <m/>
    <m/>
    <m/>
    <x v="4"/>
    <m/>
    <m/>
    <m/>
    <m/>
    <m/>
    <m/>
    <m/>
    <m/>
    <m/>
    <m/>
    <m/>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4" indent="0" outline="1" outlineData="1" chartFormat="7" rowHeaderCaption="Champions">
  <location ref="A4:D9" firstHeaderRow="1" firstDataRow="2" firstDataCol="1" rowPageCount="1" colPageCount="1"/>
  <pivotFields count="40">
    <pivotField axis="axisPage" multipleItemSelectionAllowed="1" showAll="0">
      <items count="9">
        <item m="1" x="7"/>
        <item x="2"/>
        <item h="1" x="1"/>
        <item h="1" x="3"/>
        <item h="1" x="4"/>
        <item h="1" x="0"/>
        <item h="1" x="5"/>
        <item h="1" x="6"/>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Row" showAll="0">
      <items count="20">
        <item m="1" x="13"/>
        <item m="1" x="18"/>
        <item x="7"/>
        <item m="1" x="11"/>
        <item m="1" x="16"/>
        <item x="2"/>
        <item m="1" x="9"/>
        <item m="1" x="14"/>
        <item x="0"/>
        <item m="1" x="8"/>
        <item m="1" x="12"/>
        <item x="4"/>
        <item m="1" x="17"/>
        <item m="1" x="10"/>
        <item x="1"/>
        <item x="5"/>
        <item x="6"/>
        <item x="3"/>
        <item m="1" x="15"/>
        <item t="default"/>
      </items>
    </pivotField>
    <pivotField showAll="0" defaultSubtotal="0"/>
    <pivotField showAll="0"/>
    <pivotField axis="axisCol" showAll="0">
      <items count="16">
        <item m="1" x="12"/>
        <item x="0"/>
        <item x="1"/>
        <item m="1" x="13"/>
        <item m="1" x="10"/>
        <item m="1" x="9"/>
        <item m="1" x="7"/>
        <item x="4"/>
        <item x="6"/>
        <item m="1" x="11"/>
        <item m="1" x="14"/>
        <item x="5"/>
        <item m="1" x="8"/>
        <item x="3"/>
        <item x="2"/>
        <item t="default"/>
      </items>
    </pivotField>
    <pivotField showAll="0" defaultSubtotal="0">
      <items count="80">
        <item x="12"/>
        <item x="6"/>
        <item x="56"/>
        <item x="61"/>
        <item m="1" x="77"/>
        <item x="10"/>
        <item x="16"/>
        <item m="1" x="79"/>
        <item x="0"/>
        <item x="11"/>
        <item x="2"/>
        <item x="71"/>
        <item x="72"/>
        <item x="8"/>
        <item x="21"/>
        <item x="9"/>
        <item x="48"/>
        <item x="24"/>
        <item x="1"/>
        <item x="35"/>
        <item x="73"/>
        <item x="31"/>
        <item x="20"/>
        <item x="19"/>
        <item x="54"/>
        <item x="52"/>
        <item x="7"/>
        <item x="33"/>
        <item x="15"/>
        <item x="30"/>
        <item x="64"/>
        <item x="29"/>
        <item x="40"/>
        <item x="41"/>
        <item x="17"/>
        <item x="53"/>
        <item x="63"/>
        <item x="67"/>
        <item m="1" x="76"/>
        <item m="1" x="74"/>
        <item x="60"/>
        <item x="39"/>
        <item x="51"/>
        <item x="26"/>
        <item x="66"/>
        <item x="13"/>
        <item x="36"/>
        <item x="32"/>
        <item x="50"/>
        <item x="4"/>
        <item x="27"/>
        <item x="28"/>
        <item x="14"/>
        <item m="1" x="78"/>
        <item x="34"/>
        <item x="18"/>
        <item x="46"/>
        <item x="55"/>
        <item x="68"/>
        <item x="5"/>
        <item x="42"/>
        <item x="47"/>
        <item x="3"/>
        <item x="23"/>
        <item x="25"/>
        <item x="43"/>
        <item x="49"/>
        <item x="45"/>
        <item x="59"/>
        <item x="70"/>
        <item x="58"/>
        <item x="44"/>
        <item m="1" x="75"/>
        <item x="69"/>
        <item x="57"/>
        <item x="65"/>
        <item x="37"/>
        <item x="38"/>
        <item x="22"/>
        <item x="62"/>
      </items>
    </pivotField>
    <pivotField showAll="0" defaultSubtotal="0">
      <items count="89">
        <item x="22"/>
        <item x="69"/>
        <item m="1" x="83"/>
        <item x="14"/>
        <item x="63"/>
        <item x="7"/>
        <item x="70"/>
        <item x="1"/>
        <item x="0"/>
        <item x="3"/>
        <item x="80"/>
        <item m="1" x="85"/>
        <item x="81"/>
        <item x="10"/>
        <item x="79"/>
        <item x="24"/>
        <item x="8"/>
        <item x="11"/>
        <item x="54"/>
        <item x="2"/>
        <item x="27"/>
        <item x="23"/>
        <item x="37"/>
        <item x="36"/>
        <item x="38"/>
        <item x="60"/>
        <item x="76"/>
        <item x="9"/>
        <item x="57"/>
        <item x="34"/>
        <item x="58"/>
        <item x="31"/>
        <item x="17"/>
        <item x="18"/>
        <item x="35"/>
        <item x="44"/>
        <item x="45"/>
        <item x="59"/>
        <item x="73"/>
        <item x="43"/>
        <item x="82"/>
        <item x="56"/>
        <item x="61"/>
        <item x="29"/>
        <item x="15"/>
        <item x="53"/>
        <item x="40"/>
        <item x="55"/>
        <item x="30"/>
        <item x="5"/>
        <item x="33"/>
        <item x="32"/>
        <item x="16"/>
        <item x="39"/>
        <item x="20"/>
        <item x="13"/>
        <item x="12"/>
        <item x="50"/>
        <item m="1" x="86"/>
        <item x="62"/>
        <item x="72"/>
        <item x="6"/>
        <item x="21"/>
        <item m="1" x="87"/>
        <item x="46"/>
        <item x="52"/>
        <item x="4"/>
        <item x="26"/>
        <item m="1" x="84"/>
        <item x="64"/>
        <item x="47"/>
        <item x="51"/>
        <item x="28"/>
        <item x="74"/>
        <item x="49"/>
        <item x="68"/>
        <item x="78"/>
        <item x="67"/>
        <item x="48"/>
        <item m="1" x="88"/>
        <item x="77"/>
        <item x="65"/>
        <item x="75"/>
        <item x="41"/>
        <item x="42"/>
        <item x="66"/>
        <item x="25"/>
        <item x="71"/>
        <item x="1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defaultSubtotal="0"/>
    <pivotField showAll="0" defaultSubtotal="0"/>
    <pivotField showAll="0"/>
    <pivotField showAll="0" defaultSubtotal="0">
      <items count="17">
        <item x="3"/>
        <item x="2"/>
        <item x="10"/>
        <item x="9"/>
        <item x="0"/>
        <item x="1"/>
        <item x="4"/>
        <item x="5"/>
        <item x="12"/>
        <item x="6"/>
        <item x="7"/>
        <item x="8"/>
        <item x="11"/>
        <item x="13"/>
        <item x="14"/>
        <item x="15"/>
        <item x="16"/>
      </items>
    </pivotField>
    <pivotField showAll="0" defaultSubtotal="0">
      <items count="18">
        <item x="1"/>
        <item x="14"/>
        <item x="8"/>
        <item x="9"/>
        <item x="2"/>
        <item x="4"/>
        <item x="5"/>
        <item x="6"/>
        <item x="7"/>
        <item x="3"/>
        <item x="0"/>
        <item x="13"/>
        <item x="12"/>
        <item x="10"/>
        <item x="11"/>
        <item x="15"/>
        <item x="16"/>
        <item x="17"/>
      </items>
    </pivotField>
  </pivotFields>
  <rowFields count="1">
    <field x="12"/>
  </rowFields>
  <rowItems count="4">
    <i>
      <x v="8"/>
    </i>
    <i>
      <x v="14"/>
    </i>
    <i>
      <x v="17"/>
    </i>
    <i t="grand">
      <x/>
    </i>
  </rowItems>
  <colFields count="1">
    <field x="15"/>
  </colFields>
  <colItems count="3">
    <i>
      <x v="1"/>
    </i>
    <i>
      <x v="2"/>
    </i>
    <i t="grand">
      <x/>
    </i>
  </colItems>
  <pageFields count="1">
    <pageField fld="0" hier="-1"/>
  </pageFields>
  <dataFields count="1">
    <dataField name="SLA Status for P1" fld="4" subtotal="count" baseField="0" baseItem="0"/>
  </dataFields>
  <formats count="1">
    <format dxfId="166">
      <pivotArea type="all" dataOnly="0" outline="0" fieldPosition="0"/>
    </format>
  </formats>
  <chartFormats count="9">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5" count="1" selected="0">
            <x v="2"/>
          </reference>
        </references>
      </pivotArea>
    </chartFormat>
    <chartFormat chart="1" format="1" series="1">
      <pivotArea type="data" outline="0" fieldPosition="0">
        <references count="2">
          <reference field="4294967294" count="1" selected="0">
            <x v="0"/>
          </reference>
          <reference field="15" count="1" selected="0">
            <x v="6"/>
          </reference>
        </references>
      </pivotArea>
    </chartFormat>
    <chartFormat chart="1" format="2">
      <pivotArea type="data" outline="0" fieldPosition="0">
        <references count="3">
          <reference field="4294967294" count="1" selected="0">
            <x v="0"/>
          </reference>
          <reference field="12" count="1" selected="0">
            <x v="14"/>
          </reference>
          <reference field="15" count="1" selected="0">
            <x v="2"/>
          </reference>
        </references>
      </pivotArea>
    </chartFormat>
    <chartFormat chart="1" format="3">
      <pivotArea type="data" outline="0" fieldPosition="0">
        <references count="3">
          <reference field="4294967294" count="1" selected="0">
            <x v="0"/>
          </reference>
          <reference field="12" count="1" selected="0">
            <x v="14"/>
          </reference>
          <reference field="15" count="1" selected="0">
            <x v="6"/>
          </reference>
        </references>
      </pivotArea>
    </chartFormat>
    <chartFormat chart="1" format="4" series="1">
      <pivotArea type="data" outline="0" fieldPosition="0">
        <references count="2">
          <reference field="4294967294" count="1" selected="0">
            <x v="0"/>
          </reference>
          <reference field="12" count="1" selected="0">
            <x v="14"/>
          </reference>
        </references>
      </pivotArea>
    </chartFormat>
    <chartFormat chart="1" format="5" series="1">
      <pivotArea type="data" outline="0" fieldPosition="0">
        <references count="2">
          <reference field="4294967294" count="1" selected="0">
            <x v="0"/>
          </reference>
          <reference field="12" count="1" selected="0">
            <x v="8"/>
          </reference>
        </references>
      </pivotArea>
    </chartFormat>
    <chartFormat chart="1" format="6" series="1">
      <pivotArea type="data" outline="0" fieldPosition="0">
        <references count="2">
          <reference field="4294967294" count="1" selected="0">
            <x v="0"/>
          </reference>
          <reference field="12" count="1" selected="0">
            <x v="12"/>
          </reference>
        </references>
      </pivotArea>
    </chartFormat>
    <chartFormat chart="1" format="7"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5" rowHeaderCaption="Champions">
  <location ref="A4:C12" firstHeaderRow="1" firstDataRow="2" firstDataCol="1" rowPageCount="1" colPageCount="1"/>
  <pivotFields count="40">
    <pivotField axis="axisPage" multipleItemSelectionAllowed="1" showAll="0">
      <items count="9">
        <item m="1" x="7"/>
        <item h="1" x="2"/>
        <item x="1"/>
        <item h="1" x="3"/>
        <item h="1" x="4"/>
        <item h="1" x="0"/>
        <item h="1" x="5"/>
        <item h="1" x="6"/>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Row" showAll="0">
      <items count="20">
        <item m="1" x="13"/>
        <item m="1" x="18"/>
        <item x="7"/>
        <item m="1" x="11"/>
        <item m="1" x="16"/>
        <item x="2"/>
        <item m="1" x="9"/>
        <item m="1" x="14"/>
        <item x="0"/>
        <item m="1" x="8"/>
        <item m="1" x="12"/>
        <item x="4"/>
        <item m="1" x="17"/>
        <item m="1" x="10"/>
        <item x="1"/>
        <item x="5"/>
        <item x="6"/>
        <item x="3"/>
        <item m="1" x="15"/>
        <item t="default"/>
      </items>
    </pivotField>
    <pivotField showAll="0" defaultSubtotal="0"/>
    <pivotField showAll="0"/>
    <pivotField axis="axisCol" showAll="0" sortType="ascending">
      <items count="16">
        <item m="1" x="12"/>
        <item x="0"/>
        <item x="1"/>
        <item m="1" x="13"/>
        <item x="5"/>
        <item m="1" x="10"/>
        <item m="1" x="9"/>
        <item m="1" x="7"/>
        <item m="1" x="8"/>
        <item x="3"/>
        <item x="4"/>
        <item m="1" x="14"/>
        <item x="2"/>
        <item m="1" x="11"/>
        <item x="6"/>
        <item t="default"/>
      </items>
    </pivotField>
    <pivotField showAll="0" defaultSubtotal="0">
      <items count="80">
        <item x="12"/>
        <item x="6"/>
        <item x="56"/>
        <item x="61"/>
        <item m="1" x="77"/>
        <item x="10"/>
        <item x="16"/>
        <item m="1" x="79"/>
        <item x="0"/>
        <item x="11"/>
        <item x="2"/>
        <item x="71"/>
        <item x="72"/>
        <item x="8"/>
        <item x="21"/>
        <item x="9"/>
        <item x="48"/>
        <item x="24"/>
        <item x="1"/>
        <item x="35"/>
        <item x="73"/>
        <item x="31"/>
        <item x="20"/>
        <item x="19"/>
        <item x="54"/>
        <item x="52"/>
        <item x="7"/>
        <item x="33"/>
        <item x="15"/>
        <item x="30"/>
        <item x="64"/>
        <item x="29"/>
        <item x="40"/>
        <item x="41"/>
        <item x="17"/>
        <item x="53"/>
        <item x="63"/>
        <item x="67"/>
        <item m="1" x="76"/>
        <item m="1" x="74"/>
        <item x="60"/>
        <item x="39"/>
        <item x="51"/>
        <item x="26"/>
        <item x="66"/>
        <item x="13"/>
        <item x="36"/>
        <item x="32"/>
        <item x="50"/>
        <item x="4"/>
        <item x="27"/>
        <item x="28"/>
        <item x="14"/>
        <item m="1" x="78"/>
        <item x="34"/>
        <item x="18"/>
        <item x="46"/>
        <item x="55"/>
        <item x="68"/>
        <item x="5"/>
        <item x="42"/>
        <item x="47"/>
        <item x="3"/>
        <item x="23"/>
        <item x="25"/>
        <item x="43"/>
        <item x="49"/>
        <item x="45"/>
        <item x="59"/>
        <item x="70"/>
        <item x="58"/>
        <item x="44"/>
        <item m="1" x="75"/>
        <item x="69"/>
        <item x="57"/>
        <item x="65"/>
        <item x="37"/>
        <item x="38"/>
        <item x="22"/>
        <item x="62"/>
      </items>
    </pivotField>
    <pivotField showAll="0" defaultSubtotal="0">
      <items count="89">
        <item x="22"/>
        <item x="69"/>
        <item m="1" x="83"/>
        <item x="14"/>
        <item x="63"/>
        <item x="7"/>
        <item x="70"/>
        <item x="1"/>
        <item x="0"/>
        <item x="3"/>
        <item x="80"/>
        <item m="1" x="85"/>
        <item x="81"/>
        <item x="10"/>
        <item x="79"/>
        <item x="24"/>
        <item x="8"/>
        <item x="11"/>
        <item x="54"/>
        <item x="2"/>
        <item x="27"/>
        <item x="23"/>
        <item x="37"/>
        <item x="36"/>
        <item x="38"/>
        <item x="60"/>
        <item x="76"/>
        <item x="9"/>
        <item x="57"/>
        <item x="34"/>
        <item x="58"/>
        <item x="31"/>
        <item x="17"/>
        <item x="18"/>
        <item x="35"/>
        <item x="44"/>
        <item x="45"/>
        <item x="59"/>
        <item x="73"/>
        <item x="43"/>
        <item x="82"/>
        <item x="56"/>
        <item x="61"/>
        <item x="29"/>
        <item x="15"/>
        <item x="53"/>
        <item x="40"/>
        <item x="55"/>
        <item x="30"/>
        <item x="5"/>
        <item x="33"/>
        <item x="32"/>
        <item x="16"/>
        <item x="39"/>
        <item x="20"/>
        <item x="13"/>
        <item x="12"/>
        <item x="50"/>
        <item m="1" x="86"/>
        <item x="62"/>
        <item x="72"/>
        <item x="6"/>
        <item x="21"/>
        <item m="1" x="87"/>
        <item x="46"/>
        <item x="52"/>
        <item x="4"/>
        <item x="26"/>
        <item m="1" x="84"/>
        <item x="64"/>
        <item x="47"/>
        <item x="51"/>
        <item x="28"/>
        <item x="74"/>
        <item x="49"/>
        <item x="68"/>
        <item x="78"/>
        <item x="67"/>
        <item x="48"/>
        <item m="1" x="88"/>
        <item x="77"/>
        <item x="65"/>
        <item x="75"/>
        <item x="41"/>
        <item x="42"/>
        <item x="66"/>
        <item x="25"/>
        <item x="71"/>
        <item x="1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defaultSubtotal="0"/>
    <pivotField showAll="0" defaultSubtotal="0"/>
    <pivotField showAll="0"/>
    <pivotField showAll="0" defaultSubtotal="0">
      <items count="17">
        <item x="3"/>
        <item x="2"/>
        <item x="10"/>
        <item x="9"/>
        <item x="0"/>
        <item x="1"/>
        <item x="4"/>
        <item x="5"/>
        <item x="12"/>
        <item x="6"/>
        <item x="7"/>
        <item x="8"/>
        <item x="11"/>
        <item x="13"/>
        <item x="14"/>
        <item x="15"/>
        <item x="16"/>
      </items>
    </pivotField>
    <pivotField showAll="0" defaultSubtotal="0">
      <items count="18">
        <item x="1"/>
        <item x="14"/>
        <item x="8"/>
        <item x="9"/>
        <item x="2"/>
        <item x="4"/>
        <item x="5"/>
        <item x="6"/>
        <item x="7"/>
        <item x="3"/>
        <item x="0"/>
        <item x="13"/>
        <item x="12"/>
        <item x="10"/>
        <item x="11"/>
        <item x="15"/>
        <item x="16"/>
        <item x="17"/>
      </items>
    </pivotField>
  </pivotFields>
  <rowFields count="1">
    <field x="12"/>
  </rowFields>
  <rowItems count="7">
    <i>
      <x v="5"/>
    </i>
    <i>
      <x v="8"/>
    </i>
    <i>
      <x v="11"/>
    </i>
    <i>
      <x v="14"/>
    </i>
    <i>
      <x v="15"/>
    </i>
    <i>
      <x v="17"/>
    </i>
    <i t="grand">
      <x/>
    </i>
  </rowItems>
  <colFields count="1">
    <field x="15"/>
  </colFields>
  <colItems count="2">
    <i>
      <x v="1"/>
    </i>
    <i t="grand">
      <x/>
    </i>
  </colItems>
  <pageFields count="1">
    <pageField fld="0" hier="-1"/>
  </pageFields>
  <dataFields count="1">
    <dataField name="SLA Status for P2" fld="4" subtotal="count" baseField="0" baseItem="0"/>
  </dataFields>
  <formats count="1">
    <format dxfId="159">
      <pivotArea type="all" dataOnly="0" outline="0" fieldPosition="0"/>
    </format>
  </formats>
  <chartFormats count="1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5" count="1" selected="0">
            <x v="2"/>
          </reference>
        </references>
      </pivotArea>
    </chartFormat>
    <chartFormat chart="1" format="1" series="1">
      <pivotArea type="data" outline="0" fieldPosition="0">
        <references count="2">
          <reference field="4294967294" count="1" selected="0">
            <x v="0"/>
          </reference>
          <reference field="15" count="1" selected="0">
            <x v="7"/>
          </reference>
        </references>
      </pivotArea>
    </chartFormat>
    <chartFormat chart="1" format="2">
      <pivotArea type="data" outline="0" fieldPosition="0">
        <references count="3">
          <reference field="4294967294" count="1" selected="0">
            <x v="0"/>
          </reference>
          <reference field="12" count="1" selected="0">
            <x v="14"/>
          </reference>
          <reference field="15" count="1" selected="0">
            <x v="2"/>
          </reference>
        </references>
      </pivotArea>
    </chartFormat>
    <chartFormat chart="1" format="3">
      <pivotArea type="data" outline="0" fieldPosition="0">
        <references count="3">
          <reference field="4294967294" count="1" selected="0">
            <x v="0"/>
          </reference>
          <reference field="12" count="1" selected="0">
            <x v="14"/>
          </reference>
          <reference field="15" count="1" selected="0">
            <x v="7"/>
          </reference>
        </references>
      </pivotArea>
    </chartFormat>
    <chartFormat chart="4" format="4" series="1">
      <pivotArea type="data" outline="0" fieldPosition="0">
        <references count="2">
          <reference field="4294967294" count="1" selected="0">
            <x v="0"/>
          </reference>
          <reference field="15" count="1" selected="0">
            <x v="2"/>
          </reference>
        </references>
      </pivotArea>
    </chartFormat>
    <chartFormat chart="4" format="5" series="1">
      <pivotArea type="data" outline="0" fieldPosition="0">
        <references count="2">
          <reference field="4294967294" count="1" selected="0">
            <x v="0"/>
          </reference>
          <reference field="15" count="1" selected="0">
            <x v="7"/>
          </reference>
        </references>
      </pivotArea>
    </chartFormat>
    <chartFormat chart="4" format="6" series="1">
      <pivotArea type="data" outline="0" fieldPosition="0">
        <references count="2">
          <reference field="4294967294" count="1" selected="0">
            <x v="0"/>
          </reference>
          <reference field="15" count="1" selected="0">
            <x v="5"/>
          </reference>
        </references>
      </pivotArea>
    </chartFormat>
    <chartFormat chart="4" format="7" series="1">
      <pivotArea type="data" outline="0" fieldPosition="0">
        <references count="2">
          <reference field="4294967294" count="1" selected="0">
            <x v="0"/>
          </reference>
          <reference field="15" count="1" selected="0">
            <x v="1"/>
          </reference>
        </references>
      </pivotArea>
    </chartFormat>
    <chartFormat chart="4" format="8">
      <pivotArea type="data" outline="0" fieldPosition="0">
        <references count="3">
          <reference field="4294967294" count="1" selected="0">
            <x v="0"/>
          </reference>
          <reference field="12" count="1" selected="0">
            <x v="12"/>
          </reference>
          <reference field="15" count="1" selected="0">
            <x v="5"/>
          </reference>
        </references>
      </pivotArea>
    </chartFormat>
    <chartFormat chart="4" format="11" series="1">
      <pivotArea type="data" outline="0" fieldPosition="0">
        <references count="2">
          <reference field="4294967294" count="1" selected="0">
            <x v="0"/>
          </reference>
          <reference field="15" count="1" selected="0">
            <x v="10"/>
          </reference>
        </references>
      </pivotArea>
    </chartFormat>
    <chartFormat chart="4" format="12" series="1">
      <pivotArea type="data" outline="0" fieldPosition="0">
        <references count="2">
          <reference field="4294967294" count="1" selected="0">
            <x v="0"/>
          </reference>
          <reference field="15" count="1" selected="0">
            <x v="11"/>
          </reference>
        </references>
      </pivotArea>
    </chartFormat>
    <chartFormat chart="4" format="13" series="1">
      <pivotArea type="data" outline="0" fieldPosition="0">
        <references count="2">
          <reference field="4294967294" count="1" selected="0">
            <x v="0"/>
          </reference>
          <reference field="15" count="1" selected="0">
            <x v="13"/>
          </reference>
        </references>
      </pivotArea>
    </chartFormat>
    <chartFormat chart="4" format="16" series="1">
      <pivotArea type="data" outline="0" fieldPosition="0">
        <references count="2">
          <reference field="4294967294" count="1" selected="0">
            <x v="0"/>
          </reference>
          <reference field="15" count="1" selected="0">
            <x v="4"/>
          </reference>
        </references>
      </pivotArea>
    </chartFormat>
    <chartFormat chart="4" format="17" series="1">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4" indent="0" outline="1" outlineData="1" multipleFieldFilters="0" chartFormat="6" rowHeaderCaption="Champions">
  <location ref="A4:D11" firstHeaderRow="1" firstDataRow="2" firstDataCol="1" rowPageCount="1" colPageCount="1"/>
  <pivotFields count="40">
    <pivotField axis="axisPage" multipleItemSelectionAllowed="1" showAll="0">
      <items count="9">
        <item m="1" x="7"/>
        <item h="1" x="2"/>
        <item h="1" x="1"/>
        <item h="1" x="3"/>
        <item x="4"/>
        <item h="1" x="0"/>
        <item h="1" x="5"/>
        <item h="1" x="6"/>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Row" showAll="0">
      <items count="20">
        <item m="1" x="13"/>
        <item m="1" x="18"/>
        <item x="7"/>
        <item m="1" x="11"/>
        <item m="1" x="16"/>
        <item x="2"/>
        <item m="1" x="9"/>
        <item m="1" x="14"/>
        <item x="0"/>
        <item m="1" x="8"/>
        <item m="1" x="12"/>
        <item x="4"/>
        <item m="1" x="17"/>
        <item m="1" x="10"/>
        <item x="1"/>
        <item x="5"/>
        <item x="6"/>
        <item x="3"/>
        <item m="1" x="15"/>
        <item t="default"/>
      </items>
    </pivotField>
    <pivotField showAll="0" defaultSubtotal="0"/>
    <pivotField showAll="0"/>
    <pivotField axis="axisCol" showAll="0">
      <items count="16">
        <item m="1" x="12"/>
        <item x="0"/>
        <item x="1"/>
        <item m="1" x="13"/>
        <item m="1" x="10"/>
        <item m="1" x="9"/>
        <item m="1" x="7"/>
        <item x="4"/>
        <item x="6"/>
        <item m="1" x="11"/>
        <item m="1" x="14"/>
        <item x="5"/>
        <item m="1" x="8"/>
        <item x="3"/>
        <item x="2"/>
        <item t="default"/>
      </items>
    </pivotField>
    <pivotField showAll="0" defaultSubtotal="0">
      <items count="80">
        <item x="12"/>
        <item x="6"/>
        <item x="56"/>
        <item x="61"/>
        <item m="1" x="77"/>
        <item x="10"/>
        <item x="16"/>
        <item m="1" x="79"/>
        <item x="0"/>
        <item x="11"/>
        <item x="2"/>
        <item x="71"/>
        <item x="72"/>
        <item x="8"/>
        <item x="21"/>
        <item x="9"/>
        <item x="48"/>
        <item x="24"/>
        <item x="1"/>
        <item x="35"/>
        <item x="73"/>
        <item x="31"/>
        <item x="20"/>
        <item x="19"/>
        <item x="54"/>
        <item x="52"/>
        <item x="7"/>
        <item x="33"/>
        <item x="15"/>
        <item x="30"/>
        <item x="64"/>
        <item x="29"/>
        <item x="40"/>
        <item x="41"/>
        <item x="17"/>
        <item x="53"/>
        <item x="63"/>
        <item x="67"/>
        <item m="1" x="76"/>
        <item m="1" x="74"/>
        <item x="60"/>
        <item x="39"/>
        <item x="51"/>
        <item x="26"/>
        <item x="66"/>
        <item x="13"/>
        <item x="36"/>
        <item x="32"/>
        <item x="50"/>
        <item x="4"/>
        <item x="27"/>
        <item x="28"/>
        <item x="14"/>
        <item m="1" x="78"/>
        <item x="34"/>
        <item x="18"/>
        <item x="46"/>
        <item x="55"/>
        <item x="68"/>
        <item x="5"/>
        <item x="42"/>
        <item x="47"/>
        <item x="3"/>
        <item x="23"/>
        <item x="25"/>
        <item x="43"/>
        <item x="49"/>
        <item x="45"/>
        <item x="59"/>
        <item x="70"/>
        <item x="58"/>
        <item x="44"/>
        <item m="1" x="75"/>
        <item x="69"/>
        <item x="57"/>
        <item x="65"/>
        <item x="37"/>
        <item x="38"/>
        <item x="22"/>
        <item x="62"/>
      </items>
    </pivotField>
    <pivotField showAll="0" defaultSubtotal="0">
      <items count="89">
        <item x="22"/>
        <item x="69"/>
        <item m="1" x="83"/>
        <item x="14"/>
        <item x="63"/>
        <item x="7"/>
        <item x="70"/>
        <item x="1"/>
        <item x="0"/>
        <item x="3"/>
        <item x="80"/>
        <item m="1" x="85"/>
        <item x="81"/>
        <item x="10"/>
        <item x="79"/>
        <item x="24"/>
        <item x="8"/>
        <item x="11"/>
        <item x="54"/>
        <item x="2"/>
        <item x="27"/>
        <item x="23"/>
        <item x="37"/>
        <item x="36"/>
        <item x="38"/>
        <item x="60"/>
        <item x="76"/>
        <item x="9"/>
        <item x="57"/>
        <item x="34"/>
        <item x="58"/>
        <item x="31"/>
        <item x="17"/>
        <item x="18"/>
        <item x="35"/>
        <item x="44"/>
        <item x="45"/>
        <item x="59"/>
        <item x="73"/>
        <item x="43"/>
        <item x="82"/>
        <item x="56"/>
        <item x="61"/>
        <item x="29"/>
        <item x="15"/>
        <item x="53"/>
        <item x="40"/>
        <item x="55"/>
        <item x="30"/>
        <item x="5"/>
        <item x="33"/>
        <item x="32"/>
        <item x="16"/>
        <item x="39"/>
        <item x="20"/>
        <item x="13"/>
        <item x="12"/>
        <item x="50"/>
        <item m="1" x="86"/>
        <item x="62"/>
        <item x="72"/>
        <item x="6"/>
        <item x="21"/>
        <item m="1" x="87"/>
        <item x="46"/>
        <item x="52"/>
        <item x="4"/>
        <item x="26"/>
        <item m="1" x="84"/>
        <item x="64"/>
        <item x="47"/>
        <item x="51"/>
        <item x="28"/>
        <item x="74"/>
        <item x="49"/>
        <item x="68"/>
        <item x="78"/>
        <item x="67"/>
        <item x="48"/>
        <item m="1" x="88"/>
        <item x="77"/>
        <item x="65"/>
        <item x="75"/>
        <item x="41"/>
        <item x="42"/>
        <item x="66"/>
        <item x="25"/>
        <item x="71"/>
        <item x="19"/>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defaultSubtotal="0"/>
    <pivotField showAll="0" defaultSubtotal="0"/>
    <pivotField showAll="0"/>
    <pivotField showAll="0" defaultSubtotal="0">
      <items count="17">
        <item x="3"/>
        <item x="2"/>
        <item x="10"/>
        <item x="9"/>
        <item x="0"/>
        <item x="1"/>
        <item x="4"/>
        <item x="5"/>
        <item x="12"/>
        <item x="6"/>
        <item x="7"/>
        <item x="8"/>
        <item x="11"/>
        <item x="13"/>
        <item x="14"/>
        <item x="15"/>
        <item x="16"/>
      </items>
    </pivotField>
    <pivotField showAll="0" defaultSubtotal="0">
      <items count="18">
        <item x="1"/>
        <item x="14"/>
        <item x="8"/>
        <item x="9"/>
        <item x="2"/>
        <item x="4"/>
        <item x="5"/>
        <item x="6"/>
        <item x="7"/>
        <item x="3"/>
        <item x="0"/>
        <item x="13"/>
        <item x="12"/>
        <item x="10"/>
        <item x="11"/>
        <item x="15"/>
        <item x="16"/>
        <item x="17"/>
      </items>
    </pivotField>
  </pivotFields>
  <rowFields count="1">
    <field x="12"/>
  </rowFields>
  <rowItems count="6">
    <i>
      <x v="5"/>
    </i>
    <i>
      <x v="8"/>
    </i>
    <i>
      <x v="11"/>
    </i>
    <i>
      <x v="15"/>
    </i>
    <i>
      <x v="17"/>
    </i>
    <i t="grand">
      <x/>
    </i>
  </rowItems>
  <colFields count="1">
    <field x="15"/>
  </colFields>
  <colItems count="3">
    <i>
      <x v="1"/>
    </i>
    <i>
      <x v="14"/>
    </i>
    <i t="grand">
      <x/>
    </i>
  </colItems>
  <pageFields count="1">
    <pageField fld="0" hier="-1"/>
  </pageFields>
  <dataFields count="1">
    <dataField name="SLA Status for P3" fld="4" subtotal="count" baseField="0" baseItem="0"/>
  </dataFields>
  <formats count="1">
    <format dxfId="143">
      <pivotArea type="all" dataOnly="0" outline="0" fieldPosition="0"/>
    </format>
  </format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5" count="1" selected="0">
            <x v="2"/>
          </reference>
        </references>
      </pivotArea>
    </chartFormat>
    <chartFormat chart="1" format="1" series="1">
      <pivotArea type="data" outline="0" fieldPosition="0">
        <references count="2">
          <reference field="4294967294" count="1" selected="0">
            <x v="0"/>
          </reference>
          <reference field="15" count="1" selected="0">
            <x v="6"/>
          </reference>
        </references>
      </pivotArea>
    </chartFormat>
    <chartFormat chart="1" format="2">
      <pivotArea type="data" outline="0" fieldPosition="0">
        <references count="3">
          <reference field="4294967294" count="1" selected="0">
            <x v="0"/>
          </reference>
          <reference field="12" count="1" selected="0">
            <x v="14"/>
          </reference>
          <reference field="15" count="1" selected="0">
            <x v="2"/>
          </reference>
        </references>
      </pivotArea>
    </chartFormat>
    <chartFormat chart="1" format="3">
      <pivotArea type="data" outline="0" fieldPosition="0">
        <references count="3">
          <reference field="4294967294" count="1" selected="0">
            <x v="0"/>
          </reference>
          <reference field="12" count="1" selected="0">
            <x v="14"/>
          </reference>
          <reference field="15" count="1" selected="0">
            <x v="6"/>
          </reference>
        </references>
      </pivotArea>
    </chartFormat>
    <chartFormat chart="4" format="4" series="1">
      <pivotArea type="data" outline="0" fieldPosition="0">
        <references count="2">
          <reference field="4294967294" count="1" selected="0">
            <x v="0"/>
          </reference>
          <reference field="15" count="1" selected="0">
            <x v="2"/>
          </reference>
        </references>
      </pivotArea>
    </chartFormat>
    <chartFormat chart="4" format="5" series="1">
      <pivotArea type="data" outline="0" fieldPosition="0">
        <references count="2">
          <reference field="4294967294" count="1" selected="0">
            <x v="0"/>
          </reference>
          <reference field="15" count="1" selected="0">
            <x v="6"/>
          </reference>
        </references>
      </pivotArea>
    </chartFormat>
    <chartFormat chart="5" format="6" series="1">
      <pivotArea type="data" outline="0" fieldPosition="0">
        <references count="2">
          <reference field="4294967294" count="1" selected="0">
            <x v="0"/>
          </reference>
          <reference field="15" count="1" selected="0">
            <x v="2"/>
          </reference>
        </references>
      </pivotArea>
    </chartFormat>
    <chartFormat chart="5" format="7" series="1">
      <pivotArea type="data" outline="0" fieldPosition="0">
        <references count="2">
          <reference field="4294967294" count="1" selected="0">
            <x v="0"/>
          </reference>
          <reference field="15" count="1" selected="0">
            <x v="6"/>
          </reference>
        </references>
      </pivotArea>
    </chartFormat>
    <chartFormat chart="5" format="8" series="1">
      <pivotArea type="data" outline="0" fieldPosition="0">
        <references count="2">
          <reference field="4294967294" count="1" selected="0">
            <x v="0"/>
          </reference>
          <reference field="15" count="1" selected="0">
            <x v="1"/>
          </reference>
        </references>
      </pivotArea>
    </chartFormat>
    <chartFormat chart="5" format="9" series="1">
      <pivotArea type="data" outline="0" fieldPosition="0">
        <references count="2">
          <reference field="4294967294" count="1" selected="0">
            <x v="0"/>
          </reference>
          <reference field="15" count="1" selected="0">
            <x v="4"/>
          </reference>
        </references>
      </pivotArea>
    </chartFormat>
    <chartFormat chart="5" format="10" series="1">
      <pivotArea type="data" outline="0" fieldPosition="0">
        <references count="2">
          <reference field="4294967294" count="1" selected="0">
            <x v="0"/>
          </reference>
          <reference field="15" count="1" selected="0">
            <x v="7"/>
          </reference>
        </references>
      </pivotArea>
    </chartFormat>
    <chartFormat chart="5" format="12" series="1">
      <pivotArea type="data" outline="0" fieldPosition="0">
        <references count="2">
          <reference field="4294967294" count="1" selected="0">
            <x v="0"/>
          </reference>
          <reference field="15"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IIPM" displayName="IIPM" ref="A1:J500" totalsRowShown="0" headerRowDxfId="142" dataDxfId="141">
  <autoFilter ref="A1:J500"/>
  <tableColumns count="10">
    <tableColumn id="3" name="App Code" dataDxfId="0"/>
    <tableColumn id="1" name="Business Criticality" dataDxfId="1"/>
    <tableColumn id="2" name="SOC 1" dataDxfId="140"/>
    <tableColumn id="5" name="Name" dataDxfId="139"/>
    <tableColumn id="6" name="App Custodian" dataDxfId="138"/>
    <tableColumn id="7" name="L5" dataDxfId="137"/>
    <tableColumn id="9" name="BU Exec Sponsor" dataDxfId="136"/>
    <tableColumn id="10" name="Business App Sponsor" dataDxfId="135"/>
    <tableColumn id="11" name="Current Lifecycle Phase" dataDxfId="134"/>
    <tableColumn id="8" name="Primary Data Centers" dataDxfId="133"/>
  </tableColumns>
  <tableStyleInfo showFirstColumn="0" showLastColumn="0" showRowStripes="1" showColumnStripes="0"/>
</table>
</file>

<file path=xl/tables/table2.xml><?xml version="1.0" encoding="utf-8"?>
<table xmlns="http://schemas.openxmlformats.org/spreadsheetml/2006/main" id="3" name="L5RegionalHead" displayName="L5RegionalHead" ref="A1:B22" totalsRowShown="0">
  <autoFilter ref="A1:B22"/>
  <tableColumns count="2">
    <tableColumn id="1" name="L5"/>
    <tableColumn id="2" name="Regional Head"/>
  </tableColumns>
  <tableStyleInfo showFirstColumn="0" showLastColumn="0" showRowStripes="1" showColumnStripes="0"/>
</table>
</file>

<file path=xl/tables/table3.xml><?xml version="1.0" encoding="utf-8"?>
<table xmlns="http://schemas.openxmlformats.org/spreadsheetml/2006/main" id="2" name="Summary" displayName="Summary" ref="A3:AM379" totalsRowShown="0" headerRowDxfId="32" dataDxfId="31" tableBorderDxfId="30">
  <autoFilter ref="A3:AM379"/>
  <tableColumns count="39">
    <tableColumn id="1" name="Priority" dataDxfId="29"/>
    <tableColumn id="2" name="External Critical Client" dataDxfId="28"/>
    <tableColumn id="3" name="Business Criticality IIPM" dataDxfId="27">
      <calculatedColumnFormula>IF(NOT(ISBLANK(INDEX(IIPM[Business Criticality],MATCH(Summary[App Code],#REF!,0)))),INDEX(IIPM[Business Criticality],MATCH(Summary[App Code],#REF!,0)),"")</calculatedColumnFormula>
    </tableColumn>
    <tableColumn id="4" name="SOC 1" dataDxfId="26">
      <calculatedColumnFormula>IF(NOT(ISBLANK(INDEX(IIPM[SOC 1],MATCH(Summary[App Code],#REF!,0)))),INDEX(IIPM[SOC 1],MATCH(Summary[App Code],#REF!,0)),"")</calculatedColumnFormula>
    </tableColumn>
    <tableColumn id="6" name="App Code" dataDxfId="25"/>
    <tableColumn id="7" name="App Name" dataDxfId="24">
      <calculatedColumnFormula>IF(NOT(ISBLANK(INDEX(IIPM[Name],MATCH(Summary[App Code],#REF!,0)))),INDEX(IIPM[Name],MATCH(Summary[App Code],#REF!,0)),"")</calculatedColumnFormula>
    </tableColumn>
    <tableColumn id="8" name="App Custodian" dataDxfId="23">
      <calculatedColumnFormula>IF(NOT(ISBLANK(INDEX(IIPM[App Custodian],MATCH(Summary[App Code],#REF!,0)))),INDEX(IIPM[App Custodian],MATCH(Summary[App Code],#REF!,0)),"")</calculatedColumnFormula>
    </tableColumn>
    <tableColumn id="9" name="L5">
      <calculatedColumnFormula>IF(NOT(ISBLANK(INDEX(IIPM[L5],MATCH(Summary[App Code],#REF!,0)))),INDEX(IIPM[L5],MATCH(Summary[App Code],#REF!,0)),"")</calculatedColumnFormula>
    </tableColumn>
    <tableColumn id="10" name="Regional Head">
      <calculatedColumnFormula>IF(NOT(ISBLANK(INDEX(L5RegionalHead[Regional Head],MATCH(Summary[L5],L5RegionalHead[L5],0)))),INDEX(L5RegionalHead[Regional Head],MATCH(Summary[L5],L5RegionalHead[L5],0)),"")</calculatedColumnFormula>
    </tableColumn>
    <tableColumn id="11" name="BU Exec Sponsor">
      <calculatedColumnFormula>IF(NOT(ISBLANK(INDEX(IIPM[BU Exec Sponsor],MATCH(Summary[App Code],#REF!,0)))),INDEX(IIPM[BU Exec Sponsor],MATCH(Summary[App Code],#REF!,0)),"")</calculatedColumnFormula>
    </tableColumn>
    <tableColumn id="12" name="Business App Sponsor">
      <calculatedColumnFormula>IF(NOT(ISBLANK(INDEX(IIPM[Business App Sponsor],MATCH(Summary[App Code],#REF!,0)))),INDEX(IIPM[Business App Sponsor],MATCH(Summary[App Code],#REF!,0)),"")</calculatedColumnFormula>
    </tableColumn>
    <tableColumn id="36" name="Primary Data Centres">
      <calculatedColumnFormula>IF(NOT(ISBLANK(INDEX(IIPM[Primary Data Centers],MATCH(Summary[App Code],#REF!,0)))),INDEX(IIPM[Primary Data Centers],MATCH(Summary[App Code],#REF!,0)),"")</calculatedColumnFormula>
    </tableColumn>
    <tableColumn id="37" name="Champion"/>
    <tableColumn id="5" name="Champion Delegate"/>
    <tableColumn id="13" name="Current Lifecycle Phase">
      <calculatedColumnFormula>IF(NOT(ISBLANK(INDEX(IIPM[Current Lifecycle Phase],MATCH(Summary[App Code],#REF!,0)))),INDEX(IIPM[Current Lifecycle Phase],MATCH(Summary[App Code],#REF!,0)),"")</calculatedColumnFormula>
    </tableColumn>
    <tableColumn id="35" name="SLA Status" dataDxfId="22"/>
    <tableColumn id="17" name="SLA Completion Date" dataDxfId="21"/>
    <tableColumn id="40" name="SLA Expiry date" dataDxfId="20"/>
    <tableColumn id="27" name="MeetingFrequency" dataDxfId="19"/>
    <tableColumn id="39" name="Expected SLA draft date" dataDxfId="18"/>
    <tableColumn id="41" name="Expected SLA completion date" dataDxfId="17"/>
    <tableColumn id="16" name="SLA Comments"/>
    <tableColumn id="14" name="SLA Post Approval Commitment"/>
    <tableColumn id="43" name="KPI Priority"/>
    <tableColumn id="18" name="KPI Status" dataDxfId="16"/>
    <tableColumn id="26" name="KPI Target date" dataDxfId="15"/>
    <tableColumn id="42" name="KPI Comments" dataDxfId="14"/>
    <tableColumn id="45" name="Control Book Status" dataDxfId="13"/>
    <tableColumn id="46" name="Control Book Comments" dataDxfId="12"/>
    <tableColumn id="38" name="Client Specific Agreement" dataDxfId="11"/>
    <tableColumn id="20" name=" Recovery Time Objective" dataDxfId="10"/>
    <tableColumn id="21" name="Recovery Time Capability" dataDxfId="9"/>
    <tableColumn id="22" name="Date of Last DR Exercise" dataDxfId="8"/>
    <tableColumn id="23" name="DR Plan Provided" dataDxfId="7"/>
    <tableColumn id="24" name="L4" dataDxfId="6"/>
    <tableColumn id="25" name="Next DR Exercise Required By" dataDxfId="5"/>
    <tableColumn id="19" name="APM Status" dataDxfId="4"/>
    <tableColumn id="15" name="APM Comment" dataDxfId="3"/>
    <tableColumn id="34" name="Exists in IIPM tab?" dataDxfId="2">
      <calculatedColumnFormula>IF(NOT(ISNA(MATCH(Summary[App Code],#REF!,0))),TRUE,FALSE)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ctrlProp" Target="../ctrlProps/ctrlProp6.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7" Type="http://schemas.openxmlformats.org/officeDocument/2006/relationships/ctrlProp" Target="../ctrlProps/ctrlProp9.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massimo.lion@rbc.com" TargetMode="External"/><Relationship Id="rId13" Type="http://schemas.openxmlformats.org/officeDocument/2006/relationships/hyperlink" Target="mailto:massimo.lion@rbc.com" TargetMode="External"/><Relationship Id="rId18" Type="http://schemas.openxmlformats.org/officeDocument/2006/relationships/hyperlink" Target="mailto:massimo.lion@rbc.com" TargetMode="External"/><Relationship Id="rId3" Type="http://schemas.openxmlformats.org/officeDocument/2006/relationships/hyperlink" Target="mailto:massimo.lion@rbc.com" TargetMode="External"/><Relationship Id="rId21" Type="http://schemas.openxmlformats.org/officeDocument/2006/relationships/table" Target="../tables/table3.xml"/><Relationship Id="rId7" Type="http://schemas.openxmlformats.org/officeDocument/2006/relationships/hyperlink" Target="mailto:massimo.lion@rbc.com" TargetMode="External"/><Relationship Id="rId12" Type="http://schemas.openxmlformats.org/officeDocument/2006/relationships/hyperlink" Target="mailto:massimo.lion@rbc.com" TargetMode="External"/><Relationship Id="rId17" Type="http://schemas.openxmlformats.org/officeDocument/2006/relationships/hyperlink" Target="mailto:massimo.lion@rbc.com" TargetMode="External"/><Relationship Id="rId2" Type="http://schemas.openxmlformats.org/officeDocument/2006/relationships/hyperlink" Target="mailto:massimo.lion@rbc.com" TargetMode="External"/><Relationship Id="rId16" Type="http://schemas.openxmlformats.org/officeDocument/2006/relationships/hyperlink" Target="mailto:massimo.lion@rbc.com" TargetMode="External"/><Relationship Id="rId20" Type="http://schemas.openxmlformats.org/officeDocument/2006/relationships/printerSettings" Target="../printerSettings/printerSettings7.bin"/><Relationship Id="rId1" Type="http://schemas.openxmlformats.org/officeDocument/2006/relationships/hyperlink" Target="mailto:daniel.schnyder@rbc.com" TargetMode="External"/><Relationship Id="rId6" Type="http://schemas.openxmlformats.org/officeDocument/2006/relationships/hyperlink" Target="mailto:massimo.lion@rbc.com" TargetMode="External"/><Relationship Id="rId11" Type="http://schemas.openxmlformats.org/officeDocument/2006/relationships/hyperlink" Target="mailto:massimo.lion@rbc.com" TargetMode="External"/><Relationship Id="rId5" Type="http://schemas.openxmlformats.org/officeDocument/2006/relationships/hyperlink" Target="mailto:massimo.lion@rbc.com" TargetMode="External"/><Relationship Id="rId15" Type="http://schemas.openxmlformats.org/officeDocument/2006/relationships/hyperlink" Target="mailto:massimo.lion@rbc.com" TargetMode="External"/><Relationship Id="rId10" Type="http://schemas.openxmlformats.org/officeDocument/2006/relationships/hyperlink" Target="mailto:massimo.lion@rbc.com" TargetMode="External"/><Relationship Id="rId19" Type="http://schemas.openxmlformats.org/officeDocument/2006/relationships/hyperlink" Target="mailto:massimo.lion@rbc.com" TargetMode="External"/><Relationship Id="rId4" Type="http://schemas.openxmlformats.org/officeDocument/2006/relationships/hyperlink" Target="mailto:massimo.lion@rbc.com" TargetMode="External"/><Relationship Id="rId9" Type="http://schemas.openxmlformats.org/officeDocument/2006/relationships/hyperlink" Target="mailto:massimo.lion@rbc.com" TargetMode="External"/><Relationship Id="rId14" Type="http://schemas.openxmlformats.org/officeDocument/2006/relationships/hyperlink" Target="mailto:massimo.lion@rbc.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7"/>
  <sheetViews>
    <sheetView zoomScaleNormal="100" workbookViewId="0">
      <selection activeCell="AD12" sqref="AD12"/>
    </sheetView>
  </sheetViews>
  <sheetFormatPr defaultRowHeight="15"/>
  <cols>
    <col min="1" max="1" width="2.85546875" customWidth="1"/>
    <col min="2" max="2" width="21.5703125" customWidth="1"/>
    <col min="3" max="3" width="7.42578125" hidden="1" customWidth="1"/>
    <col min="4" max="4" width="9.140625" hidden="1" customWidth="1"/>
    <col min="5" max="5" width="7.140625" hidden="1" customWidth="1"/>
    <col min="6" max="6" width="9.140625" hidden="1" customWidth="1"/>
    <col min="7" max="7" width="8.5703125" hidden="1" customWidth="1"/>
    <col min="8" max="8" width="9.5703125" hidden="1" customWidth="1"/>
    <col min="9" max="9" width="7.85546875" hidden="1" customWidth="1"/>
    <col min="10" max="10" width="9" hidden="1" customWidth="1"/>
    <col min="11" max="11" width="7.140625" hidden="1" customWidth="1"/>
    <col min="12" max="12" width="9.5703125" hidden="1" customWidth="1"/>
    <col min="13" max="15" width="10.140625" hidden="1" customWidth="1"/>
    <col min="16" max="17" width="10.140625" customWidth="1"/>
    <col min="18" max="18" width="10.5703125" customWidth="1"/>
    <col min="19" max="19" width="12.5703125" customWidth="1"/>
    <col min="20" max="20" width="11.42578125" customWidth="1"/>
    <col min="21" max="21" width="10.5703125" customWidth="1"/>
    <col min="22" max="22" width="8.5703125" customWidth="1"/>
    <col min="23" max="23" width="11.85546875" customWidth="1"/>
    <col min="28" max="28" width="9.140625" customWidth="1"/>
  </cols>
  <sheetData>
    <row r="1" spans="2:24">
      <c r="B1" t="s">
        <v>834</v>
      </c>
    </row>
    <row r="2" spans="2:24" ht="15" customHeight="1">
      <c r="B2" s="106"/>
      <c r="C2" s="299" t="s">
        <v>819</v>
      </c>
      <c r="D2" s="300"/>
      <c r="E2" s="305" t="s">
        <v>820</v>
      </c>
      <c r="F2" s="306"/>
      <c r="G2" s="306"/>
      <c r="H2" s="306"/>
      <c r="I2" s="305" t="s">
        <v>821</v>
      </c>
      <c r="J2" s="306"/>
      <c r="K2" s="306"/>
      <c r="L2" s="306"/>
      <c r="M2" s="309" t="s">
        <v>878</v>
      </c>
      <c r="N2" s="310"/>
      <c r="O2" s="311"/>
      <c r="P2" s="314" t="s">
        <v>903</v>
      </c>
      <c r="Q2" s="296"/>
      <c r="R2" s="293" t="s">
        <v>824</v>
      </c>
      <c r="S2" s="293" t="s">
        <v>906</v>
      </c>
      <c r="T2" s="293" t="s">
        <v>831</v>
      </c>
      <c r="U2" s="293" t="s">
        <v>833</v>
      </c>
      <c r="V2" s="293" t="s">
        <v>835</v>
      </c>
      <c r="W2" s="293" t="s">
        <v>836</v>
      </c>
      <c r="X2" s="296" t="s">
        <v>832</v>
      </c>
    </row>
    <row r="3" spans="2:24" ht="15.75" customHeight="1">
      <c r="B3" s="107"/>
      <c r="C3" s="301"/>
      <c r="D3" s="302"/>
      <c r="E3" s="303" t="s">
        <v>827</v>
      </c>
      <c r="F3" s="303"/>
      <c r="G3" s="304" t="s">
        <v>828</v>
      </c>
      <c r="H3" s="303"/>
      <c r="I3" s="307" t="s">
        <v>829</v>
      </c>
      <c r="J3" s="308"/>
      <c r="K3" s="307" t="s">
        <v>830</v>
      </c>
      <c r="L3" s="308"/>
      <c r="M3" s="312" t="s">
        <v>882</v>
      </c>
      <c r="N3" s="313"/>
      <c r="O3" s="297"/>
      <c r="P3" s="314" t="s">
        <v>903</v>
      </c>
      <c r="Q3" s="296"/>
      <c r="R3" s="294"/>
      <c r="S3" s="294"/>
      <c r="T3" s="294"/>
      <c r="U3" s="294"/>
      <c r="V3" s="294"/>
      <c r="W3" s="294"/>
      <c r="X3" s="297"/>
    </row>
    <row r="4" spans="2:24">
      <c r="B4" s="108"/>
      <c r="C4" s="109" t="s">
        <v>822</v>
      </c>
      <c r="D4" s="110" t="s">
        <v>825</v>
      </c>
      <c r="E4" s="110" t="s">
        <v>822</v>
      </c>
      <c r="F4" s="110" t="s">
        <v>825</v>
      </c>
      <c r="G4" s="109" t="s">
        <v>822</v>
      </c>
      <c r="H4" s="110" t="s">
        <v>825</v>
      </c>
      <c r="I4" s="109" t="s">
        <v>822</v>
      </c>
      <c r="J4" s="110" t="s">
        <v>825</v>
      </c>
      <c r="K4" s="110" t="s">
        <v>822</v>
      </c>
      <c r="L4" s="110" t="s">
        <v>825</v>
      </c>
      <c r="M4" s="110" t="s">
        <v>822</v>
      </c>
      <c r="N4" s="110" t="s">
        <v>825</v>
      </c>
      <c r="O4" s="110" t="s">
        <v>823</v>
      </c>
      <c r="P4" s="110" t="s">
        <v>822</v>
      </c>
      <c r="Q4" s="110" t="s">
        <v>825</v>
      </c>
      <c r="R4" s="295"/>
      <c r="S4" s="295"/>
      <c r="T4" s="295"/>
      <c r="U4" s="295"/>
      <c r="V4" s="295"/>
      <c r="W4" s="295"/>
      <c r="X4" s="298"/>
    </row>
    <row r="5" spans="2:24">
      <c r="B5" s="111" t="s">
        <v>858</v>
      </c>
      <c r="C5" s="112">
        <f>C6+C7+C8</f>
        <v>16</v>
      </c>
      <c r="D5" s="113">
        <f>D6+D7+D8</f>
        <v>9</v>
      </c>
      <c r="E5" s="113">
        <f>E6+E7+E8</f>
        <v>9</v>
      </c>
      <c r="F5" s="113">
        <f>F6+F7+F8</f>
        <v>1</v>
      </c>
      <c r="G5" s="113">
        <f t="shared" ref="G5:M5" si="0">G6+G7+G8</f>
        <v>18</v>
      </c>
      <c r="H5" s="113">
        <f>H6+H7+H8</f>
        <v>8</v>
      </c>
      <c r="I5" s="113">
        <f t="shared" si="0"/>
        <v>6</v>
      </c>
      <c r="J5" s="113">
        <f>J6+J7+J8</f>
        <v>4</v>
      </c>
      <c r="K5" s="113">
        <f t="shared" si="0"/>
        <v>8</v>
      </c>
      <c r="L5" s="113">
        <f>L6+L7+L8</f>
        <v>2</v>
      </c>
      <c r="M5" s="113">
        <f t="shared" si="0"/>
        <v>6</v>
      </c>
      <c r="N5" s="113">
        <f>N6+N7+N8</f>
        <v>2</v>
      </c>
      <c r="O5" s="224">
        <f>M5-N5</f>
        <v>4</v>
      </c>
      <c r="P5" s="114">
        <f>P7+P8</f>
        <v>6</v>
      </c>
      <c r="Q5" s="114">
        <f>Q8</f>
        <v>0</v>
      </c>
      <c r="R5" s="114">
        <f>R6+R7+R8</f>
        <v>5</v>
      </c>
      <c r="S5" s="114"/>
      <c r="T5" s="115">
        <f>T6+T7+T8</f>
        <v>62</v>
      </c>
      <c r="U5" s="116">
        <f>T5/V5</f>
        <v>0.92537313432835822</v>
      </c>
      <c r="V5" s="117">
        <f>R5+T5</f>
        <v>67</v>
      </c>
      <c r="W5" s="112">
        <f>W6+W7+W8</f>
        <v>7</v>
      </c>
      <c r="X5" s="113">
        <f>V5+W5</f>
        <v>74</v>
      </c>
    </row>
    <row r="6" spans="2:24">
      <c r="B6" s="118" t="s">
        <v>40</v>
      </c>
      <c r="C6" s="119">
        <v>3</v>
      </c>
      <c r="D6" s="120">
        <v>2</v>
      </c>
      <c r="E6" s="120">
        <v>1</v>
      </c>
      <c r="F6" s="120">
        <v>0</v>
      </c>
      <c r="G6" s="121">
        <v>1</v>
      </c>
      <c r="H6" s="122">
        <v>0</v>
      </c>
      <c r="I6" s="122">
        <v>1</v>
      </c>
      <c r="J6" s="122">
        <v>0</v>
      </c>
      <c r="K6" s="119">
        <v>1</v>
      </c>
      <c r="L6" s="119">
        <v>0</v>
      </c>
      <c r="M6" s="121">
        <v>1</v>
      </c>
      <c r="N6" s="121">
        <v>1</v>
      </c>
      <c r="O6" s="210">
        <f>M6-N6</f>
        <v>0</v>
      </c>
      <c r="P6" s="121">
        <v>0</v>
      </c>
      <c r="Q6" s="121">
        <v>0</v>
      </c>
      <c r="R6" s="121">
        <f>O6</f>
        <v>0</v>
      </c>
      <c r="S6" s="121"/>
      <c r="T6" s="123">
        <v>24</v>
      </c>
      <c r="U6" s="124">
        <f t="shared" ref="U6:U11" si="1">T6/V6</f>
        <v>1</v>
      </c>
      <c r="V6" s="122">
        <f t="shared" ref="V6:V12" si="2">R6+T6</f>
        <v>24</v>
      </c>
      <c r="W6" s="119">
        <v>1</v>
      </c>
      <c r="X6" s="120">
        <f>V6+W6</f>
        <v>25</v>
      </c>
    </row>
    <row r="7" spans="2:24">
      <c r="B7" s="118" t="s">
        <v>837</v>
      </c>
      <c r="C7" s="119">
        <v>11</v>
      </c>
      <c r="D7" s="120">
        <v>6</v>
      </c>
      <c r="E7" s="120">
        <v>8</v>
      </c>
      <c r="F7" s="120">
        <v>1</v>
      </c>
      <c r="G7" s="121">
        <v>16</v>
      </c>
      <c r="H7" s="122">
        <v>8</v>
      </c>
      <c r="I7" s="122">
        <v>4</v>
      </c>
      <c r="J7" s="122">
        <v>4</v>
      </c>
      <c r="K7" s="119">
        <v>5</v>
      </c>
      <c r="L7" s="119">
        <v>1</v>
      </c>
      <c r="M7" s="121">
        <v>4</v>
      </c>
      <c r="N7" s="121">
        <v>0</v>
      </c>
      <c r="O7" s="210">
        <v>4</v>
      </c>
      <c r="P7" s="121">
        <v>4</v>
      </c>
      <c r="Q7" s="121">
        <v>0</v>
      </c>
      <c r="R7" s="121">
        <v>3</v>
      </c>
      <c r="S7" s="121"/>
      <c r="T7" s="123">
        <v>29</v>
      </c>
      <c r="U7" s="124">
        <f>T7/V7</f>
        <v>0.90625</v>
      </c>
      <c r="V7" s="122">
        <f>R7+T7</f>
        <v>32</v>
      </c>
      <c r="W7" s="119">
        <v>3</v>
      </c>
      <c r="X7" s="120">
        <f>V7+W7</f>
        <v>35</v>
      </c>
    </row>
    <row r="8" spans="2:24" ht="24.75">
      <c r="B8" s="125" t="s">
        <v>28</v>
      </c>
      <c r="C8" s="126">
        <v>2</v>
      </c>
      <c r="D8" s="127">
        <v>1</v>
      </c>
      <c r="E8" s="127">
        <v>0</v>
      </c>
      <c r="F8" s="126">
        <v>0</v>
      </c>
      <c r="G8" s="126">
        <v>1</v>
      </c>
      <c r="H8" s="126">
        <v>0</v>
      </c>
      <c r="I8" s="126">
        <v>1</v>
      </c>
      <c r="J8" s="126">
        <v>0</v>
      </c>
      <c r="K8" s="126">
        <v>2</v>
      </c>
      <c r="L8" s="126">
        <v>1</v>
      </c>
      <c r="M8" s="128">
        <v>1</v>
      </c>
      <c r="N8" s="128">
        <v>1</v>
      </c>
      <c r="O8" s="211">
        <f>M8-N8</f>
        <v>0</v>
      </c>
      <c r="P8" s="128">
        <v>2</v>
      </c>
      <c r="Q8" s="128">
        <v>0</v>
      </c>
      <c r="R8" s="128">
        <v>2</v>
      </c>
      <c r="S8" s="227" t="s">
        <v>909</v>
      </c>
      <c r="T8" s="129">
        <v>9</v>
      </c>
      <c r="U8" s="130">
        <f>T8/V8</f>
        <v>0.81818181818181823</v>
      </c>
      <c r="V8" s="128">
        <v>11</v>
      </c>
      <c r="W8" s="126">
        <v>3</v>
      </c>
      <c r="X8" s="127">
        <f>V8+W8</f>
        <v>14</v>
      </c>
    </row>
    <row r="9" spans="2:24">
      <c r="B9" s="111" t="s">
        <v>682</v>
      </c>
      <c r="C9" s="114">
        <f>C10+C11</f>
        <v>18</v>
      </c>
      <c r="D9" s="114">
        <f t="shared" ref="D9:K9" si="3">D10+D11</f>
        <v>9</v>
      </c>
      <c r="E9" s="114">
        <f t="shared" si="3"/>
        <v>18</v>
      </c>
      <c r="F9" s="114">
        <f t="shared" si="3"/>
        <v>16</v>
      </c>
      <c r="G9" s="114">
        <f t="shared" si="3"/>
        <v>32</v>
      </c>
      <c r="H9" s="114">
        <f>H10+H11</f>
        <v>32</v>
      </c>
      <c r="I9" s="114">
        <f t="shared" si="3"/>
        <v>14</v>
      </c>
      <c r="J9" s="114">
        <f>J10+J11</f>
        <v>14</v>
      </c>
      <c r="K9" s="114">
        <f t="shared" si="3"/>
        <v>9</v>
      </c>
      <c r="L9" s="114">
        <f>L10+L11</f>
        <v>0</v>
      </c>
      <c r="M9" s="114">
        <f t="shared" ref="M9" si="4">M10+M11</f>
        <v>9</v>
      </c>
      <c r="N9" s="114">
        <f>N10+N11</f>
        <v>3</v>
      </c>
      <c r="O9" s="224">
        <f t="shared" ref="O9:O11" si="5">M9-N9</f>
        <v>6</v>
      </c>
      <c r="P9" s="114">
        <f>P11</f>
        <v>6</v>
      </c>
      <c r="Q9" s="114">
        <f>Q10+Q11</f>
        <v>6</v>
      </c>
      <c r="R9" s="114">
        <f>R10+R11</f>
        <v>0</v>
      </c>
      <c r="S9" s="114"/>
      <c r="T9" s="115">
        <f>T10+T11</f>
        <v>79</v>
      </c>
      <c r="U9" s="116">
        <f>T9/V9</f>
        <v>1</v>
      </c>
      <c r="V9" s="117">
        <f t="shared" si="2"/>
        <v>79</v>
      </c>
      <c r="W9" s="112">
        <f>W10+W11</f>
        <v>3</v>
      </c>
      <c r="X9" s="113">
        <f>V9+W9</f>
        <v>82</v>
      </c>
    </row>
    <row r="10" spans="2:24">
      <c r="B10" s="118" t="s">
        <v>740</v>
      </c>
      <c r="C10" s="119">
        <v>14</v>
      </c>
      <c r="D10" s="120">
        <v>9</v>
      </c>
      <c r="E10" s="120">
        <v>14</v>
      </c>
      <c r="F10" s="120">
        <v>12</v>
      </c>
      <c r="G10" s="131">
        <v>27</v>
      </c>
      <c r="H10" s="165">
        <v>27</v>
      </c>
      <c r="I10" s="122">
        <v>0</v>
      </c>
      <c r="J10" s="122">
        <v>0</v>
      </c>
      <c r="K10" s="132">
        <v>0</v>
      </c>
      <c r="L10" s="132">
        <v>0</v>
      </c>
      <c r="M10" s="132">
        <v>0</v>
      </c>
      <c r="N10" s="132">
        <v>0</v>
      </c>
      <c r="O10" s="210">
        <f t="shared" si="5"/>
        <v>0</v>
      </c>
      <c r="P10" s="121">
        <v>0</v>
      </c>
      <c r="Q10" s="121">
        <v>0</v>
      </c>
      <c r="R10" s="121">
        <v>0</v>
      </c>
      <c r="S10" s="121"/>
      <c r="T10" s="123">
        <v>47</v>
      </c>
      <c r="U10" s="124">
        <f t="shared" si="1"/>
        <v>1</v>
      </c>
      <c r="V10" s="122">
        <f>R10+T10</f>
        <v>47</v>
      </c>
      <c r="W10" s="119">
        <v>2</v>
      </c>
      <c r="X10" s="120">
        <f t="shared" ref="X10:X11" si="6">V10+W10</f>
        <v>49</v>
      </c>
    </row>
    <row r="11" spans="2:24">
      <c r="B11" s="125" t="s">
        <v>732</v>
      </c>
      <c r="C11" s="128">
        <v>4</v>
      </c>
      <c r="D11" s="133">
        <v>0</v>
      </c>
      <c r="E11" s="133">
        <v>4</v>
      </c>
      <c r="F11" s="133">
        <v>4</v>
      </c>
      <c r="G11" s="128">
        <v>5</v>
      </c>
      <c r="H11" s="133">
        <v>5</v>
      </c>
      <c r="I11" s="133">
        <v>14</v>
      </c>
      <c r="J11" s="133">
        <v>14</v>
      </c>
      <c r="K11" s="126">
        <v>9</v>
      </c>
      <c r="L11" s="126">
        <v>0</v>
      </c>
      <c r="M11" s="126">
        <v>9</v>
      </c>
      <c r="N11" s="126">
        <v>3</v>
      </c>
      <c r="O11" s="211">
        <f t="shared" si="5"/>
        <v>6</v>
      </c>
      <c r="P11" s="128">
        <v>6</v>
      </c>
      <c r="Q11" s="128">
        <v>6</v>
      </c>
      <c r="R11" s="128">
        <v>0</v>
      </c>
      <c r="S11" s="128"/>
      <c r="T11" s="129">
        <f>F11+H11+J11+N11+Q11</f>
        <v>32</v>
      </c>
      <c r="U11" s="130">
        <f t="shared" si="1"/>
        <v>1</v>
      </c>
      <c r="V11" s="128">
        <f t="shared" si="2"/>
        <v>32</v>
      </c>
      <c r="W11" s="126">
        <v>1</v>
      </c>
      <c r="X11" s="127">
        <f t="shared" si="6"/>
        <v>33</v>
      </c>
    </row>
    <row r="12" spans="2:24">
      <c r="B12" s="111" t="s">
        <v>859</v>
      </c>
      <c r="C12" s="114">
        <f>C13</f>
        <v>36</v>
      </c>
      <c r="D12" s="114">
        <f t="shared" ref="D12:M12" si="7">D13</f>
        <v>19</v>
      </c>
      <c r="E12" s="114">
        <f t="shared" si="7"/>
        <v>34</v>
      </c>
      <c r="F12" s="114">
        <f t="shared" si="7"/>
        <v>20</v>
      </c>
      <c r="G12" s="114">
        <f>G13</f>
        <v>39</v>
      </c>
      <c r="H12" s="114">
        <f>H13</f>
        <v>30</v>
      </c>
      <c r="I12" s="114">
        <f t="shared" si="7"/>
        <v>10</v>
      </c>
      <c r="J12" s="114">
        <f t="shared" si="7"/>
        <v>10</v>
      </c>
      <c r="K12" s="114">
        <f t="shared" si="7"/>
        <v>25</v>
      </c>
      <c r="L12" s="114">
        <f>L13</f>
        <v>24</v>
      </c>
      <c r="M12" s="114">
        <f t="shared" si="7"/>
        <v>1</v>
      </c>
      <c r="N12" s="114">
        <f t="shared" ref="N12:T12" si="8">N13</f>
        <v>1</v>
      </c>
      <c r="O12" s="224">
        <f t="shared" si="8"/>
        <v>0</v>
      </c>
      <c r="P12" s="114">
        <f t="shared" si="8"/>
        <v>1</v>
      </c>
      <c r="Q12" s="114">
        <f t="shared" si="8"/>
        <v>0</v>
      </c>
      <c r="R12" s="114">
        <f t="shared" si="8"/>
        <v>1</v>
      </c>
      <c r="S12" s="114"/>
      <c r="T12" s="115">
        <f t="shared" si="8"/>
        <v>107</v>
      </c>
      <c r="U12" s="116">
        <f>T12/V12</f>
        <v>0.9907407407407407</v>
      </c>
      <c r="V12" s="117">
        <f t="shared" si="2"/>
        <v>108</v>
      </c>
      <c r="W12" s="112">
        <f>W13</f>
        <v>2</v>
      </c>
      <c r="X12" s="113">
        <f>V12+W12</f>
        <v>110</v>
      </c>
    </row>
    <row r="13" spans="2:24" ht="24.75">
      <c r="B13" s="134" t="s">
        <v>234</v>
      </c>
      <c r="C13" s="135">
        <v>36</v>
      </c>
      <c r="D13" s="136">
        <v>19</v>
      </c>
      <c r="E13" s="136">
        <v>34</v>
      </c>
      <c r="F13" s="135">
        <v>20</v>
      </c>
      <c r="G13" s="135">
        <v>39</v>
      </c>
      <c r="H13" s="135">
        <v>30</v>
      </c>
      <c r="I13" s="135">
        <v>10</v>
      </c>
      <c r="J13" s="135">
        <v>10</v>
      </c>
      <c r="K13" s="135">
        <v>25</v>
      </c>
      <c r="L13" s="135">
        <v>24</v>
      </c>
      <c r="M13" s="135">
        <v>1</v>
      </c>
      <c r="N13" s="135">
        <v>1</v>
      </c>
      <c r="O13" s="212">
        <f t="shared" ref="O13" si="9">M13-N13</f>
        <v>0</v>
      </c>
      <c r="P13" s="137">
        <v>1</v>
      </c>
      <c r="Q13" s="137">
        <v>0</v>
      </c>
      <c r="R13" s="137">
        <f>P13</f>
        <v>1</v>
      </c>
      <c r="S13" s="226" t="s">
        <v>907</v>
      </c>
      <c r="T13" s="138">
        <f>3+D13+F13+H13+J13+L13+N13</f>
        <v>107</v>
      </c>
      <c r="U13" s="124">
        <f>T13/V13</f>
        <v>0.9907407407407407</v>
      </c>
      <c r="V13" s="122">
        <f>R13+T13</f>
        <v>108</v>
      </c>
      <c r="W13" s="135">
        <v>2</v>
      </c>
      <c r="X13" s="136">
        <f>V13+W13</f>
        <v>110</v>
      </c>
    </row>
    <row r="14" spans="2:24">
      <c r="B14" s="139" t="s">
        <v>826</v>
      </c>
      <c r="C14" s="139">
        <f>C6+C7+C8+C10+C11+C13</f>
        <v>70</v>
      </c>
      <c r="D14" s="140">
        <f>D6+D7+D8+D10+D11+D13</f>
        <v>37</v>
      </c>
      <c r="E14" s="140">
        <f>E6+E7+E8+E10+E11+E13</f>
        <v>61</v>
      </c>
      <c r="F14" s="139">
        <f>F6+F7+F8+F10+F11+F13</f>
        <v>37</v>
      </c>
      <c r="G14" s="139">
        <f>G6+G7++G8+G10+G11+G13</f>
        <v>89</v>
      </c>
      <c r="H14" s="139">
        <f>H6+H7+H8+H10+H11+H13</f>
        <v>70</v>
      </c>
      <c r="I14" s="139">
        <f>I6+I7+I8+I10+I11+I13</f>
        <v>30</v>
      </c>
      <c r="J14" s="139">
        <f>J5+J9+J12</f>
        <v>28</v>
      </c>
      <c r="K14" s="139">
        <f>K6+K7+K8+K10+K11+K13</f>
        <v>42</v>
      </c>
      <c r="L14" s="139">
        <f>L5+L9+L12</f>
        <v>26</v>
      </c>
      <c r="M14" s="139">
        <f>M6+M7+M8+M10+M11+M13</f>
        <v>16</v>
      </c>
      <c r="N14" s="139">
        <f>N5+N9+N12</f>
        <v>6</v>
      </c>
      <c r="O14" s="213">
        <f>M14-N14</f>
        <v>10</v>
      </c>
      <c r="P14" s="141">
        <f>P5+P9+P12</f>
        <v>13</v>
      </c>
      <c r="Q14" s="141">
        <f>Q5+Q9+Q12</f>
        <v>6</v>
      </c>
      <c r="R14" s="141">
        <f>R5+R9+R12</f>
        <v>6</v>
      </c>
      <c r="S14" s="225"/>
      <c r="T14" s="142">
        <f>T5+T9+T12</f>
        <v>248</v>
      </c>
      <c r="U14" s="143">
        <f>T14/V14</f>
        <v>0.97637795275590555</v>
      </c>
      <c r="V14" s="144">
        <f>R14+T14</f>
        <v>254</v>
      </c>
      <c r="W14" s="156">
        <f>W5+W9+W12</f>
        <v>12</v>
      </c>
      <c r="X14" s="145">
        <f>V14+W14</f>
        <v>266</v>
      </c>
    </row>
    <row r="16" spans="2:24">
      <c r="R16" t="s">
        <v>904</v>
      </c>
      <c r="S16" t="s">
        <v>913</v>
      </c>
    </row>
    <row r="17" spans="19:19">
      <c r="S17" t="s">
        <v>914</v>
      </c>
    </row>
  </sheetData>
  <mergeCells count="18">
    <mergeCell ref="P2:Q2"/>
    <mergeCell ref="P3:Q3"/>
    <mergeCell ref="W2:W4"/>
    <mergeCell ref="X2:X4"/>
    <mergeCell ref="S2:S4"/>
    <mergeCell ref="C2:D3"/>
    <mergeCell ref="T2:T4"/>
    <mergeCell ref="V2:V4"/>
    <mergeCell ref="U2:U4"/>
    <mergeCell ref="R2:R4"/>
    <mergeCell ref="E3:F3"/>
    <mergeCell ref="G3:H3"/>
    <mergeCell ref="E2:H2"/>
    <mergeCell ref="I3:J3"/>
    <mergeCell ref="K3:L3"/>
    <mergeCell ref="I2:L2"/>
    <mergeCell ref="M2:O2"/>
    <mergeCell ref="M3:O3"/>
  </mergeCells>
  <pageMargins left="0.7" right="0.7" top="0.75" bottom="0.75" header="0.3" footer="0.3"/>
  <pageSetup orientation="portrait" r:id="rId1"/>
  <ignoredErrors>
    <ignoredError sqref="K3 E3 G3 I3" twoDigitTextYear="1"/>
    <ignoredError sqref="G14 J14:L14 O5 R12 O9 O12"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A19" sqref="A19"/>
    </sheetView>
  </sheetViews>
  <sheetFormatPr defaultRowHeight="15"/>
  <sheetData>
    <row r="1" spans="1:18">
      <c r="A1" s="78"/>
      <c r="B1" s="45" t="s">
        <v>1316</v>
      </c>
      <c r="C1" s="45" t="s">
        <v>1317</v>
      </c>
      <c r="D1" s="45" t="s">
        <v>1318</v>
      </c>
      <c r="E1" s="45" t="s">
        <v>1319</v>
      </c>
      <c r="F1" s="45" t="s">
        <v>1320</v>
      </c>
      <c r="G1" s="45" t="s">
        <v>1321</v>
      </c>
      <c r="H1" s="45" t="s">
        <v>1322</v>
      </c>
      <c r="I1" s="45" t="s">
        <v>1323</v>
      </c>
      <c r="J1" s="45" t="s">
        <v>1324</v>
      </c>
      <c r="K1" s="45" t="s">
        <v>1325</v>
      </c>
      <c r="L1" s="45" t="s">
        <v>1326</v>
      </c>
      <c r="M1" s="45" t="s">
        <v>1327</v>
      </c>
      <c r="N1" s="45" t="s">
        <v>1328</v>
      </c>
      <c r="O1" s="45" t="s">
        <v>1329</v>
      </c>
      <c r="P1" s="45" t="s">
        <v>1330</v>
      </c>
    </row>
    <row r="2" spans="1:18">
      <c r="A2" s="262">
        <v>42675</v>
      </c>
      <c r="B2" s="263">
        <v>4</v>
      </c>
      <c r="C2" s="264">
        <v>46</v>
      </c>
      <c r="D2" s="264">
        <v>231</v>
      </c>
      <c r="E2" s="264">
        <v>0</v>
      </c>
      <c r="F2" s="265">
        <v>1</v>
      </c>
      <c r="G2" s="266">
        <v>0</v>
      </c>
      <c r="H2" s="269"/>
      <c r="I2" s="269"/>
      <c r="J2" s="269"/>
      <c r="K2" s="270"/>
      <c r="L2" s="99"/>
      <c r="M2" s="99"/>
      <c r="N2" s="99"/>
      <c r="O2" s="99"/>
      <c r="P2" s="99"/>
      <c r="Q2" s="99"/>
      <c r="R2" s="99"/>
    </row>
    <row r="3" spans="1:18">
      <c r="A3" s="55">
        <v>42720</v>
      </c>
      <c r="B3" s="267">
        <v>6</v>
      </c>
      <c r="C3" s="258">
        <v>44</v>
      </c>
      <c r="D3" s="258">
        <v>231</v>
      </c>
      <c r="E3" s="258">
        <v>0</v>
      </c>
      <c r="F3" s="261">
        <v>1</v>
      </c>
      <c r="G3" s="268">
        <v>0</v>
      </c>
      <c r="H3" s="99"/>
      <c r="I3" s="99"/>
      <c r="J3" s="99"/>
      <c r="K3" s="271"/>
      <c r="L3" s="99"/>
      <c r="M3" s="99"/>
      <c r="N3" s="99"/>
      <c r="O3" s="99"/>
      <c r="P3" s="99"/>
      <c r="Q3" s="99"/>
      <c r="R3" s="99"/>
    </row>
    <row r="4" spans="1:18">
      <c r="A4" s="55">
        <v>42755</v>
      </c>
      <c r="B4" s="259">
        <v>11</v>
      </c>
      <c r="C4" s="261">
        <v>46</v>
      </c>
      <c r="D4" s="258">
        <v>225</v>
      </c>
      <c r="E4" s="258">
        <v>0</v>
      </c>
      <c r="F4" s="261">
        <v>1</v>
      </c>
      <c r="G4" s="268">
        <v>0</v>
      </c>
      <c r="H4" s="99"/>
      <c r="I4" s="99"/>
      <c r="J4" s="99"/>
      <c r="K4" s="271"/>
      <c r="L4" s="99"/>
      <c r="M4" s="99"/>
      <c r="N4" s="99"/>
      <c r="O4" s="99"/>
      <c r="P4" s="99"/>
      <c r="Q4" s="99"/>
      <c r="R4" s="99"/>
    </row>
    <row r="5" spans="1:18">
      <c r="A5" s="55">
        <v>42767</v>
      </c>
      <c r="B5" s="259">
        <v>22</v>
      </c>
      <c r="C5" s="261">
        <v>31</v>
      </c>
      <c r="D5" s="258">
        <v>218</v>
      </c>
      <c r="E5" s="258">
        <v>0</v>
      </c>
      <c r="F5" s="261">
        <v>8</v>
      </c>
      <c r="G5" s="268">
        <v>0</v>
      </c>
      <c r="H5" s="99"/>
      <c r="I5" s="99"/>
      <c r="J5" s="99"/>
      <c r="K5" s="271"/>
      <c r="L5" s="99"/>
      <c r="M5" s="99"/>
      <c r="N5" s="99"/>
      <c r="O5" s="99"/>
      <c r="P5" s="99"/>
      <c r="Q5" s="99"/>
      <c r="R5" s="99"/>
    </row>
    <row r="6" spans="1:18">
      <c r="A6" s="55">
        <v>42795</v>
      </c>
      <c r="B6" s="259">
        <v>41</v>
      </c>
      <c r="C6" s="261">
        <v>30</v>
      </c>
      <c r="D6" s="258">
        <v>193</v>
      </c>
      <c r="E6" s="258">
        <v>0</v>
      </c>
      <c r="F6" s="261">
        <v>15</v>
      </c>
      <c r="G6" s="268">
        <v>0</v>
      </c>
      <c r="H6" s="261">
        <v>2</v>
      </c>
      <c r="I6" s="261">
        <v>5</v>
      </c>
      <c r="J6" s="261">
        <v>257</v>
      </c>
      <c r="K6" s="268">
        <v>15</v>
      </c>
      <c r="L6" s="261">
        <v>3</v>
      </c>
      <c r="M6" s="261">
        <v>3</v>
      </c>
      <c r="N6" s="261">
        <v>258</v>
      </c>
      <c r="O6" s="261">
        <v>15</v>
      </c>
      <c r="P6" s="261">
        <v>0</v>
      </c>
      <c r="Q6" s="99"/>
      <c r="R6" s="99"/>
    </row>
    <row r="7" spans="1:18">
      <c r="A7" s="55">
        <v>42826</v>
      </c>
      <c r="B7" s="259">
        <v>78</v>
      </c>
      <c r="C7" s="261">
        <v>64</v>
      </c>
      <c r="D7" s="258">
        <v>103</v>
      </c>
      <c r="E7" s="261">
        <v>14</v>
      </c>
      <c r="F7" s="261">
        <v>20</v>
      </c>
      <c r="G7" s="268">
        <v>0</v>
      </c>
      <c r="H7" s="261">
        <v>9</v>
      </c>
      <c r="I7" s="261">
        <v>13</v>
      </c>
      <c r="J7" s="261">
        <v>237</v>
      </c>
      <c r="K7" s="268">
        <v>20</v>
      </c>
      <c r="L7" s="261">
        <v>3</v>
      </c>
      <c r="M7" s="261">
        <v>5</v>
      </c>
      <c r="N7" s="261">
        <v>251</v>
      </c>
      <c r="O7" s="261">
        <v>20</v>
      </c>
      <c r="P7" s="261">
        <v>0</v>
      </c>
      <c r="Q7" s="99"/>
      <c r="R7" s="99"/>
    </row>
    <row r="8" spans="1:18">
      <c r="A8" s="55">
        <v>42856</v>
      </c>
      <c r="B8" s="267">
        <v>185</v>
      </c>
      <c r="C8" s="258">
        <v>41</v>
      </c>
      <c r="D8" s="258">
        <v>22</v>
      </c>
      <c r="E8" s="258">
        <v>14</v>
      </c>
      <c r="F8" s="261">
        <v>14</v>
      </c>
      <c r="G8" s="268">
        <v>0</v>
      </c>
      <c r="H8" s="261">
        <v>14</v>
      </c>
      <c r="I8" s="261">
        <v>9</v>
      </c>
      <c r="J8" s="261">
        <v>239</v>
      </c>
      <c r="K8" s="268">
        <v>14</v>
      </c>
      <c r="L8" s="258">
        <v>4</v>
      </c>
      <c r="M8" s="258">
        <v>7</v>
      </c>
      <c r="N8" s="258">
        <v>251</v>
      </c>
      <c r="O8" s="258">
        <v>14</v>
      </c>
      <c r="P8" s="258">
        <v>0</v>
      </c>
      <c r="Q8" s="99"/>
      <c r="R8" s="99"/>
    </row>
    <row r="9" spans="1:18">
      <c r="A9" s="55">
        <v>42887</v>
      </c>
      <c r="B9" s="267">
        <v>240</v>
      </c>
      <c r="C9" s="258">
        <v>16</v>
      </c>
      <c r="D9" s="258">
        <v>4</v>
      </c>
      <c r="E9" s="258">
        <v>0</v>
      </c>
      <c r="F9" s="261">
        <v>14</v>
      </c>
      <c r="G9" s="268">
        <v>0</v>
      </c>
      <c r="H9" s="261">
        <v>21</v>
      </c>
      <c r="I9" s="261">
        <v>4</v>
      </c>
      <c r="J9" s="261">
        <v>235</v>
      </c>
      <c r="K9" s="268">
        <v>14</v>
      </c>
      <c r="L9" s="261">
        <v>11</v>
      </c>
      <c r="M9" s="261">
        <v>11</v>
      </c>
      <c r="N9" s="261">
        <v>238</v>
      </c>
      <c r="O9" s="261">
        <v>14</v>
      </c>
      <c r="P9" s="258">
        <v>0</v>
      </c>
      <c r="Q9" s="99"/>
      <c r="R9" s="99"/>
    </row>
    <row r="10" spans="1:18">
      <c r="A10" s="55">
        <v>42917</v>
      </c>
      <c r="B10" s="267">
        <v>245</v>
      </c>
      <c r="C10" s="258">
        <v>10</v>
      </c>
      <c r="D10" s="258">
        <v>5</v>
      </c>
      <c r="E10" s="258">
        <v>0</v>
      </c>
      <c r="F10" s="261">
        <v>13</v>
      </c>
      <c r="G10" s="268">
        <v>0</v>
      </c>
      <c r="H10" s="261">
        <v>20</v>
      </c>
      <c r="I10" s="261">
        <v>8</v>
      </c>
      <c r="J10" s="261">
        <v>232</v>
      </c>
      <c r="K10" s="268">
        <v>13</v>
      </c>
      <c r="L10" s="261">
        <v>11</v>
      </c>
      <c r="M10" s="261">
        <v>10</v>
      </c>
      <c r="N10" s="261">
        <v>239</v>
      </c>
      <c r="O10" s="261">
        <v>13</v>
      </c>
      <c r="P10" s="258">
        <v>0</v>
      </c>
      <c r="Q10" s="99"/>
      <c r="R10" s="99"/>
    </row>
    <row r="11" spans="1:18">
      <c r="A11" s="55">
        <v>42948</v>
      </c>
      <c r="B11" s="267">
        <v>250</v>
      </c>
      <c r="C11" s="258">
        <v>4</v>
      </c>
      <c r="D11" s="258">
        <v>5</v>
      </c>
      <c r="E11" s="258">
        <v>0</v>
      </c>
      <c r="F11" s="261">
        <v>12</v>
      </c>
      <c r="G11" s="268">
        <v>0</v>
      </c>
      <c r="H11" s="261">
        <v>21</v>
      </c>
      <c r="I11" s="261">
        <v>8</v>
      </c>
      <c r="J11" s="261">
        <v>230</v>
      </c>
      <c r="K11" s="268">
        <v>12</v>
      </c>
      <c r="L11" s="261">
        <v>15</v>
      </c>
      <c r="M11" s="261">
        <v>7</v>
      </c>
      <c r="N11" s="261">
        <v>237</v>
      </c>
      <c r="O11" s="261">
        <v>12</v>
      </c>
      <c r="P11" s="258">
        <v>0</v>
      </c>
      <c r="Q11" s="99"/>
      <c r="R11" s="99"/>
    </row>
    <row r="12" spans="1:18">
      <c r="A12" s="55">
        <v>42979</v>
      </c>
      <c r="B12" s="267">
        <v>250</v>
      </c>
      <c r="C12" s="258">
        <v>4</v>
      </c>
      <c r="D12" s="258">
        <v>5</v>
      </c>
      <c r="E12" s="258">
        <v>0</v>
      </c>
      <c r="F12" s="261">
        <v>12</v>
      </c>
      <c r="G12" s="268">
        <v>0</v>
      </c>
      <c r="H12" s="261">
        <v>21</v>
      </c>
      <c r="I12" s="261">
        <v>8</v>
      </c>
      <c r="J12" s="261">
        <v>230</v>
      </c>
      <c r="K12" s="268">
        <v>12</v>
      </c>
      <c r="L12" s="261">
        <v>15</v>
      </c>
      <c r="M12" s="261">
        <v>7</v>
      </c>
      <c r="N12" s="261">
        <v>237</v>
      </c>
      <c r="O12" s="261">
        <v>12</v>
      </c>
      <c r="P12" s="258">
        <v>0</v>
      </c>
      <c r="Q12" s="99"/>
      <c r="R12" s="99"/>
    </row>
    <row r="13" spans="1:18">
      <c r="A13" s="55">
        <v>43009</v>
      </c>
      <c r="B13" s="267">
        <v>250</v>
      </c>
      <c r="C13" s="258">
        <v>4</v>
      </c>
      <c r="D13" s="258">
        <v>5</v>
      </c>
      <c r="E13" s="258">
        <v>0</v>
      </c>
      <c r="F13" s="261">
        <v>12</v>
      </c>
      <c r="G13" s="268">
        <v>0</v>
      </c>
      <c r="H13" s="261">
        <v>21</v>
      </c>
      <c r="I13" s="261">
        <v>8</v>
      </c>
      <c r="J13" s="261">
        <v>230</v>
      </c>
      <c r="K13" s="268">
        <v>12</v>
      </c>
      <c r="L13" s="261">
        <v>15</v>
      </c>
      <c r="M13" s="261">
        <v>7</v>
      </c>
      <c r="N13" s="261">
        <v>237</v>
      </c>
      <c r="O13" s="261">
        <v>12</v>
      </c>
      <c r="P13" s="261">
        <v>0</v>
      </c>
      <c r="Q13" s="99"/>
      <c r="R13" s="99"/>
    </row>
    <row r="14" spans="1:18">
      <c r="A14" s="55">
        <v>43040</v>
      </c>
      <c r="B14" s="267">
        <v>250</v>
      </c>
      <c r="C14" s="258">
        <v>4</v>
      </c>
      <c r="D14" s="258">
        <v>5</v>
      </c>
      <c r="E14" s="258">
        <v>0</v>
      </c>
      <c r="F14" s="261">
        <v>12</v>
      </c>
      <c r="G14" s="268">
        <v>0</v>
      </c>
      <c r="H14" s="261">
        <v>21</v>
      </c>
      <c r="I14" s="261">
        <v>8</v>
      </c>
      <c r="J14" s="261">
        <v>230</v>
      </c>
      <c r="K14" s="268">
        <v>12</v>
      </c>
      <c r="L14" s="261">
        <v>15</v>
      </c>
      <c r="M14" s="261">
        <v>7</v>
      </c>
      <c r="N14" s="261">
        <v>237</v>
      </c>
      <c r="O14" s="261">
        <v>12</v>
      </c>
      <c r="P14" s="261">
        <v>0</v>
      </c>
      <c r="Q14" s="99"/>
      <c r="R14" s="99"/>
    </row>
    <row r="15" spans="1:18">
      <c r="A15" s="55">
        <v>43070</v>
      </c>
      <c r="B15" s="267">
        <v>250</v>
      </c>
      <c r="C15" s="258">
        <v>4</v>
      </c>
      <c r="D15" s="258">
        <v>5</v>
      </c>
      <c r="E15" s="258">
        <v>0</v>
      </c>
      <c r="F15" s="261">
        <v>12</v>
      </c>
      <c r="G15" s="268">
        <v>0</v>
      </c>
      <c r="H15" s="261">
        <v>21</v>
      </c>
      <c r="I15" s="261">
        <v>8</v>
      </c>
      <c r="J15" s="261">
        <v>230</v>
      </c>
      <c r="K15" s="268">
        <v>12</v>
      </c>
      <c r="L15" s="261">
        <v>15</v>
      </c>
      <c r="M15" s="261">
        <v>7</v>
      </c>
      <c r="N15" s="261">
        <v>237</v>
      </c>
      <c r="O15" s="261">
        <v>12</v>
      </c>
      <c r="P15" s="261">
        <v>0</v>
      </c>
      <c r="Q15" s="99"/>
      <c r="R15" s="99"/>
    </row>
    <row r="16" spans="1:18">
      <c r="A16" s="260">
        <v>43101</v>
      </c>
      <c r="B16" s="267">
        <v>250</v>
      </c>
      <c r="C16" s="258">
        <v>4</v>
      </c>
      <c r="D16" s="258">
        <v>5</v>
      </c>
      <c r="E16" s="258">
        <v>0</v>
      </c>
      <c r="F16" s="261">
        <v>12</v>
      </c>
      <c r="G16" s="268">
        <v>0</v>
      </c>
      <c r="H16" s="261">
        <v>21</v>
      </c>
      <c r="I16" s="261">
        <v>8</v>
      </c>
      <c r="J16" s="261">
        <v>230</v>
      </c>
      <c r="K16" s="268">
        <v>12</v>
      </c>
      <c r="L16" s="261">
        <v>15</v>
      </c>
      <c r="M16" s="261">
        <v>7</v>
      </c>
      <c r="N16" s="261">
        <v>237</v>
      </c>
      <c r="O16" s="261">
        <v>12</v>
      </c>
      <c r="P16" s="261">
        <v>0</v>
      </c>
      <c r="Q16" s="99"/>
      <c r="R16" s="99"/>
    </row>
    <row r="17" spans="1:18">
      <c r="A17" s="55">
        <v>43132</v>
      </c>
      <c r="B17" s="272">
        <v>241</v>
      </c>
      <c r="C17" s="258">
        <v>5</v>
      </c>
      <c r="D17" s="258">
        <v>1</v>
      </c>
      <c r="E17" s="258">
        <v>0</v>
      </c>
      <c r="F17" s="261">
        <v>16</v>
      </c>
      <c r="G17" s="271">
        <v>10</v>
      </c>
      <c r="H17" s="261">
        <v>125</v>
      </c>
      <c r="I17" s="261">
        <v>2</v>
      </c>
      <c r="J17" s="261">
        <v>128</v>
      </c>
      <c r="K17" s="271">
        <v>18</v>
      </c>
      <c r="L17" s="261">
        <v>25</v>
      </c>
      <c r="M17" s="261">
        <v>2</v>
      </c>
      <c r="N17" s="261">
        <v>127</v>
      </c>
      <c r="O17" s="261">
        <v>18</v>
      </c>
      <c r="P17" s="261">
        <v>101</v>
      </c>
      <c r="Q17" s="99"/>
      <c r="R17" s="99"/>
    </row>
    <row r="18" spans="1:18">
      <c r="A18" s="55">
        <v>43160</v>
      </c>
      <c r="B18" s="272">
        <v>216</v>
      </c>
      <c r="C18" s="258">
        <v>4</v>
      </c>
      <c r="D18" s="258">
        <v>9</v>
      </c>
      <c r="E18" s="258">
        <v>0</v>
      </c>
      <c r="F18" s="261">
        <v>35</v>
      </c>
      <c r="G18" s="271">
        <v>18</v>
      </c>
      <c r="H18" s="261">
        <v>125</v>
      </c>
      <c r="I18" s="261">
        <v>2</v>
      </c>
      <c r="J18" s="261">
        <v>128</v>
      </c>
      <c r="K18" s="271">
        <v>18</v>
      </c>
      <c r="L18" s="261">
        <v>25</v>
      </c>
      <c r="M18" s="261">
        <v>2</v>
      </c>
      <c r="N18" s="261">
        <v>127</v>
      </c>
      <c r="O18" s="261">
        <v>18</v>
      </c>
      <c r="P18" s="261">
        <v>101</v>
      </c>
      <c r="Q18" s="99"/>
      <c r="R18" s="99"/>
    </row>
    <row r="19" spans="1:18">
      <c r="A19" s="55"/>
      <c r="B19" s="272"/>
      <c r="C19" s="99"/>
      <c r="D19" s="99"/>
      <c r="E19" s="99"/>
      <c r="F19" s="99"/>
      <c r="G19" s="271"/>
      <c r="H19" s="99"/>
      <c r="I19" s="99"/>
      <c r="J19" s="99"/>
      <c r="K19" s="271"/>
      <c r="L19" s="99"/>
      <c r="M19" s="99"/>
      <c r="N19" s="99"/>
      <c r="O19" s="99"/>
      <c r="P19" s="99"/>
      <c r="Q19" s="99"/>
      <c r="R19" s="99"/>
    </row>
    <row r="20" spans="1:18">
      <c r="A20" s="55"/>
      <c r="B20" s="272"/>
      <c r="C20" s="99"/>
      <c r="D20" s="99"/>
      <c r="E20" s="99"/>
      <c r="F20" s="99"/>
      <c r="G20" s="271"/>
      <c r="H20" s="99"/>
      <c r="I20" s="99"/>
      <c r="J20" s="99"/>
      <c r="K20" s="271"/>
      <c r="L20" s="99"/>
      <c r="M20" s="99"/>
      <c r="N20" s="99"/>
      <c r="O20" s="99"/>
      <c r="P20" s="99"/>
      <c r="Q20" s="99"/>
      <c r="R20" s="99"/>
    </row>
    <row r="21" spans="1:18">
      <c r="A21" s="55"/>
      <c r="B21" s="272"/>
      <c r="C21" s="99"/>
      <c r="D21" s="99"/>
      <c r="E21" s="99"/>
      <c r="F21" s="99"/>
      <c r="G21" s="271"/>
      <c r="H21" s="99"/>
      <c r="I21" s="99"/>
      <c r="J21" s="99"/>
      <c r="K21" s="99"/>
      <c r="L21" s="99"/>
      <c r="M21" s="99"/>
      <c r="N21" s="99"/>
      <c r="O21" s="99"/>
      <c r="P21" s="99"/>
      <c r="Q21" s="99"/>
      <c r="R21" s="99"/>
    </row>
    <row r="22" spans="1:18">
      <c r="B22" s="99"/>
      <c r="C22" s="99"/>
      <c r="D22" s="99"/>
      <c r="E22" s="99"/>
      <c r="F22" s="99"/>
      <c r="G22" s="99"/>
      <c r="H22" s="99"/>
      <c r="I22" s="99"/>
      <c r="J22" s="99"/>
      <c r="K22" s="99"/>
      <c r="L22" s="99"/>
      <c r="M22" s="99"/>
      <c r="N22" s="99"/>
      <c r="O22" s="99"/>
      <c r="P22" s="99"/>
      <c r="Q22" s="99"/>
      <c r="R22" s="99"/>
    </row>
    <row r="23" spans="1:18">
      <c r="B23" s="99"/>
      <c r="C23" s="99"/>
      <c r="D23" s="99"/>
      <c r="E23" s="99"/>
      <c r="F23" s="99"/>
      <c r="G23" s="99"/>
      <c r="H23" s="99"/>
      <c r="I23" s="99"/>
      <c r="J23" s="99"/>
      <c r="K23" s="99"/>
      <c r="L23" s="99"/>
      <c r="M23" s="99"/>
      <c r="N23" s="99"/>
      <c r="O23" s="99"/>
      <c r="P23" s="99"/>
      <c r="Q23" s="99"/>
      <c r="R23" s="99"/>
    </row>
    <row r="24" spans="1:18">
      <c r="B24" s="99"/>
      <c r="C24" s="99"/>
      <c r="D24" s="99"/>
      <c r="E24" s="99"/>
      <c r="F24" s="99"/>
      <c r="G24" s="99"/>
      <c r="H24" s="99"/>
      <c r="I24" s="99"/>
      <c r="J24" s="99"/>
      <c r="K24" s="99"/>
      <c r="L24" s="99"/>
      <c r="M24" s="99"/>
      <c r="N24" s="99"/>
      <c r="O24" s="99"/>
      <c r="P24" s="99"/>
      <c r="Q24" s="99"/>
      <c r="R24" s="99"/>
    </row>
    <row r="25" spans="1:18">
      <c r="B25" s="99"/>
      <c r="C25" s="99"/>
      <c r="D25" s="99"/>
      <c r="E25" s="99"/>
      <c r="F25" s="99"/>
      <c r="G25" s="99"/>
      <c r="H25" s="99"/>
      <c r="I25" s="99"/>
      <c r="J25" s="99"/>
      <c r="K25" s="99"/>
      <c r="L25" s="99"/>
      <c r="M25" s="99"/>
      <c r="N25" s="99"/>
      <c r="O25" s="99"/>
      <c r="P25" s="99"/>
      <c r="Q25" s="99"/>
      <c r="R25" s="99"/>
    </row>
    <row r="26" spans="1:18">
      <c r="B26" s="99"/>
      <c r="C26" s="99"/>
      <c r="D26" s="99"/>
      <c r="E26" s="99"/>
      <c r="F26" s="99"/>
      <c r="G26" s="99"/>
      <c r="H26" s="99"/>
      <c r="I26" s="99"/>
      <c r="J26" s="99"/>
      <c r="K26" s="99"/>
      <c r="L26" s="99"/>
      <c r="M26" s="99"/>
      <c r="N26" s="99"/>
      <c r="O26" s="99"/>
      <c r="P26" s="99"/>
      <c r="Q26" s="99"/>
      <c r="R26" s="99"/>
    </row>
    <row r="27" spans="1:18">
      <c r="B27" s="99"/>
      <c r="C27" s="99"/>
      <c r="D27" s="99"/>
      <c r="E27" s="99"/>
      <c r="F27" s="99"/>
      <c r="G27" s="99"/>
      <c r="H27" s="99"/>
      <c r="I27" s="99"/>
      <c r="J27" s="99"/>
      <c r="K27" s="99"/>
      <c r="L27" s="99"/>
      <c r="M27" s="99"/>
      <c r="N27" s="99"/>
      <c r="O27" s="99"/>
      <c r="P27" s="99"/>
      <c r="Q27" s="99"/>
      <c r="R27" s="99"/>
    </row>
    <row r="28" spans="1:18">
      <c r="B28" s="99"/>
      <c r="C28" s="99"/>
      <c r="D28" s="99"/>
      <c r="E28" s="99"/>
      <c r="F28" s="99"/>
      <c r="G28" s="99"/>
      <c r="H28" s="99"/>
      <c r="I28" s="99"/>
      <c r="J28" s="99"/>
      <c r="K28" s="99"/>
      <c r="L28" s="99"/>
      <c r="M28" s="99"/>
      <c r="N28" s="99"/>
      <c r="O28" s="99"/>
      <c r="P28" s="99"/>
      <c r="Q28" s="99"/>
      <c r="R28" s="99"/>
    </row>
    <row r="29" spans="1:18">
      <c r="B29" s="99"/>
      <c r="C29" s="99"/>
      <c r="D29" s="99"/>
      <c r="E29" s="99"/>
      <c r="F29" s="99"/>
      <c r="G29" s="99"/>
      <c r="H29" s="99"/>
      <c r="I29" s="99"/>
      <c r="J29" s="99"/>
      <c r="K29" s="99"/>
      <c r="L29" s="99"/>
      <c r="M29" s="99"/>
      <c r="N29" s="99"/>
      <c r="O29" s="99"/>
      <c r="P29" s="99"/>
      <c r="Q29" s="99"/>
      <c r="R29" s="99"/>
    </row>
    <row r="30" spans="1:18">
      <c r="B30" s="99"/>
      <c r="C30" s="99"/>
      <c r="D30" s="99"/>
      <c r="E30" s="99"/>
      <c r="F30" s="99"/>
      <c r="G30" s="99"/>
      <c r="H30" s="99"/>
      <c r="I30" s="99"/>
      <c r="J30" s="99"/>
      <c r="K30" s="99"/>
      <c r="L30" s="99"/>
      <c r="M30" s="99"/>
      <c r="N30" s="99"/>
      <c r="O30" s="99"/>
      <c r="P30" s="99"/>
      <c r="Q30" s="99"/>
      <c r="R30" s="99"/>
    </row>
    <row r="31" spans="1:18">
      <c r="B31" s="99"/>
      <c r="C31" s="99"/>
      <c r="D31" s="99"/>
      <c r="E31" s="99"/>
      <c r="F31" s="99"/>
      <c r="G31" s="99"/>
      <c r="H31" s="99"/>
      <c r="I31" s="99"/>
      <c r="J31" s="99"/>
      <c r="K31" s="99"/>
      <c r="L31" s="99"/>
      <c r="M31" s="99"/>
      <c r="N31" s="99"/>
      <c r="O31" s="99"/>
      <c r="P31" s="99"/>
      <c r="Q31" s="99"/>
      <c r="R31" s="9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2:J60"/>
  <sheetViews>
    <sheetView topLeftCell="A4" zoomScale="70" zoomScaleNormal="70" workbookViewId="0">
      <selection activeCell="C7" sqref="C7"/>
    </sheetView>
  </sheetViews>
  <sheetFormatPr defaultRowHeight="15"/>
  <cols>
    <col min="1" max="1" width="34.85546875" customWidth="1"/>
    <col min="2" max="2" width="24" customWidth="1"/>
    <col min="3" max="3" width="17.42578125" customWidth="1"/>
    <col min="4" max="5" width="15" customWidth="1"/>
    <col min="6" max="6" width="15.5703125" customWidth="1"/>
    <col min="7" max="9" width="17.5703125" customWidth="1"/>
    <col min="10" max="10" width="12.5703125" customWidth="1"/>
    <col min="11" max="11" width="16.42578125" customWidth="1"/>
    <col min="12" max="12" width="14.5703125" customWidth="1"/>
    <col min="13" max="13" width="14.85546875" customWidth="1"/>
    <col min="14" max="14" width="11.42578125" customWidth="1"/>
  </cols>
  <sheetData>
    <row r="2" spans="1:5">
      <c r="A2" s="91" t="s">
        <v>676</v>
      </c>
      <c r="B2" s="93">
        <v>1</v>
      </c>
    </row>
    <row r="4" spans="1:5">
      <c r="A4" s="91" t="s">
        <v>745</v>
      </c>
      <c r="B4" s="91" t="s">
        <v>717</v>
      </c>
      <c r="C4" s="92"/>
      <c r="D4" s="92"/>
    </row>
    <row r="5" spans="1:5">
      <c r="A5" s="91" t="s">
        <v>746</v>
      </c>
      <c r="B5" s="92" t="s">
        <v>719</v>
      </c>
      <c r="C5" s="92" t="s">
        <v>720</v>
      </c>
      <c r="D5" s="92" t="s">
        <v>684</v>
      </c>
    </row>
    <row r="6" spans="1:5">
      <c r="A6" s="93" t="s">
        <v>258</v>
      </c>
      <c r="B6" s="94">
        <v>1</v>
      </c>
      <c r="C6" s="94"/>
      <c r="D6" s="94">
        <v>1</v>
      </c>
    </row>
    <row r="7" spans="1:5">
      <c r="A7" s="93" t="s">
        <v>28</v>
      </c>
      <c r="B7" s="94">
        <v>1</v>
      </c>
      <c r="C7" s="94">
        <v>1</v>
      </c>
      <c r="D7" s="94">
        <v>2</v>
      </c>
    </row>
    <row r="8" spans="1:5">
      <c r="A8" s="93" t="s">
        <v>234</v>
      </c>
      <c r="B8" s="94">
        <v>5</v>
      </c>
      <c r="C8" s="94"/>
      <c r="D8" s="94">
        <v>5</v>
      </c>
    </row>
    <row r="9" spans="1:5">
      <c r="A9" s="93" t="s">
        <v>684</v>
      </c>
      <c r="B9" s="94">
        <v>7</v>
      </c>
      <c r="C9" s="94">
        <v>1</v>
      </c>
      <c r="D9" s="94">
        <v>8</v>
      </c>
    </row>
    <row r="10" spans="1:5">
      <c r="E10" s="35"/>
    </row>
    <row r="17" spans="1:10" ht="16.5" customHeight="1"/>
    <row r="18" spans="1:10" ht="16.5" customHeight="1"/>
    <row r="19" spans="1:10" ht="16.5" customHeight="1"/>
    <row r="24" spans="1:10">
      <c r="H24" s="97"/>
      <c r="I24" s="97"/>
      <c r="J24" s="97"/>
    </row>
    <row r="25" spans="1:10">
      <c r="H25" s="97"/>
      <c r="I25" s="97"/>
      <c r="J25" s="97"/>
    </row>
    <row r="26" spans="1:10">
      <c r="A26" s="45" t="s">
        <v>745</v>
      </c>
      <c r="B26" s="45" t="s">
        <v>719</v>
      </c>
      <c r="C26" s="45" t="s">
        <v>720</v>
      </c>
      <c r="D26" s="45" t="s">
        <v>721</v>
      </c>
      <c r="E26" s="45" t="s">
        <v>722</v>
      </c>
      <c r="F26" s="45" t="s">
        <v>723</v>
      </c>
      <c r="G26" s="45" t="s">
        <v>684</v>
      </c>
      <c r="H26" s="98"/>
      <c r="I26" s="98"/>
      <c r="J26" s="97"/>
    </row>
    <row r="27" spans="1:10">
      <c r="A27" s="55"/>
      <c r="B27" s="29">
        <f>COUNTIF(E$52:E1048573,"1-In Good Standing")</f>
        <v>8</v>
      </c>
      <c r="C27" s="29">
        <f>COUNTIF(E$52:E1048573,"2-In Progress")</f>
        <v>0</v>
      </c>
      <c r="D27" s="29">
        <f>COUNTIF(E$52:E1048573,"3-Old / Outdated")</f>
        <v>0</v>
      </c>
      <c r="E27" s="29">
        <f>COUNTIF(E$52:E1048573,"4-Not Identified")</f>
        <v>0</v>
      </c>
      <c r="F27" s="29">
        <f>COUNTIF(E$52:E1048573,"5-Not Required")</f>
        <v>0</v>
      </c>
      <c r="G27" s="29">
        <f>COUNTA(E$52:E1048573)</f>
        <v>8</v>
      </c>
      <c r="H27" s="99"/>
      <c r="I27" s="99"/>
      <c r="J27" s="97"/>
    </row>
    <row r="30" spans="1:10" hidden="1"/>
    <row r="31" spans="1:10" hidden="1"/>
    <row r="32" spans="1:10" hidden="1"/>
    <row r="33" hidden="1"/>
    <row r="34" hidden="1"/>
    <row r="35" hidden="1"/>
    <row r="36" hidden="1"/>
    <row r="37" hidden="1"/>
    <row r="38" hidden="1"/>
    <row r="39" hidden="1"/>
    <row r="40" hidden="1"/>
    <row r="41" hidden="1"/>
    <row r="42" hidden="1"/>
    <row r="43" hidden="1"/>
    <row r="44" hidden="1"/>
    <row r="45" hidden="1"/>
    <row r="46" hidden="1"/>
    <row r="47" hidden="1"/>
    <row r="48" hidden="1"/>
    <row r="50" spans="1:9" ht="24" customHeight="1">
      <c r="A50" s="315" t="s">
        <v>750</v>
      </c>
      <c r="B50" s="315"/>
      <c r="C50" s="315"/>
      <c r="D50" s="315"/>
      <c r="E50" s="315"/>
      <c r="F50" s="315"/>
      <c r="G50" s="315"/>
      <c r="H50" s="315"/>
      <c r="I50" s="315"/>
    </row>
    <row r="51" spans="1:9" ht="47.25">
      <c r="A51" s="53" t="s">
        <v>0</v>
      </c>
      <c r="B51" s="53" t="s">
        <v>677</v>
      </c>
      <c r="C51" s="53" t="s">
        <v>730</v>
      </c>
      <c r="D51" s="53" t="s">
        <v>753</v>
      </c>
      <c r="E51" s="53" t="s">
        <v>679</v>
      </c>
      <c r="F51" s="53" t="s">
        <v>752</v>
      </c>
      <c r="G51" s="53" t="s">
        <v>781</v>
      </c>
      <c r="H51" s="53" t="s">
        <v>782</v>
      </c>
      <c r="I51" s="53" t="s">
        <v>718</v>
      </c>
    </row>
    <row r="52" spans="1:9">
      <c r="A52" s="29" t="s">
        <v>403</v>
      </c>
      <c r="B52" s="29" t="s">
        <v>405</v>
      </c>
      <c r="C52" s="29" t="s">
        <v>28</v>
      </c>
      <c r="D52" s="29" t="s">
        <v>404</v>
      </c>
      <c r="E52" s="29" t="s">
        <v>719</v>
      </c>
      <c r="F52" s="70">
        <v>42779</v>
      </c>
      <c r="G52" s="70"/>
      <c r="H52" s="70"/>
      <c r="I52" s="70"/>
    </row>
    <row r="53" spans="1:9">
      <c r="A53" s="29" t="s">
        <v>424</v>
      </c>
      <c r="B53" s="29" t="s">
        <v>425</v>
      </c>
      <c r="C53" s="29" t="s">
        <v>28</v>
      </c>
      <c r="D53" s="29" t="s">
        <v>28</v>
      </c>
      <c r="E53" s="29" t="s">
        <v>719</v>
      </c>
      <c r="F53" s="70">
        <v>42829</v>
      </c>
      <c r="G53" s="70"/>
      <c r="H53" s="70"/>
      <c r="I53" s="70"/>
    </row>
    <row r="54" spans="1:9">
      <c r="A54" s="29" t="s">
        <v>69</v>
      </c>
      <c r="B54" s="29" t="s">
        <v>71</v>
      </c>
      <c r="C54" s="29" t="s">
        <v>234</v>
      </c>
      <c r="D54" s="29" t="s">
        <v>70</v>
      </c>
      <c r="E54" s="29" t="s">
        <v>719</v>
      </c>
      <c r="F54" s="70">
        <v>42850</v>
      </c>
      <c r="G54" s="70"/>
      <c r="H54" s="70"/>
      <c r="I54" s="70"/>
    </row>
    <row r="55" spans="1:9">
      <c r="A55" s="29" t="s">
        <v>233</v>
      </c>
      <c r="B55" s="29" t="s">
        <v>235</v>
      </c>
      <c r="C55" s="29" t="s">
        <v>234</v>
      </c>
      <c r="D55" s="29" t="s">
        <v>234</v>
      </c>
      <c r="E55" s="29" t="s">
        <v>719</v>
      </c>
      <c r="F55" s="70">
        <v>42859</v>
      </c>
      <c r="G55" s="70"/>
      <c r="H55" s="70"/>
      <c r="I55" s="92"/>
    </row>
    <row r="56" spans="1:9">
      <c r="A56" s="29" t="s">
        <v>236</v>
      </c>
      <c r="B56" s="29" t="s">
        <v>237</v>
      </c>
      <c r="C56" s="29" t="s">
        <v>234</v>
      </c>
      <c r="D56" s="29" t="s">
        <v>234</v>
      </c>
      <c r="E56" s="29" t="s">
        <v>719</v>
      </c>
      <c r="F56" s="70">
        <v>42860</v>
      </c>
      <c r="G56" s="70"/>
      <c r="H56" s="70"/>
      <c r="I56" s="70"/>
    </row>
    <row r="57" spans="1:9">
      <c r="A57" s="29" t="s">
        <v>412</v>
      </c>
      <c r="B57" s="29" t="s">
        <v>413</v>
      </c>
      <c r="C57" s="29" t="s">
        <v>234</v>
      </c>
      <c r="D57" s="29" t="s">
        <v>234</v>
      </c>
      <c r="E57" s="29" t="s">
        <v>719</v>
      </c>
      <c r="F57" s="70">
        <v>42858</v>
      </c>
      <c r="G57" s="70"/>
      <c r="H57" s="92"/>
      <c r="I57" s="92"/>
    </row>
    <row r="58" spans="1:9">
      <c r="A58" s="29" t="s">
        <v>471</v>
      </c>
      <c r="B58" s="29" t="s">
        <v>472</v>
      </c>
      <c r="C58" s="29" t="s">
        <v>234</v>
      </c>
      <c r="D58" s="29" t="s">
        <v>70</v>
      </c>
      <c r="E58" s="29" t="s">
        <v>719</v>
      </c>
      <c r="F58" s="70">
        <v>42850</v>
      </c>
      <c r="G58" s="70"/>
      <c r="H58" s="70"/>
      <c r="I58" s="70"/>
    </row>
    <row r="59" spans="1:9">
      <c r="A59" s="29" t="s">
        <v>657</v>
      </c>
      <c r="B59" s="29" t="s">
        <v>659</v>
      </c>
      <c r="C59" s="29" t="s">
        <v>258</v>
      </c>
      <c r="D59" s="29" t="s">
        <v>573</v>
      </c>
      <c r="E59" s="29" t="s">
        <v>719</v>
      </c>
      <c r="F59" s="70">
        <v>42783</v>
      </c>
      <c r="G59" s="70"/>
      <c r="H59" s="70"/>
      <c r="I59" s="92"/>
    </row>
    <row r="60" spans="1:9">
      <c r="H60" s="79"/>
      <c r="I60" s="79"/>
    </row>
  </sheetData>
  <autoFilter ref="A51:I51"/>
  <mergeCells count="1">
    <mergeCell ref="A50:I50"/>
  </mergeCells>
  <conditionalFormatting sqref="E52">
    <cfRule type="containsText" dxfId="206" priority="37" operator="containsText" text="2">
      <formula>NOT(ISERROR(SEARCH("2",E52)))</formula>
    </cfRule>
    <cfRule type="containsText" dxfId="205" priority="38" operator="containsText" text="3">
      <formula>NOT(ISERROR(SEARCH("3",E52)))</formula>
    </cfRule>
    <cfRule type="containsText" dxfId="204" priority="39" operator="containsText" text="4-Not Identified">
      <formula>NOT(ISERROR(SEARCH("4-Not Identified",E52)))</formula>
    </cfRule>
    <cfRule type="containsText" dxfId="203" priority="40" operator="containsText" text="1">
      <formula>NOT(ISERROR(SEARCH("1",E52)))</formula>
    </cfRule>
  </conditionalFormatting>
  <conditionalFormatting sqref="E52">
    <cfRule type="containsText" dxfId="202" priority="36" operator="containsText" text="5">
      <formula>NOT(ISERROR(SEARCH("5",E52)))</formula>
    </cfRule>
  </conditionalFormatting>
  <conditionalFormatting sqref="E53">
    <cfRule type="containsText" dxfId="201" priority="32" operator="containsText" text="2">
      <formula>NOT(ISERROR(SEARCH("2",E53)))</formula>
    </cfRule>
    <cfRule type="containsText" dxfId="200" priority="33" operator="containsText" text="3">
      <formula>NOT(ISERROR(SEARCH("3",E53)))</formula>
    </cfRule>
    <cfRule type="containsText" dxfId="199" priority="34" operator="containsText" text="4-Not Identified">
      <formula>NOT(ISERROR(SEARCH("4-Not Identified",E53)))</formula>
    </cfRule>
    <cfRule type="containsText" dxfId="198" priority="35" operator="containsText" text="1">
      <formula>NOT(ISERROR(SEARCH("1",E53)))</formula>
    </cfRule>
  </conditionalFormatting>
  <conditionalFormatting sqref="E53">
    <cfRule type="containsText" dxfId="197" priority="31" operator="containsText" text="5">
      <formula>NOT(ISERROR(SEARCH("5",E53)))</formula>
    </cfRule>
  </conditionalFormatting>
  <conditionalFormatting sqref="E54">
    <cfRule type="containsText" dxfId="196" priority="27" operator="containsText" text="2">
      <formula>NOT(ISERROR(SEARCH("2",E54)))</formula>
    </cfRule>
    <cfRule type="containsText" dxfId="195" priority="28" operator="containsText" text="3">
      <formula>NOT(ISERROR(SEARCH("3",E54)))</formula>
    </cfRule>
    <cfRule type="containsText" dxfId="194" priority="29" operator="containsText" text="4-Not Identified">
      <formula>NOT(ISERROR(SEARCH("4-Not Identified",E54)))</formula>
    </cfRule>
    <cfRule type="containsText" dxfId="193" priority="30" operator="containsText" text="1">
      <formula>NOT(ISERROR(SEARCH("1",E54)))</formula>
    </cfRule>
  </conditionalFormatting>
  <conditionalFormatting sqref="E54">
    <cfRule type="containsText" dxfId="192" priority="26" operator="containsText" text="5">
      <formula>NOT(ISERROR(SEARCH("5",E54)))</formula>
    </cfRule>
  </conditionalFormatting>
  <conditionalFormatting sqref="E55">
    <cfRule type="containsText" dxfId="191" priority="22" operator="containsText" text="2">
      <formula>NOT(ISERROR(SEARCH("2",E55)))</formula>
    </cfRule>
    <cfRule type="containsText" dxfId="190" priority="23" operator="containsText" text="3">
      <formula>NOT(ISERROR(SEARCH("3",E55)))</formula>
    </cfRule>
    <cfRule type="containsText" dxfId="189" priority="24" operator="containsText" text="4-Not Identified">
      <formula>NOT(ISERROR(SEARCH("4-Not Identified",E55)))</formula>
    </cfRule>
    <cfRule type="containsText" dxfId="188" priority="25" operator="containsText" text="1">
      <formula>NOT(ISERROR(SEARCH("1",E55)))</formula>
    </cfRule>
  </conditionalFormatting>
  <conditionalFormatting sqref="E55">
    <cfRule type="containsText" dxfId="187" priority="21" operator="containsText" text="5">
      <formula>NOT(ISERROR(SEARCH("5",E55)))</formula>
    </cfRule>
  </conditionalFormatting>
  <conditionalFormatting sqref="E56">
    <cfRule type="containsText" dxfId="186" priority="17" operator="containsText" text="2">
      <formula>NOT(ISERROR(SEARCH("2",E56)))</formula>
    </cfRule>
    <cfRule type="containsText" dxfId="185" priority="18" operator="containsText" text="3">
      <formula>NOT(ISERROR(SEARCH("3",E56)))</formula>
    </cfRule>
    <cfRule type="containsText" dxfId="184" priority="19" operator="containsText" text="4-Not Identified">
      <formula>NOT(ISERROR(SEARCH("4-Not Identified",E56)))</formula>
    </cfRule>
    <cfRule type="containsText" dxfId="183" priority="20" operator="containsText" text="1">
      <formula>NOT(ISERROR(SEARCH("1",E56)))</formula>
    </cfRule>
  </conditionalFormatting>
  <conditionalFormatting sqref="E56">
    <cfRule type="containsText" dxfId="182" priority="16" operator="containsText" text="5">
      <formula>NOT(ISERROR(SEARCH("5",E56)))</formula>
    </cfRule>
  </conditionalFormatting>
  <conditionalFormatting sqref="E57">
    <cfRule type="containsText" dxfId="181" priority="12" operator="containsText" text="2">
      <formula>NOT(ISERROR(SEARCH("2",E57)))</formula>
    </cfRule>
    <cfRule type="containsText" dxfId="180" priority="13" operator="containsText" text="3">
      <formula>NOT(ISERROR(SEARCH("3",E57)))</formula>
    </cfRule>
    <cfRule type="containsText" dxfId="179" priority="14" operator="containsText" text="4-Not Identified">
      <formula>NOT(ISERROR(SEARCH("4-Not Identified",E57)))</formula>
    </cfRule>
    <cfRule type="containsText" dxfId="178" priority="15" operator="containsText" text="1">
      <formula>NOT(ISERROR(SEARCH("1",E57)))</formula>
    </cfRule>
  </conditionalFormatting>
  <conditionalFormatting sqref="E57">
    <cfRule type="containsText" dxfId="177" priority="11" operator="containsText" text="5">
      <formula>NOT(ISERROR(SEARCH("5",E57)))</formula>
    </cfRule>
  </conditionalFormatting>
  <conditionalFormatting sqref="E58">
    <cfRule type="containsText" dxfId="176" priority="7" operator="containsText" text="2">
      <formula>NOT(ISERROR(SEARCH("2",E58)))</formula>
    </cfRule>
    <cfRule type="containsText" dxfId="175" priority="8" operator="containsText" text="3">
      <formula>NOT(ISERROR(SEARCH("3",E58)))</formula>
    </cfRule>
    <cfRule type="containsText" dxfId="174" priority="9" operator="containsText" text="4-Not Identified">
      <formula>NOT(ISERROR(SEARCH("4-Not Identified",E58)))</formula>
    </cfRule>
    <cfRule type="containsText" dxfId="173" priority="10" operator="containsText" text="1">
      <formula>NOT(ISERROR(SEARCH("1",E58)))</formula>
    </cfRule>
  </conditionalFormatting>
  <conditionalFormatting sqref="E58">
    <cfRule type="containsText" dxfId="172" priority="6" operator="containsText" text="5">
      <formula>NOT(ISERROR(SEARCH("5",E58)))</formula>
    </cfRule>
  </conditionalFormatting>
  <conditionalFormatting sqref="E59">
    <cfRule type="containsText" dxfId="171" priority="2" operator="containsText" text="2">
      <formula>NOT(ISERROR(SEARCH("2",E59)))</formula>
    </cfRule>
    <cfRule type="containsText" dxfId="170" priority="3" operator="containsText" text="3">
      <formula>NOT(ISERROR(SEARCH("3",E59)))</formula>
    </cfRule>
    <cfRule type="containsText" dxfId="169" priority="4" operator="containsText" text="4-Not Identified">
      <formula>NOT(ISERROR(SEARCH("4-Not Identified",E59)))</formula>
    </cfRule>
    <cfRule type="containsText" dxfId="168" priority="5" operator="containsText" text="1">
      <formula>NOT(ISERROR(SEARCH("1",E59)))</formula>
    </cfRule>
  </conditionalFormatting>
  <conditionalFormatting sqref="E59">
    <cfRule type="containsText" dxfId="167" priority="1" operator="containsText" text="5">
      <formula>NOT(ISERROR(SEARCH("5",E59)))</formula>
    </cfRule>
  </conditionalFormatting>
  <dataValidations count="1">
    <dataValidation type="list" allowBlank="1" showInputMessage="1" showErrorMessage="1" sqref="E52:E59">
      <formula1>SLAStatus</formula1>
    </dataValidation>
  </dataValidation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3073" r:id="rId5" name="Group Box 1">
              <controlPr defaultSize="0" autoFill="0" autoPict="0">
                <anchor moveWithCells="1">
                  <from>
                    <xdr:col>13</xdr:col>
                    <xdr:colOff>238125</xdr:colOff>
                    <xdr:row>28</xdr:row>
                    <xdr:rowOff>28575</xdr:rowOff>
                  </from>
                  <to>
                    <xdr:col>18</xdr:col>
                    <xdr:colOff>219075</xdr:colOff>
                    <xdr:row>54</xdr:row>
                    <xdr:rowOff>180975</xdr:rowOff>
                  </to>
                </anchor>
              </controlPr>
            </control>
          </mc:Choice>
        </mc:AlternateContent>
        <mc:AlternateContent xmlns:mc="http://schemas.openxmlformats.org/markup-compatibility/2006">
          <mc:Choice Requires="x14">
            <control shapeId="3074" r:id="rId6" name="Button 2">
              <controlPr defaultSize="0" print="0" autoFill="0" autoPict="0" macro="[0]!Priority1">
                <anchor moveWithCells="1" sizeWithCells="1">
                  <from>
                    <xdr:col>13</xdr:col>
                    <xdr:colOff>752475</xdr:colOff>
                    <xdr:row>48</xdr:row>
                    <xdr:rowOff>114300</xdr:rowOff>
                  </from>
                  <to>
                    <xdr:col>17</xdr:col>
                    <xdr:colOff>104775</xdr:colOff>
                    <xdr:row>50</xdr:row>
                    <xdr:rowOff>104775</xdr:rowOff>
                  </to>
                </anchor>
              </controlPr>
            </control>
          </mc:Choice>
        </mc:AlternateContent>
        <mc:AlternateContent xmlns:mc="http://schemas.openxmlformats.org/markup-compatibility/2006">
          <mc:Choice Requires="x14">
            <control shapeId="3075" r:id="rId7" name="Button 3">
              <controlPr defaultSize="0" print="0" autoFill="0" autoPict="0" macro="[0]!ClearPriority1">
                <anchor moveWithCells="1" sizeWithCells="1">
                  <from>
                    <xdr:col>14</xdr:col>
                    <xdr:colOff>9525</xdr:colOff>
                    <xdr:row>50</xdr:row>
                    <xdr:rowOff>352425</xdr:rowOff>
                  </from>
                  <to>
                    <xdr:col>17</xdr:col>
                    <xdr:colOff>142875</xdr:colOff>
                    <xdr:row>53</xdr:row>
                    <xdr:rowOff>66675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J98"/>
  <sheetViews>
    <sheetView topLeftCell="A13" zoomScale="70" zoomScaleNormal="70" workbookViewId="0">
      <selection activeCell="B9" sqref="B9"/>
    </sheetView>
  </sheetViews>
  <sheetFormatPr defaultRowHeight="15"/>
  <cols>
    <col min="1" max="1" width="34.85546875" customWidth="1"/>
    <col min="2" max="2" width="24" customWidth="1"/>
    <col min="3" max="8" width="15" customWidth="1"/>
    <col min="9" max="9" width="19.5703125" customWidth="1"/>
    <col min="10" max="11" width="15.5703125" customWidth="1"/>
    <col min="12" max="12" width="14.5703125" customWidth="1"/>
    <col min="13" max="13" width="15.140625" customWidth="1"/>
    <col min="14" max="14" width="12.42578125" customWidth="1"/>
  </cols>
  <sheetData>
    <row r="2" spans="1:9">
      <c r="A2" s="91" t="s">
        <v>676</v>
      </c>
      <c r="B2" s="93">
        <v>2</v>
      </c>
    </row>
    <row r="4" spans="1:9">
      <c r="A4" s="91" t="s">
        <v>747</v>
      </c>
      <c r="B4" s="91" t="s">
        <v>717</v>
      </c>
      <c r="C4" s="92"/>
      <c r="I4" s="56"/>
    </row>
    <row r="5" spans="1:9">
      <c r="A5" s="91" t="s">
        <v>746</v>
      </c>
      <c r="B5" s="92" t="s">
        <v>719</v>
      </c>
      <c r="C5" s="92" t="s">
        <v>684</v>
      </c>
      <c r="I5" s="56"/>
    </row>
    <row r="6" spans="1:9">
      <c r="A6" s="93" t="s">
        <v>40</v>
      </c>
      <c r="B6" s="94">
        <v>3</v>
      </c>
      <c r="C6" s="94">
        <v>3</v>
      </c>
      <c r="I6" s="35"/>
    </row>
    <row r="7" spans="1:9">
      <c r="A7" s="93" t="s">
        <v>258</v>
      </c>
      <c r="B7" s="94">
        <v>4</v>
      </c>
      <c r="C7" s="94">
        <v>4</v>
      </c>
      <c r="I7" s="35"/>
    </row>
    <row r="8" spans="1:9">
      <c r="A8" s="93" t="s">
        <v>740</v>
      </c>
      <c r="B8" s="94">
        <v>5</v>
      </c>
      <c r="C8" s="94">
        <v>5</v>
      </c>
      <c r="I8" s="35"/>
    </row>
    <row r="9" spans="1:9">
      <c r="A9" s="93" t="s">
        <v>28</v>
      </c>
      <c r="B9" s="94">
        <v>2</v>
      </c>
      <c r="C9" s="94">
        <v>2</v>
      </c>
      <c r="I9" s="35"/>
    </row>
    <row r="10" spans="1:9">
      <c r="A10" s="93" t="s">
        <v>732</v>
      </c>
      <c r="B10" s="94">
        <v>6</v>
      </c>
      <c r="C10" s="94">
        <v>6</v>
      </c>
      <c r="I10" s="35"/>
    </row>
    <row r="11" spans="1:9">
      <c r="A11" s="93" t="s">
        <v>234</v>
      </c>
      <c r="B11" s="94">
        <v>7</v>
      </c>
      <c r="C11" s="94">
        <v>7</v>
      </c>
      <c r="I11" s="35"/>
    </row>
    <row r="12" spans="1:9">
      <c r="A12" s="93" t="s">
        <v>684</v>
      </c>
      <c r="B12" s="94">
        <v>27</v>
      </c>
      <c r="C12" s="94">
        <v>27</v>
      </c>
      <c r="I12" s="35"/>
    </row>
    <row r="25" spans="1:9" ht="18.75" customHeight="1"/>
    <row r="26" spans="1:9" ht="14.25" customHeight="1"/>
    <row r="27" spans="1:9">
      <c r="H27" s="97"/>
      <c r="I27" s="97"/>
    </row>
    <row r="28" spans="1:9">
      <c r="H28" s="97"/>
      <c r="I28" s="97"/>
    </row>
    <row r="29" spans="1:9">
      <c r="A29" s="45" t="s">
        <v>747</v>
      </c>
      <c r="B29" s="45" t="s">
        <v>719</v>
      </c>
      <c r="C29" s="45" t="s">
        <v>720</v>
      </c>
      <c r="D29" s="45" t="s">
        <v>866</v>
      </c>
      <c r="E29" s="45" t="s">
        <v>867</v>
      </c>
      <c r="F29" s="45" t="s">
        <v>723</v>
      </c>
      <c r="G29" s="45" t="s">
        <v>684</v>
      </c>
      <c r="I29" s="98"/>
    </row>
    <row r="30" spans="1:9">
      <c r="A30" s="55"/>
      <c r="B30" s="29">
        <f>COUNTIF(E$52:E1048576,"1-In Good Standing")</f>
        <v>27</v>
      </c>
      <c r="C30" s="29">
        <f>COUNTIF(E$52:E1048576,"2-In Progress")</f>
        <v>0</v>
      </c>
      <c r="D30" s="29">
        <f>COUNTIF(E$52:E1048576,"3-Not Started")</f>
        <v>0</v>
      </c>
      <c r="E30" s="29">
        <f>COUNTIF(E$52:E1048576,"4-On Hold")</f>
        <v>0</v>
      </c>
      <c r="F30" s="92">
        <f>COUNTIF(D$52:D1048576,"5-Not Required")</f>
        <v>0</v>
      </c>
      <c r="G30" s="92">
        <f>COUNTA(D$52:D1048576)</f>
        <v>22</v>
      </c>
      <c r="I30" s="99"/>
    </row>
    <row r="33" spans="10:10" hidden="1"/>
    <row r="34" spans="10:10" hidden="1"/>
    <row r="35" spans="10:10" hidden="1"/>
    <row r="36" spans="10:10" hidden="1">
      <c r="J36" s="54"/>
    </row>
    <row r="37" spans="10:10" hidden="1"/>
    <row r="38" spans="10:10" hidden="1"/>
    <row r="39" spans="10:10" hidden="1"/>
    <row r="40" spans="10:10" hidden="1"/>
    <row r="41" spans="10:10" hidden="1"/>
    <row r="42" spans="10:10" hidden="1"/>
    <row r="43" spans="10:10" hidden="1"/>
    <row r="44" spans="10:10" hidden="1"/>
    <row r="45" spans="10:10" hidden="1"/>
    <row r="46" spans="10:10" ht="18.75" hidden="1" customHeight="1"/>
    <row r="47" spans="10:10" ht="14.25" hidden="1" customHeight="1"/>
    <row r="48" spans="10:10" hidden="1"/>
    <row r="50" spans="1:9" ht="24" customHeight="1">
      <c r="A50" s="315" t="s">
        <v>749</v>
      </c>
      <c r="B50" s="315"/>
      <c r="C50" s="315"/>
      <c r="D50" s="315"/>
      <c r="E50" s="315"/>
      <c r="F50" s="315"/>
      <c r="G50" s="315"/>
      <c r="H50" s="315"/>
      <c r="I50" s="315"/>
    </row>
    <row r="51" spans="1:9" ht="47.25">
      <c r="A51" s="53" t="s">
        <v>0</v>
      </c>
      <c r="B51" s="53" t="s">
        <v>677</v>
      </c>
      <c r="C51" s="53" t="s">
        <v>730</v>
      </c>
      <c r="D51" s="53" t="s">
        <v>753</v>
      </c>
      <c r="E51" s="53" t="s">
        <v>679</v>
      </c>
      <c r="F51" s="53" t="s">
        <v>752</v>
      </c>
      <c r="G51" s="53" t="s">
        <v>781</v>
      </c>
      <c r="H51" s="53" t="s">
        <v>782</v>
      </c>
      <c r="I51" s="53" t="s">
        <v>718</v>
      </c>
    </row>
    <row r="52" spans="1:9">
      <c r="A52" s="36" t="s">
        <v>581</v>
      </c>
      <c r="B52" s="38" t="s">
        <v>582</v>
      </c>
      <c r="C52" s="38" t="s">
        <v>258</v>
      </c>
      <c r="D52" s="39" t="s">
        <v>573</v>
      </c>
      <c r="E52" s="29" t="s">
        <v>719</v>
      </c>
      <c r="F52" s="57">
        <v>42783</v>
      </c>
      <c r="G52" s="57"/>
      <c r="H52" s="57"/>
      <c r="I52" s="90"/>
    </row>
    <row r="53" spans="1:9">
      <c r="A53" s="36" t="s">
        <v>24</v>
      </c>
      <c r="B53" s="38" t="s">
        <v>26</v>
      </c>
      <c r="C53" s="40" t="s">
        <v>28</v>
      </c>
      <c r="D53" s="58" t="s">
        <v>25</v>
      </c>
      <c r="E53" s="29" t="s">
        <v>719</v>
      </c>
      <c r="F53" s="57">
        <v>42704</v>
      </c>
      <c r="G53" s="57"/>
      <c r="H53" s="57"/>
      <c r="I53" s="37" t="s">
        <v>754</v>
      </c>
    </row>
    <row r="54" spans="1:9">
      <c r="A54" s="36" t="s">
        <v>653</v>
      </c>
      <c r="B54" s="38" t="s">
        <v>654</v>
      </c>
      <c r="C54" s="40" t="s">
        <v>258</v>
      </c>
      <c r="D54" s="58" t="s">
        <v>766</v>
      </c>
      <c r="E54" s="29" t="s">
        <v>719</v>
      </c>
      <c r="F54" s="57">
        <v>42789</v>
      </c>
      <c r="G54" s="57"/>
      <c r="H54" s="57"/>
      <c r="I54" s="37"/>
    </row>
    <row r="55" spans="1:9" ht="15.75" customHeight="1">
      <c r="A55" s="36" t="s">
        <v>52</v>
      </c>
      <c r="B55" s="38" t="s">
        <v>53</v>
      </c>
      <c r="C55" s="38" t="s">
        <v>40</v>
      </c>
      <c r="D55" s="39" t="s">
        <v>839</v>
      </c>
      <c r="E55" s="29" t="s">
        <v>719</v>
      </c>
      <c r="F55" s="57">
        <v>42766</v>
      </c>
      <c r="G55" s="57"/>
      <c r="H55" s="57"/>
      <c r="I55" s="95"/>
    </row>
    <row r="56" spans="1:9">
      <c r="A56" s="36" t="s">
        <v>420</v>
      </c>
      <c r="B56" s="38" t="s">
        <v>421</v>
      </c>
      <c r="C56" s="38" t="s">
        <v>28</v>
      </c>
      <c r="D56" s="39" t="s">
        <v>404</v>
      </c>
      <c r="E56" s="29" t="s">
        <v>719</v>
      </c>
      <c r="F56" s="57">
        <v>42779</v>
      </c>
      <c r="G56" s="57"/>
      <c r="H56" s="57"/>
      <c r="I56" s="37" t="s">
        <v>761</v>
      </c>
    </row>
    <row r="57" spans="1:9">
      <c r="A57" s="36" t="s">
        <v>84</v>
      </c>
      <c r="B57" s="38" t="s">
        <v>85</v>
      </c>
      <c r="C57" s="38" t="s">
        <v>258</v>
      </c>
      <c r="D57" s="59" t="s">
        <v>573</v>
      </c>
      <c r="E57" s="29" t="s">
        <v>719</v>
      </c>
      <c r="F57" s="57">
        <v>42789</v>
      </c>
      <c r="G57" s="57"/>
      <c r="H57" s="57"/>
      <c r="I57" s="95"/>
    </row>
    <row r="58" spans="1:9">
      <c r="A58" s="36" t="s">
        <v>349</v>
      </c>
      <c r="B58" s="38" t="s">
        <v>350</v>
      </c>
      <c r="C58" s="40" t="s">
        <v>40</v>
      </c>
      <c r="D58" s="40" t="s">
        <v>838</v>
      </c>
      <c r="E58" s="29" t="s">
        <v>719</v>
      </c>
      <c r="F58" s="57">
        <v>42775</v>
      </c>
      <c r="G58" s="57"/>
      <c r="H58" s="57"/>
      <c r="I58" s="95"/>
    </row>
    <row r="59" spans="1:9">
      <c r="A59" s="36" t="s">
        <v>74</v>
      </c>
      <c r="B59" s="38" t="s">
        <v>75</v>
      </c>
      <c r="C59" s="38" t="s">
        <v>258</v>
      </c>
      <c r="D59" s="59" t="s">
        <v>766</v>
      </c>
      <c r="E59" s="29" t="s">
        <v>719</v>
      </c>
      <c r="F59" s="57">
        <v>42789</v>
      </c>
      <c r="G59" s="57"/>
      <c r="H59" s="57"/>
      <c r="I59" s="95"/>
    </row>
    <row r="60" spans="1:9">
      <c r="A60" s="36" t="s">
        <v>46</v>
      </c>
      <c r="B60" s="38" t="s">
        <v>48</v>
      </c>
      <c r="C60" s="40" t="s">
        <v>40</v>
      </c>
      <c r="D60" s="40" t="s">
        <v>760</v>
      </c>
      <c r="E60" s="29" t="s">
        <v>719</v>
      </c>
      <c r="F60" s="57">
        <v>42818</v>
      </c>
      <c r="G60" s="57"/>
      <c r="H60" s="57"/>
      <c r="I60" s="95"/>
    </row>
    <row r="61" spans="1:9">
      <c r="A61" s="36" t="s">
        <v>167</v>
      </c>
      <c r="B61" s="38" t="s">
        <v>168</v>
      </c>
      <c r="C61" s="40" t="s">
        <v>740</v>
      </c>
      <c r="D61" s="58"/>
      <c r="E61" s="29" t="s">
        <v>719</v>
      </c>
      <c r="F61" s="57">
        <v>42843</v>
      </c>
      <c r="G61" s="57"/>
      <c r="H61" s="57"/>
      <c r="I61" s="95" t="s">
        <v>870</v>
      </c>
    </row>
    <row r="62" spans="1:9">
      <c r="A62" s="36" t="s">
        <v>200</v>
      </c>
      <c r="B62" s="38" t="s">
        <v>201</v>
      </c>
      <c r="C62" s="40" t="s">
        <v>234</v>
      </c>
      <c r="D62" s="39" t="s">
        <v>803</v>
      </c>
      <c r="E62" s="29" t="s">
        <v>719</v>
      </c>
      <c r="F62" s="57">
        <v>42886</v>
      </c>
      <c r="G62" s="57"/>
      <c r="H62" s="57"/>
      <c r="I62" s="37"/>
    </row>
    <row r="63" spans="1:9">
      <c r="A63" s="36" t="s">
        <v>208</v>
      </c>
      <c r="B63" s="38" t="s">
        <v>209</v>
      </c>
      <c r="C63" s="38" t="s">
        <v>740</v>
      </c>
      <c r="D63" s="59"/>
      <c r="E63" s="29" t="s">
        <v>719</v>
      </c>
      <c r="F63" s="57">
        <v>42835</v>
      </c>
      <c r="G63" s="57"/>
      <c r="H63" s="57"/>
      <c r="I63" s="37" t="s">
        <v>870</v>
      </c>
    </row>
    <row r="64" spans="1:9">
      <c r="A64" s="36" t="s">
        <v>211</v>
      </c>
      <c r="B64" s="38" t="s">
        <v>212</v>
      </c>
      <c r="C64" s="40" t="s">
        <v>234</v>
      </c>
      <c r="D64" s="40" t="s">
        <v>190</v>
      </c>
      <c r="E64" s="29" t="s">
        <v>719</v>
      </c>
      <c r="F64" s="57">
        <v>42874</v>
      </c>
      <c r="G64" s="57"/>
      <c r="H64" s="57"/>
      <c r="I64" s="90"/>
    </row>
    <row r="65" spans="1:9" ht="15.75" customHeight="1">
      <c r="A65" s="36" t="s">
        <v>248</v>
      </c>
      <c r="B65" s="38" t="s">
        <v>249</v>
      </c>
      <c r="C65" s="38" t="s">
        <v>732</v>
      </c>
      <c r="D65" s="60" t="s">
        <v>794</v>
      </c>
      <c r="E65" s="29" t="s">
        <v>719</v>
      </c>
      <c r="F65" s="57">
        <v>42886</v>
      </c>
      <c r="G65" s="57"/>
      <c r="H65" s="57"/>
      <c r="I65" s="90" t="s">
        <v>870</v>
      </c>
    </row>
    <row r="66" spans="1:9" ht="345">
      <c r="A66" s="36" t="s">
        <v>500</v>
      </c>
      <c r="B66" s="38" t="s">
        <v>501</v>
      </c>
      <c r="C66" s="40" t="s">
        <v>732</v>
      </c>
      <c r="D66" s="40" t="s">
        <v>227</v>
      </c>
      <c r="E66" s="29" t="s">
        <v>719</v>
      </c>
      <c r="F66" s="57">
        <v>42898</v>
      </c>
      <c r="G66" s="57"/>
      <c r="H66" s="57"/>
      <c r="I66" s="90" t="s">
        <v>869</v>
      </c>
    </row>
    <row r="67" spans="1:9">
      <c r="A67" s="36" t="s">
        <v>505</v>
      </c>
      <c r="B67" s="38" t="s">
        <v>506</v>
      </c>
      <c r="C67" s="38" t="s">
        <v>732</v>
      </c>
      <c r="D67" s="60" t="s">
        <v>133</v>
      </c>
      <c r="E67" s="29" t="s">
        <v>719</v>
      </c>
      <c r="F67" s="57">
        <v>42951</v>
      </c>
      <c r="G67" s="57"/>
      <c r="H67" s="57"/>
      <c r="I67" s="90"/>
    </row>
    <row r="68" spans="1:9">
      <c r="A68" s="36" t="s">
        <v>507</v>
      </c>
      <c r="B68" s="38" t="s">
        <v>508</v>
      </c>
      <c r="C68" s="40" t="s">
        <v>234</v>
      </c>
      <c r="D68" s="40" t="s">
        <v>804</v>
      </c>
      <c r="E68" s="29" t="s">
        <v>719</v>
      </c>
      <c r="F68" s="57">
        <v>42877</v>
      </c>
      <c r="G68" s="57"/>
      <c r="H68" s="57"/>
      <c r="I68" s="90"/>
    </row>
    <row r="69" spans="1:9">
      <c r="A69" s="36" t="s">
        <v>519</v>
      </c>
      <c r="B69" s="38" t="s">
        <v>520</v>
      </c>
      <c r="C69" s="40" t="s">
        <v>732</v>
      </c>
      <c r="D69" s="40" t="s">
        <v>794</v>
      </c>
      <c r="E69" s="29" t="s">
        <v>719</v>
      </c>
      <c r="F69" s="57">
        <v>42886</v>
      </c>
      <c r="G69" s="57"/>
      <c r="H69" s="57"/>
      <c r="I69" s="90"/>
    </row>
    <row r="70" spans="1:9">
      <c r="A70" s="36" t="s">
        <v>521</v>
      </c>
      <c r="B70" s="38" t="s">
        <v>892</v>
      </c>
      <c r="C70" s="40" t="s">
        <v>234</v>
      </c>
      <c r="D70" s="40" t="s">
        <v>95</v>
      </c>
      <c r="E70" s="29" t="s">
        <v>719</v>
      </c>
      <c r="F70" s="57">
        <v>42907</v>
      </c>
      <c r="G70" s="57"/>
      <c r="H70" s="57"/>
      <c r="I70" s="90" t="s">
        <v>876</v>
      </c>
    </row>
    <row r="71" spans="1:9">
      <c r="A71" s="36" t="s">
        <v>533</v>
      </c>
      <c r="B71" s="38" t="s">
        <v>534</v>
      </c>
      <c r="C71" s="38" t="s">
        <v>732</v>
      </c>
      <c r="D71" s="60" t="s">
        <v>793</v>
      </c>
      <c r="E71" s="29" t="s">
        <v>719</v>
      </c>
      <c r="F71" s="57">
        <v>42879</v>
      </c>
      <c r="G71" s="57"/>
      <c r="H71" s="57"/>
      <c r="I71" s="37"/>
    </row>
    <row r="72" spans="1:9">
      <c r="A72" s="36" t="s">
        <v>547</v>
      </c>
      <c r="B72" s="38" t="s">
        <v>548</v>
      </c>
      <c r="C72" s="38" t="s">
        <v>234</v>
      </c>
      <c r="D72" s="39" t="s">
        <v>804</v>
      </c>
      <c r="E72" s="29" t="s">
        <v>719</v>
      </c>
      <c r="F72" s="57">
        <v>42867</v>
      </c>
      <c r="G72" s="57"/>
      <c r="H72" s="57"/>
      <c r="I72" s="90"/>
    </row>
    <row r="73" spans="1:9">
      <c r="A73" s="36" t="s">
        <v>553</v>
      </c>
      <c r="B73" s="38" t="s">
        <v>554</v>
      </c>
      <c r="C73" s="38" t="s">
        <v>234</v>
      </c>
      <c r="D73" s="59" t="s">
        <v>95</v>
      </c>
      <c r="E73" s="29" t="s">
        <v>719</v>
      </c>
      <c r="F73" s="42">
        <v>42912</v>
      </c>
      <c r="G73" s="42"/>
      <c r="H73" s="42"/>
      <c r="I73" s="90" t="s">
        <v>877</v>
      </c>
    </row>
    <row r="74" spans="1:9">
      <c r="A74" s="36" t="s">
        <v>558</v>
      </c>
      <c r="B74" s="38" t="s">
        <v>559</v>
      </c>
      <c r="C74" s="38" t="s">
        <v>234</v>
      </c>
      <c r="D74" s="59" t="s">
        <v>95</v>
      </c>
      <c r="E74" s="29" t="s">
        <v>719</v>
      </c>
      <c r="F74" s="42">
        <v>42885</v>
      </c>
      <c r="G74" s="42"/>
      <c r="H74" s="42"/>
      <c r="I74" s="37"/>
    </row>
    <row r="75" spans="1:9">
      <c r="A75" s="36" t="s">
        <v>560</v>
      </c>
      <c r="B75" s="38" t="s">
        <v>561</v>
      </c>
      <c r="C75" s="38" t="s">
        <v>732</v>
      </c>
      <c r="D75" s="38" t="s">
        <v>133</v>
      </c>
      <c r="E75" s="29" t="s">
        <v>719</v>
      </c>
      <c r="F75" s="42">
        <v>42951</v>
      </c>
      <c r="G75" s="42"/>
      <c r="H75" s="42"/>
      <c r="I75" s="82"/>
    </row>
    <row r="76" spans="1:9">
      <c r="A76" s="34" t="s">
        <v>577</v>
      </c>
      <c r="B76" s="30" t="s">
        <v>578</v>
      </c>
      <c r="C76" s="30" t="s">
        <v>740</v>
      </c>
      <c r="D76" s="30"/>
      <c r="E76" s="29" t="s">
        <v>719</v>
      </c>
      <c r="F76" s="80">
        <v>42863</v>
      </c>
      <c r="G76" s="80"/>
      <c r="H76" s="80"/>
      <c r="I76" s="93" t="s">
        <v>870</v>
      </c>
    </row>
    <row r="77" spans="1:9">
      <c r="A77" s="34" t="s">
        <v>583</v>
      </c>
      <c r="B77" s="30" t="s">
        <v>584</v>
      </c>
      <c r="C77" s="30" t="s">
        <v>740</v>
      </c>
      <c r="D77" s="30"/>
      <c r="E77" s="29" t="s">
        <v>719</v>
      </c>
      <c r="F77" s="80">
        <v>42852</v>
      </c>
      <c r="G77" s="80"/>
      <c r="H77" s="80"/>
      <c r="I77" s="195" t="s">
        <v>870</v>
      </c>
    </row>
    <row r="78" spans="1:9">
      <c r="A78" s="34" t="s">
        <v>624</v>
      </c>
      <c r="B78" s="29" t="s">
        <v>625</v>
      </c>
      <c r="C78" s="29" t="s">
        <v>740</v>
      </c>
      <c r="D78" s="29"/>
      <c r="E78" s="30" t="s">
        <v>719</v>
      </c>
      <c r="F78" s="70">
        <v>42843</v>
      </c>
      <c r="G78" s="70"/>
      <c r="H78" s="70"/>
      <c r="I78" s="189" t="s">
        <v>870</v>
      </c>
    </row>
    <row r="79" spans="1:9">
      <c r="A79" s="34"/>
      <c r="B79" s="29"/>
      <c r="C79" s="29"/>
      <c r="D79" s="29"/>
      <c r="E79" s="30"/>
      <c r="F79" s="70"/>
      <c r="G79" s="92"/>
      <c r="H79" s="92"/>
      <c r="I79" s="92"/>
    </row>
    <row r="87" spans="10:10">
      <c r="J87" s="54"/>
    </row>
    <row r="97" ht="18.75" customHeight="1"/>
    <row r="98" ht="14.25" customHeight="1"/>
  </sheetData>
  <autoFilter ref="A51:I51"/>
  <mergeCells count="1">
    <mergeCell ref="A50:I50"/>
  </mergeCells>
  <conditionalFormatting sqref="E52:E79">
    <cfRule type="containsText" dxfId="165" priority="1" operator="containsText" text="5">
      <formula>NOT(ISERROR(SEARCH("5",E52)))</formula>
    </cfRule>
    <cfRule type="containsText" dxfId="164" priority="12" operator="containsText" text="6">
      <formula>NOT(ISERROR(SEARCH("6",E52)))</formula>
    </cfRule>
    <cfRule type="containsText" dxfId="163" priority="13" operator="containsText" text="2">
      <formula>NOT(ISERROR(SEARCH("2",E52)))</formula>
    </cfRule>
    <cfRule type="containsText" dxfId="162" priority="14" operator="containsText" text="3">
      <formula>NOT(ISERROR(SEARCH("3",E52)))</formula>
    </cfRule>
    <cfRule type="containsText" dxfId="161" priority="15" operator="containsText" text="4-Not Identified">
      <formula>NOT(ISERROR(SEARCH("4-Not Identified",E52)))</formula>
    </cfRule>
    <cfRule type="containsText" dxfId="160" priority="16" operator="containsText" text="1">
      <formula>NOT(ISERROR(SEARCH("1",E52)))</formula>
    </cfRule>
  </conditionalFormatting>
  <dataValidations count="1">
    <dataValidation type="list" allowBlank="1" showInputMessage="1" showErrorMessage="1" sqref="E52:E75">
      <formula1>SLAStatus</formula1>
    </dataValidation>
  </dataValidation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nchor moveWithCells="1">
                  <from>
                    <xdr:col>11</xdr:col>
                    <xdr:colOff>28575</xdr:colOff>
                    <xdr:row>28</xdr:row>
                    <xdr:rowOff>66675</xdr:rowOff>
                  </from>
                  <to>
                    <xdr:col>14</xdr:col>
                    <xdr:colOff>314325</xdr:colOff>
                    <xdr:row>52</xdr:row>
                    <xdr:rowOff>9525</xdr:rowOff>
                  </to>
                </anchor>
              </controlPr>
            </control>
          </mc:Choice>
        </mc:AlternateContent>
        <mc:AlternateContent xmlns:mc="http://schemas.openxmlformats.org/markup-compatibility/2006">
          <mc:Choice Requires="x14">
            <control shapeId="4098" r:id="rId6" name="Button 2">
              <controlPr defaultSize="0" print="0" autoFill="0" autoPict="0" macro="[0]!Priority2">
                <anchor moveWithCells="1" sizeWithCells="1">
                  <from>
                    <xdr:col>11</xdr:col>
                    <xdr:colOff>523875</xdr:colOff>
                    <xdr:row>29</xdr:row>
                    <xdr:rowOff>142875</xdr:rowOff>
                  </from>
                  <to>
                    <xdr:col>13</xdr:col>
                    <xdr:colOff>447675</xdr:colOff>
                    <xdr:row>48</xdr:row>
                    <xdr:rowOff>85725</xdr:rowOff>
                  </to>
                </anchor>
              </controlPr>
            </control>
          </mc:Choice>
        </mc:AlternateContent>
        <mc:AlternateContent xmlns:mc="http://schemas.openxmlformats.org/markup-compatibility/2006">
          <mc:Choice Requires="x14">
            <control shapeId="4099" r:id="rId7" name="Button 3">
              <controlPr defaultSize="0" print="0" autoFill="0" autoPict="0" macro="[0]!ClearPriority2">
                <anchor moveWithCells="1" sizeWithCells="1">
                  <from>
                    <xdr:col>11</xdr:col>
                    <xdr:colOff>561975</xdr:colOff>
                    <xdr:row>49</xdr:row>
                    <xdr:rowOff>142875</xdr:rowOff>
                  </from>
                  <to>
                    <xdr:col>13</xdr:col>
                    <xdr:colOff>485775</xdr:colOff>
                    <xdr:row>50</xdr:row>
                    <xdr:rowOff>333375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2:J119"/>
  <sheetViews>
    <sheetView zoomScale="70" zoomScaleNormal="70" workbookViewId="0">
      <selection activeCell="F24" sqref="F24"/>
    </sheetView>
  </sheetViews>
  <sheetFormatPr defaultRowHeight="15"/>
  <cols>
    <col min="1" max="1" width="34.85546875" customWidth="1"/>
    <col min="2" max="2" width="24" customWidth="1"/>
    <col min="3" max="3" width="12.85546875" customWidth="1"/>
    <col min="4" max="6" width="15" customWidth="1"/>
    <col min="7" max="9" width="13.5703125" customWidth="1"/>
    <col min="10" max="10" width="15.5703125" customWidth="1"/>
    <col min="11" max="11" width="16.42578125" customWidth="1"/>
  </cols>
  <sheetData>
    <row r="2" spans="1:10">
      <c r="A2" s="91" t="s">
        <v>676</v>
      </c>
      <c r="B2" s="93">
        <v>3</v>
      </c>
    </row>
    <row r="4" spans="1:10">
      <c r="A4" s="91" t="s">
        <v>748</v>
      </c>
      <c r="B4" s="91" t="s">
        <v>717</v>
      </c>
      <c r="C4" s="92"/>
      <c r="D4" s="92"/>
      <c r="J4" s="56"/>
    </row>
    <row r="5" spans="1:10">
      <c r="A5" s="91" t="s">
        <v>746</v>
      </c>
      <c r="B5" s="92" t="s">
        <v>719</v>
      </c>
      <c r="C5" s="92" t="s">
        <v>953</v>
      </c>
      <c r="D5" s="92" t="s">
        <v>684</v>
      </c>
      <c r="J5" s="56"/>
    </row>
    <row r="6" spans="1:10">
      <c r="A6" s="93" t="s">
        <v>40</v>
      </c>
      <c r="B6" s="94">
        <v>2</v>
      </c>
      <c r="C6" s="94">
        <v>2</v>
      </c>
      <c r="D6" s="94">
        <v>4</v>
      </c>
      <c r="J6" s="35"/>
    </row>
    <row r="7" spans="1:10">
      <c r="A7" s="93" t="s">
        <v>258</v>
      </c>
      <c r="B7" s="94">
        <v>9</v>
      </c>
      <c r="C7" s="94"/>
      <c r="D7" s="94">
        <v>9</v>
      </c>
      <c r="J7" s="35"/>
    </row>
    <row r="8" spans="1:10">
      <c r="A8" s="93" t="s">
        <v>740</v>
      </c>
      <c r="B8" s="94">
        <v>40</v>
      </c>
      <c r="C8" s="94"/>
      <c r="D8" s="94">
        <v>40</v>
      </c>
      <c r="J8" s="35"/>
    </row>
    <row r="9" spans="1:10">
      <c r="A9" s="93" t="s">
        <v>732</v>
      </c>
      <c r="B9" s="94">
        <v>8</v>
      </c>
      <c r="C9" s="94"/>
      <c r="D9" s="94">
        <v>8</v>
      </c>
      <c r="J9" s="35"/>
    </row>
    <row r="10" spans="1:10">
      <c r="A10" s="93" t="s">
        <v>234</v>
      </c>
      <c r="B10" s="94">
        <v>2</v>
      </c>
      <c r="C10" s="94"/>
      <c r="D10" s="94">
        <v>2</v>
      </c>
      <c r="J10" s="35"/>
    </row>
    <row r="11" spans="1:10">
      <c r="A11" s="93" t="s">
        <v>684</v>
      </c>
      <c r="B11" s="94">
        <v>61</v>
      </c>
      <c r="C11" s="94">
        <v>2</v>
      </c>
      <c r="D11" s="94">
        <v>63</v>
      </c>
    </row>
    <row r="24" spans="1:9">
      <c r="H24" s="97"/>
      <c r="I24" s="97"/>
    </row>
    <row r="25" spans="1:9">
      <c r="H25" s="97"/>
      <c r="I25" s="97"/>
    </row>
    <row r="26" spans="1:9">
      <c r="H26" s="97"/>
      <c r="I26" s="97"/>
    </row>
    <row r="27" spans="1:9">
      <c r="H27" s="97"/>
      <c r="I27" s="97"/>
    </row>
    <row r="28" spans="1:9">
      <c r="H28" s="97"/>
      <c r="I28" s="97"/>
    </row>
    <row r="29" spans="1:9">
      <c r="A29" s="45" t="s">
        <v>748</v>
      </c>
      <c r="B29" s="45" t="s">
        <v>719</v>
      </c>
      <c r="C29" s="45" t="s">
        <v>720</v>
      </c>
      <c r="D29" s="45" t="s">
        <v>866</v>
      </c>
      <c r="E29" s="45" t="s">
        <v>867</v>
      </c>
      <c r="F29" s="45" t="s">
        <v>723</v>
      </c>
      <c r="G29" s="45" t="s">
        <v>684</v>
      </c>
      <c r="H29" s="98"/>
      <c r="I29" s="98"/>
    </row>
    <row r="30" spans="1:9">
      <c r="A30" s="55"/>
      <c r="B30" s="29">
        <f>COUNTIF(E$52:E1048576,"1-In Good Standing")</f>
        <v>64</v>
      </c>
      <c r="C30" s="29">
        <f>COUNTIF(E$52:E1048576,"2-In Progress")</f>
        <v>0</v>
      </c>
      <c r="D30" s="29">
        <f>COUNTIF(E$52:E1048576,"3-Not Started")</f>
        <v>0</v>
      </c>
      <c r="E30" s="29">
        <f>COUNTIF(E$52:E1048576,"4-On Hold")</f>
        <v>0</v>
      </c>
      <c r="F30" s="29">
        <f>COUNTIF(E$52:E1048576,"6-Not Required")</f>
        <v>0</v>
      </c>
      <c r="G30" s="29">
        <f>COUNTA(E$52:E1048576)</f>
        <v>64</v>
      </c>
      <c r="H30" s="99"/>
      <c r="I30" s="99"/>
    </row>
    <row r="31" spans="1:9">
      <c r="H31" s="97"/>
      <c r="I31" s="97"/>
    </row>
    <row r="33" hidden="1"/>
    <row r="34" hidden="1"/>
    <row r="35" hidden="1"/>
    <row r="36" hidden="1"/>
    <row r="37" hidden="1"/>
    <row r="38" hidden="1"/>
    <row r="39" hidden="1"/>
    <row r="40" hidden="1"/>
    <row r="41" hidden="1"/>
    <row r="42" hidden="1"/>
    <row r="43" hidden="1"/>
    <row r="44" hidden="1"/>
    <row r="45" hidden="1"/>
    <row r="46" hidden="1"/>
    <row r="47" hidden="1"/>
    <row r="48" hidden="1"/>
    <row r="50" spans="1:9" ht="24" customHeight="1">
      <c r="A50" s="315" t="s">
        <v>751</v>
      </c>
      <c r="B50" s="315"/>
      <c r="C50" s="315"/>
      <c r="D50" s="315"/>
      <c r="E50" s="315"/>
      <c r="F50" s="315"/>
      <c r="G50" s="315"/>
      <c r="H50" s="315"/>
      <c r="I50" s="315"/>
    </row>
    <row r="51" spans="1:9" ht="63">
      <c r="A51" s="53" t="s">
        <v>0</v>
      </c>
      <c r="B51" s="53" t="s">
        <v>677</v>
      </c>
      <c r="C51" s="53" t="s">
        <v>730</v>
      </c>
      <c r="D51" s="53" t="s">
        <v>753</v>
      </c>
      <c r="E51" s="53" t="s">
        <v>679</v>
      </c>
      <c r="F51" s="53" t="s">
        <v>752</v>
      </c>
      <c r="G51" s="53" t="s">
        <v>781</v>
      </c>
      <c r="H51" s="53" t="s">
        <v>782</v>
      </c>
      <c r="I51" s="53" t="s">
        <v>718</v>
      </c>
    </row>
    <row r="52" spans="1:9" ht="15" customHeight="1">
      <c r="A52" s="36" t="s">
        <v>622</v>
      </c>
      <c r="B52" s="38" t="s">
        <v>623</v>
      </c>
      <c r="C52" s="38" t="s">
        <v>40</v>
      </c>
      <c r="D52" s="39" t="s">
        <v>839</v>
      </c>
      <c r="E52" s="29" t="s">
        <v>719</v>
      </c>
      <c r="F52" s="57">
        <v>42723</v>
      </c>
      <c r="G52" s="57"/>
      <c r="H52" s="57"/>
      <c r="I52" s="37" t="s">
        <v>767</v>
      </c>
    </row>
    <row r="53" spans="1:9" ht="15" customHeight="1">
      <c r="A53" s="36" t="s">
        <v>81</v>
      </c>
      <c r="B53" s="38" t="s">
        <v>82</v>
      </c>
      <c r="C53" s="38" t="s">
        <v>40</v>
      </c>
      <c r="D53" s="39" t="s">
        <v>839</v>
      </c>
      <c r="E53" s="29" t="s">
        <v>719</v>
      </c>
      <c r="F53" s="57">
        <v>42723</v>
      </c>
      <c r="G53" s="57"/>
      <c r="H53" s="57"/>
      <c r="I53" s="37" t="s">
        <v>767</v>
      </c>
    </row>
    <row r="54" spans="1:9" ht="15" customHeight="1">
      <c r="A54" s="36">
        <v>2900</v>
      </c>
      <c r="B54" s="38" t="s">
        <v>41</v>
      </c>
      <c r="C54" s="38" t="s">
        <v>258</v>
      </c>
      <c r="D54" s="39" t="s">
        <v>766</v>
      </c>
      <c r="E54" s="29" t="s">
        <v>719</v>
      </c>
      <c r="F54" s="57">
        <v>42855</v>
      </c>
      <c r="G54" s="57"/>
      <c r="H54" s="57"/>
      <c r="I54" s="37"/>
    </row>
    <row r="55" spans="1:9" ht="15" customHeight="1">
      <c r="A55" s="36" t="s">
        <v>76</v>
      </c>
      <c r="B55" s="38" t="s">
        <v>77</v>
      </c>
      <c r="C55" s="38" t="s">
        <v>40</v>
      </c>
      <c r="D55" s="39" t="s">
        <v>758</v>
      </c>
      <c r="E55" s="29" t="s">
        <v>719</v>
      </c>
      <c r="F55" s="57">
        <v>42815</v>
      </c>
      <c r="G55" s="57"/>
      <c r="H55" s="57"/>
      <c r="I55" s="37"/>
    </row>
    <row r="56" spans="1:9" ht="15" customHeight="1">
      <c r="A56" s="36" t="s">
        <v>29</v>
      </c>
      <c r="B56" s="38" t="s">
        <v>30</v>
      </c>
      <c r="C56" s="38" t="s">
        <v>258</v>
      </c>
      <c r="D56" s="39" t="s">
        <v>766</v>
      </c>
      <c r="E56" s="29" t="s">
        <v>719</v>
      </c>
      <c r="F56" s="57">
        <v>42887</v>
      </c>
      <c r="G56" s="57"/>
      <c r="H56" s="57"/>
      <c r="I56" s="37"/>
    </row>
    <row r="57" spans="1:9" ht="15" customHeight="1">
      <c r="A57" s="36" t="s">
        <v>32</v>
      </c>
      <c r="B57" s="38" t="s">
        <v>33</v>
      </c>
      <c r="C57" s="38" t="s">
        <v>258</v>
      </c>
      <c r="D57" s="39" t="s">
        <v>766</v>
      </c>
      <c r="E57" s="29" t="s">
        <v>719</v>
      </c>
      <c r="F57" s="57">
        <v>42873</v>
      </c>
      <c r="G57" s="57"/>
      <c r="H57" s="57"/>
      <c r="I57" s="37"/>
    </row>
    <row r="58" spans="1:9" ht="15" customHeight="1">
      <c r="A58" s="36" t="s">
        <v>106</v>
      </c>
      <c r="B58" s="38" t="s">
        <v>107</v>
      </c>
      <c r="C58" s="38" t="s">
        <v>740</v>
      </c>
      <c r="D58" s="39"/>
      <c r="E58" s="29" t="s">
        <v>719</v>
      </c>
      <c r="F58" s="57">
        <v>42880</v>
      </c>
      <c r="G58" s="57"/>
      <c r="H58" s="57"/>
      <c r="I58" s="37" t="s">
        <v>810</v>
      </c>
    </row>
    <row r="59" spans="1:9">
      <c r="A59" s="36" t="s">
        <v>108</v>
      </c>
      <c r="B59" s="38" t="s">
        <v>109</v>
      </c>
      <c r="C59" s="38" t="s">
        <v>740</v>
      </c>
      <c r="D59" s="39"/>
      <c r="E59" s="29" t="s">
        <v>719</v>
      </c>
      <c r="F59" s="57">
        <v>42880</v>
      </c>
      <c r="G59" s="57"/>
      <c r="H59" s="57"/>
      <c r="I59" s="37" t="s">
        <v>810</v>
      </c>
    </row>
    <row r="60" spans="1:9">
      <c r="A60" s="36" t="s">
        <v>110</v>
      </c>
      <c r="B60" s="38" t="s">
        <v>111</v>
      </c>
      <c r="C60" s="40" t="s">
        <v>740</v>
      </c>
      <c r="D60" s="40"/>
      <c r="E60" s="29" t="s">
        <v>719</v>
      </c>
      <c r="F60" s="57">
        <v>42879</v>
      </c>
      <c r="G60" s="57"/>
      <c r="H60" s="57"/>
      <c r="I60" s="37" t="s">
        <v>811</v>
      </c>
    </row>
    <row r="61" spans="1:9">
      <c r="A61" s="36" t="s">
        <v>112</v>
      </c>
      <c r="B61" s="38" t="s">
        <v>113</v>
      </c>
      <c r="C61" s="40" t="s">
        <v>740</v>
      </c>
      <c r="D61" s="62"/>
      <c r="E61" s="29" t="s">
        <v>719</v>
      </c>
      <c r="F61" s="57">
        <v>42880</v>
      </c>
      <c r="G61" s="57"/>
      <c r="H61" s="57"/>
      <c r="I61" s="95" t="s">
        <v>810</v>
      </c>
    </row>
    <row r="62" spans="1:9">
      <c r="A62" s="36" t="s">
        <v>114</v>
      </c>
      <c r="B62" s="38" t="s">
        <v>115</v>
      </c>
      <c r="C62" s="40" t="s">
        <v>740</v>
      </c>
      <c r="D62" s="58"/>
      <c r="E62" s="29" t="s">
        <v>719</v>
      </c>
      <c r="F62" s="57">
        <v>42855</v>
      </c>
      <c r="G62" s="57"/>
      <c r="H62" s="57"/>
      <c r="I62" s="37"/>
    </row>
    <row r="63" spans="1:9">
      <c r="A63" s="36" t="s">
        <v>117</v>
      </c>
      <c r="B63" s="38" t="s">
        <v>118</v>
      </c>
      <c r="C63" s="38" t="s">
        <v>740</v>
      </c>
      <c r="D63" s="59"/>
      <c r="E63" s="29" t="s">
        <v>719</v>
      </c>
      <c r="F63" s="57">
        <v>42881</v>
      </c>
      <c r="G63" s="57"/>
      <c r="H63" s="57"/>
      <c r="I63" s="37" t="s">
        <v>812</v>
      </c>
    </row>
    <row r="64" spans="1:9">
      <c r="A64" s="36" t="s">
        <v>119</v>
      </c>
      <c r="B64" s="38" t="s">
        <v>120</v>
      </c>
      <c r="C64" s="38" t="s">
        <v>740</v>
      </c>
      <c r="D64" s="59"/>
      <c r="E64" s="29" t="s">
        <v>719</v>
      </c>
      <c r="F64" s="57">
        <v>42881</v>
      </c>
      <c r="G64" s="57"/>
      <c r="H64" s="57"/>
      <c r="I64" s="37" t="s">
        <v>861</v>
      </c>
    </row>
    <row r="65" spans="1:9">
      <c r="A65" s="36" t="s">
        <v>121</v>
      </c>
      <c r="B65" s="38" t="s">
        <v>122</v>
      </c>
      <c r="C65" s="38" t="s">
        <v>740</v>
      </c>
      <c r="D65" s="59"/>
      <c r="E65" s="29" t="s">
        <v>719</v>
      </c>
      <c r="F65" s="57">
        <v>42880</v>
      </c>
      <c r="G65" s="57"/>
      <c r="H65" s="57"/>
      <c r="I65" s="37" t="s">
        <v>813</v>
      </c>
    </row>
    <row r="66" spans="1:9">
      <c r="A66" s="36" t="s">
        <v>123</v>
      </c>
      <c r="B66" s="38" t="s">
        <v>124</v>
      </c>
      <c r="C66" s="38" t="s">
        <v>740</v>
      </c>
      <c r="D66" s="59"/>
      <c r="E66" s="29" t="s">
        <v>719</v>
      </c>
      <c r="F66" s="57">
        <v>42881</v>
      </c>
      <c r="G66" s="57"/>
      <c r="H66" s="57"/>
      <c r="I66" s="37" t="s">
        <v>812</v>
      </c>
    </row>
    <row r="67" spans="1:9">
      <c r="A67" s="36" t="s">
        <v>125</v>
      </c>
      <c r="B67" s="38" t="s">
        <v>126</v>
      </c>
      <c r="C67" s="38" t="s">
        <v>740</v>
      </c>
      <c r="D67" s="59"/>
      <c r="E67" s="29" t="s">
        <v>719</v>
      </c>
      <c r="F67" s="57">
        <v>42880</v>
      </c>
      <c r="G67" s="57"/>
      <c r="H67" s="57"/>
      <c r="I67" s="37" t="s">
        <v>810</v>
      </c>
    </row>
    <row r="68" spans="1:9">
      <c r="A68" s="36" t="s">
        <v>127</v>
      </c>
      <c r="B68" s="38" t="s">
        <v>128</v>
      </c>
      <c r="C68" s="38" t="s">
        <v>740</v>
      </c>
      <c r="D68" s="59"/>
      <c r="E68" s="29" t="s">
        <v>719</v>
      </c>
      <c r="F68" s="57">
        <v>42880</v>
      </c>
      <c r="G68" s="57"/>
      <c r="H68" s="57"/>
      <c r="I68" s="37" t="s">
        <v>810</v>
      </c>
    </row>
    <row r="69" spans="1:9">
      <c r="A69" s="36" t="s">
        <v>129</v>
      </c>
      <c r="B69" s="38" t="s">
        <v>130</v>
      </c>
      <c r="C69" s="38" t="s">
        <v>740</v>
      </c>
      <c r="D69" s="59"/>
      <c r="E69" s="29" t="s">
        <v>719</v>
      </c>
      <c r="F69" s="57">
        <v>42852</v>
      </c>
      <c r="G69" s="57"/>
      <c r="H69" s="57"/>
      <c r="I69" s="37"/>
    </row>
    <row r="70" spans="1:9">
      <c r="A70" s="36" t="s">
        <v>141</v>
      </c>
      <c r="B70" s="38" t="s">
        <v>142</v>
      </c>
      <c r="C70" s="38" t="s">
        <v>740</v>
      </c>
      <c r="D70" s="59"/>
      <c r="E70" s="29" t="s">
        <v>719</v>
      </c>
      <c r="F70" s="57">
        <v>42881</v>
      </c>
      <c r="G70" s="57"/>
      <c r="H70" s="57"/>
      <c r="I70" s="37" t="s">
        <v>814</v>
      </c>
    </row>
    <row r="71" spans="1:9">
      <c r="A71" s="36" t="s">
        <v>143</v>
      </c>
      <c r="B71" s="38" t="s">
        <v>145</v>
      </c>
      <c r="C71" s="38" t="s">
        <v>740</v>
      </c>
      <c r="D71" s="59"/>
      <c r="E71" s="29" t="s">
        <v>719</v>
      </c>
      <c r="F71" s="57">
        <v>42880</v>
      </c>
      <c r="G71" s="57"/>
      <c r="H71" s="57"/>
      <c r="I71" s="37" t="s">
        <v>810</v>
      </c>
    </row>
    <row r="72" spans="1:9">
      <c r="A72" s="36" t="s">
        <v>146</v>
      </c>
      <c r="B72" s="38" t="s">
        <v>147</v>
      </c>
      <c r="C72" s="38" t="s">
        <v>740</v>
      </c>
      <c r="D72" s="59"/>
      <c r="E72" s="29" t="s">
        <v>719</v>
      </c>
      <c r="F72" s="57">
        <v>42880</v>
      </c>
      <c r="G72" s="57"/>
      <c r="H72" s="57"/>
      <c r="I72" s="37" t="s">
        <v>810</v>
      </c>
    </row>
    <row r="73" spans="1:9">
      <c r="A73" s="36" t="s">
        <v>148</v>
      </c>
      <c r="B73" s="38" t="s">
        <v>149</v>
      </c>
      <c r="C73" s="38" t="s">
        <v>740</v>
      </c>
      <c r="D73" s="59"/>
      <c r="E73" s="29" t="s">
        <v>719</v>
      </c>
      <c r="F73" s="57">
        <v>42880</v>
      </c>
      <c r="G73" s="57"/>
      <c r="H73" s="57"/>
      <c r="I73" s="37" t="s">
        <v>810</v>
      </c>
    </row>
    <row r="74" spans="1:9">
      <c r="A74" s="36" t="s">
        <v>150</v>
      </c>
      <c r="B74" s="38" t="s">
        <v>152</v>
      </c>
      <c r="C74" s="38" t="s">
        <v>740</v>
      </c>
      <c r="D74" s="59"/>
      <c r="E74" s="29" t="s">
        <v>719</v>
      </c>
      <c r="F74" s="57">
        <v>42871</v>
      </c>
      <c r="G74" s="57"/>
      <c r="H74" s="57"/>
      <c r="I74" s="37" t="s">
        <v>809</v>
      </c>
    </row>
    <row r="75" spans="1:9">
      <c r="A75" s="36" t="s">
        <v>153</v>
      </c>
      <c r="B75" s="38" t="s">
        <v>154</v>
      </c>
      <c r="C75" s="38" t="s">
        <v>740</v>
      </c>
      <c r="D75" s="59"/>
      <c r="E75" s="29" t="s">
        <v>719</v>
      </c>
      <c r="F75" s="57">
        <v>42881</v>
      </c>
      <c r="G75" s="57"/>
      <c r="H75" s="57"/>
      <c r="I75" s="37" t="s">
        <v>815</v>
      </c>
    </row>
    <row r="76" spans="1:9">
      <c r="A76" s="36" t="s">
        <v>155</v>
      </c>
      <c r="B76" s="38" t="s">
        <v>156</v>
      </c>
      <c r="C76" s="38" t="s">
        <v>740</v>
      </c>
      <c r="D76" s="59"/>
      <c r="E76" s="29" t="s">
        <v>719</v>
      </c>
      <c r="F76" s="57">
        <v>42871</v>
      </c>
      <c r="G76" s="57"/>
      <c r="H76" s="57"/>
      <c r="I76" s="37" t="s">
        <v>816</v>
      </c>
    </row>
    <row r="77" spans="1:9">
      <c r="A77" s="36" t="s">
        <v>157</v>
      </c>
      <c r="B77" s="38" t="s">
        <v>158</v>
      </c>
      <c r="C77" s="38" t="s">
        <v>740</v>
      </c>
      <c r="D77" s="59"/>
      <c r="E77" s="29" t="s">
        <v>719</v>
      </c>
      <c r="F77" s="57">
        <v>42880</v>
      </c>
      <c r="G77" s="57"/>
      <c r="H77" s="57"/>
      <c r="I77" s="37" t="s">
        <v>810</v>
      </c>
    </row>
    <row r="78" spans="1:9">
      <c r="A78" s="36" t="s">
        <v>159</v>
      </c>
      <c r="B78" s="38" t="s">
        <v>160</v>
      </c>
      <c r="C78" s="38" t="s">
        <v>740</v>
      </c>
      <c r="D78" s="59"/>
      <c r="E78" s="29" t="s">
        <v>719</v>
      </c>
      <c r="F78" s="57">
        <v>42871</v>
      </c>
      <c r="G78" s="57"/>
      <c r="H78" s="57"/>
      <c r="I78" s="37" t="s">
        <v>809</v>
      </c>
    </row>
    <row r="79" spans="1:9">
      <c r="A79" s="36" t="s">
        <v>161</v>
      </c>
      <c r="B79" s="38" t="s">
        <v>162</v>
      </c>
      <c r="C79" s="38" t="s">
        <v>740</v>
      </c>
      <c r="D79" s="59"/>
      <c r="E79" s="29" t="s">
        <v>719</v>
      </c>
      <c r="F79" s="57">
        <v>42880</v>
      </c>
      <c r="G79" s="57"/>
      <c r="H79" s="57"/>
      <c r="I79" s="37" t="s">
        <v>810</v>
      </c>
    </row>
    <row r="80" spans="1:9">
      <c r="A80" s="36" t="s">
        <v>163</v>
      </c>
      <c r="B80" s="38" t="s">
        <v>164</v>
      </c>
      <c r="C80" s="38" t="s">
        <v>740</v>
      </c>
      <c r="D80" s="59"/>
      <c r="E80" s="29" t="s">
        <v>719</v>
      </c>
      <c r="F80" s="57">
        <v>42881</v>
      </c>
      <c r="G80" s="57"/>
      <c r="H80" s="57"/>
      <c r="I80" s="37" t="s">
        <v>812</v>
      </c>
    </row>
    <row r="81" spans="1:9">
      <c r="A81" s="36" t="s">
        <v>165</v>
      </c>
      <c r="B81" s="38" t="s">
        <v>166</v>
      </c>
      <c r="C81" s="38" t="s">
        <v>740</v>
      </c>
      <c r="D81" s="59"/>
      <c r="E81" s="29" t="s">
        <v>719</v>
      </c>
      <c r="F81" s="57">
        <v>42844</v>
      </c>
      <c r="G81" s="57"/>
      <c r="H81" s="57"/>
      <c r="I81" s="37"/>
    </row>
    <row r="82" spans="1:9">
      <c r="A82" s="36" t="s">
        <v>175</v>
      </c>
      <c r="B82" s="38" t="s">
        <v>176</v>
      </c>
      <c r="C82" s="38" t="s">
        <v>740</v>
      </c>
      <c r="D82" s="59"/>
      <c r="E82" s="29" t="s">
        <v>719</v>
      </c>
      <c r="F82" s="57">
        <v>42879</v>
      </c>
      <c r="G82" s="57"/>
      <c r="H82" s="57"/>
      <c r="I82" s="37" t="s">
        <v>813</v>
      </c>
    </row>
    <row r="83" spans="1:9">
      <c r="A83" s="36" t="s">
        <v>177</v>
      </c>
      <c r="B83" s="38" t="s">
        <v>178</v>
      </c>
      <c r="C83" s="38" t="s">
        <v>740</v>
      </c>
      <c r="D83" s="59"/>
      <c r="E83" s="29" t="s">
        <v>719</v>
      </c>
      <c r="F83" s="57">
        <v>42879</v>
      </c>
      <c r="G83" s="57"/>
      <c r="H83" s="57"/>
      <c r="I83" s="37" t="s">
        <v>810</v>
      </c>
    </row>
    <row r="84" spans="1:9">
      <c r="A84" s="36" t="s">
        <v>179</v>
      </c>
      <c r="B84" s="38" t="s">
        <v>180</v>
      </c>
      <c r="C84" s="38" t="s">
        <v>740</v>
      </c>
      <c r="D84" s="59"/>
      <c r="E84" s="29" t="s">
        <v>719</v>
      </c>
      <c r="F84" s="57">
        <v>42879</v>
      </c>
      <c r="G84" s="57"/>
      <c r="H84" s="57"/>
      <c r="I84" s="37" t="s">
        <v>810</v>
      </c>
    </row>
    <row r="85" spans="1:9">
      <c r="A85" s="36" t="s">
        <v>187</v>
      </c>
      <c r="B85" s="38" t="s">
        <v>188</v>
      </c>
      <c r="C85" s="38" t="s">
        <v>740</v>
      </c>
      <c r="D85" s="59"/>
      <c r="E85" s="29" t="s">
        <v>719</v>
      </c>
      <c r="F85" s="57">
        <v>42880</v>
      </c>
      <c r="G85" s="57"/>
      <c r="H85" s="57"/>
      <c r="I85" s="37" t="s">
        <v>810</v>
      </c>
    </row>
    <row r="86" spans="1:9">
      <c r="A86" s="36" t="s">
        <v>35</v>
      </c>
      <c r="B86" s="38" t="s">
        <v>36</v>
      </c>
      <c r="C86" s="38" t="s">
        <v>258</v>
      </c>
      <c r="D86" s="59" t="s">
        <v>766</v>
      </c>
      <c r="E86" s="29" t="s">
        <v>719</v>
      </c>
      <c r="F86" s="57">
        <v>42885</v>
      </c>
      <c r="G86" s="57"/>
      <c r="H86" s="57"/>
      <c r="I86" s="37"/>
    </row>
    <row r="87" spans="1:9">
      <c r="A87" s="36" t="s">
        <v>214</v>
      </c>
      <c r="B87" s="38" t="s">
        <v>215</v>
      </c>
      <c r="C87" s="38" t="s">
        <v>732</v>
      </c>
      <c r="D87" s="59" t="s">
        <v>133</v>
      </c>
      <c r="E87" s="29" t="s">
        <v>719</v>
      </c>
      <c r="F87" s="57">
        <v>42951</v>
      </c>
      <c r="G87" s="57"/>
      <c r="H87" s="57"/>
      <c r="I87" s="37"/>
    </row>
    <row r="88" spans="1:9">
      <c r="A88" s="36" t="s">
        <v>216</v>
      </c>
      <c r="B88" s="38" t="s">
        <v>218</v>
      </c>
      <c r="C88" s="38" t="s">
        <v>732</v>
      </c>
      <c r="D88" s="59" t="s">
        <v>793</v>
      </c>
      <c r="E88" s="29" t="s">
        <v>719</v>
      </c>
      <c r="F88" s="57">
        <v>42954</v>
      </c>
      <c r="G88" s="57"/>
      <c r="H88" s="57"/>
      <c r="I88" s="37"/>
    </row>
    <row r="89" spans="1:9">
      <c r="A89" s="36" t="s">
        <v>221</v>
      </c>
      <c r="B89" s="38" t="s">
        <v>222</v>
      </c>
      <c r="C89" s="38" t="s">
        <v>740</v>
      </c>
      <c r="D89" s="59"/>
      <c r="E89" s="29" t="s">
        <v>719</v>
      </c>
      <c r="F89" s="57">
        <v>42880</v>
      </c>
      <c r="G89" s="57"/>
      <c r="H89" s="57"/>
      <c r="I89" s="37" t="s">
        <v>810</v>
      </c>
    </row>
    <row r="90" spans="1:9">
      <c r="A90" s="36" t="s">
        <v>223</v>
      </c>
      <c r="B90" s="38" t="s">
        <v>224</v>
      </c>
      <c r="C90" s="38" t="s">
        <v>740</v>
      </c>
      <c r="D90" s="59"/>
      <c r="E90" s="29" t="s">
        <v>719</v>
      </c>
      <c r="F90" s="57">
        <v>42871</v>
      </c>
      <c r="G90" s="57"/>
      <c r="H90" s="57"/>
      <c r="I90" s="37" t="s">
        <v>816</v>
      </c>
    </row>
    <row r="91" spans="1:9">
      <c r="A91" s="36" t="s">
        <v>254</v>
      </c>
      <c r="B91" s="38" t="s">
        <v>255</v>
      </c>
      <c r="C91" s="38" t="s">
        <v>732</v>
      </c>
      <c r="D91" s="59" t="s">
        <v>793</v>
      </c>
      <c r="E91" s="29" t="s">
        <v>719</v>
      </c>
      <c r="F91" s="57">
        <v>42926</v>
      </c>
      <c r="G91" s="57"/>
      <c r="H91" s="57"/>
      <c r="I91" s="37"/>
    </row>
    <row r="92" spans="1:9">
      <c r="A92" s="36" t="s">
        <v>44</v>
      </c>
      <c r="B92" s="38" t="s">
        <v>45</v>
      </c>
      <c r="C92" s="38" t="s">
        <v>258</v>
      </c>
      <c r="D92" s="59" t="s">
        <v>766</v>
      </c>
      <c r="E92" s="29" t="s">
        <v>719</v>
      </c>
      <c r="F92" s="57">
        <v>42855</v>
      </c>
      <c r="G92" s="57"/>
      <c r="H92" s="57"/>
      <c r="I92" s="37"/>
    </row>
    <row r="93" spans="1:9">
      <c r="A93" s="36" t="s">
        <v>263</v>
      </c>
      <c r="B93" s="38" t="s">
        <v>264</v>
      </c>
      <c r="C93" s="38" t="s">
        <v>740</v>
      </c>
      <c r="D93" s="59"/>
      <c r="E93" s="29" t="s">
        <v>719</v>
      </c>
      <c r="F93" s="57">
        <v>42871</v>
      </c>
      <c r="G93" s="57"/>
      <c r="H93" s="57"/>
      <c r="I93" s="37" t="s">
        <v>816</v>
      </c>
    </row>
    <row r="94" spans="1:9">
      <c r="A94" s="36" t="s">
        <v>56</v>
      </c>
      <c r="B94" s="38" t="s">
        <v>57</v>
      </c>
      <c r="C94" s="40" t="s">
        <v>258</v>
      </c>
      <c r="D94" s="58" t="s">
        <v>766</v>
      </c>
      <c r="E94" s="29" t="s">
        <v>719</v>
      </c>
      <c r="F94" s="57">
        <v>42855</v>
      </c>
      <c r="G94" s="57"/>
      <c r="H94" s="57"/>
      <c r="I94" s="37"/>
    </row>
    <row r="95" spans="1:9">
      <c r="A95" s="36" t="s">
        <v>361</v>
      </c>
      <c r="B95" s="38" t="s">
        <v>362</v>
      </c>
      <c r="C95" s="38" t="s">
        <v>732</v>
      </c>
      <c r="D95" s="39" t="s">
        <v>133</v>
      </c>
      <c r="E95" s="29" t="s">
        <v>719</v>
      </c>
      <c r="F95" s="57">
        <v>42951</v>
      </c>
      <c r="G95" s="57"/>
      <c r="H95" s="57"/>
      <c r="I95" s="37"/>
    </row>
    <row r="96" spans="1:9">
      <c r="A96" s="36" t="s">
        <v>373</v>
      </c>
      <c r="B96" s="38" t="s">
        <v>374</v>
      </c>
      <c r="C96" s="38" t="s">
        <v>732</v>
      </c>
      <c r="D96" s="60" t="s">
        <v>227</v>
      </c>
      <c r="E96" s="29" t="s">
        <v>719</v>
      </c>
      <c r="F96" s="57">
        <v>42860</v>
      </c>
      <c r="G96" s="57"/>
      <c r="H96" s="57"/>
      <c r="I96" s="37"/>
    </row>
    <row r="97" spans="1:9">
      <c r="A97" s="36" t="s">
        <v>381</v>
      </c>
      <c r="B97" s="38" t="s">
        <v>382</v>
      </c>
      <c r="C97" s="38" t="s">
        <v>732</v>
      </c>
      <c r="D97" s="63" t="s">
        <v>793</v>
      </c>
      <c r="E97" s="29" t="s">
        <v>719</v>
      </c>
      <c r="F97" s="57">
        <v>42954</v>
      </c>
      <c r="G97" s="57"/>
      <c r="H97" s="57"/>
      <c r="I97" s="37"/>
    </row>
    <row r="98" spans="1:9">
      <c r="A98" s="36" t="s">
        <v>383</v>
      </c>
      <c r="B98" s="38" t="s">
        <v>384</v>
      </c>
      <c r="C98" s="38" t="s">
        <v>732</v>
      </c>
      <c r="D98" s="59" t="s">
        <v>794</v>
      </c>
      <c r="E98" s="29" t="s">
        <v>719</v>
      </c>
      <c r="F98" s="57">
        <v>42923</v>
      </c>
      <c r="G98" s="57"/>
      <c r="H98" s="57"/>
      <c r="I98" s="37"/>
    </row>
    <row r="99" spans="1:9">
      <c r="A99" s="36" t="s">
        <v>418</v>
      </c>
      <c r="B99" s="38" t="s">
        <v>419</v>
      </c>
      <c r="C99" s="38" t="s">
        <v>40</v>
      </c>
      <c r="D99" s="59" t="s">
        <v>760</v>
      </c>
      <c r="E99" s="29" t="s">
        <v>719</v>
      </c>
      <c r="F99" s="57">
        <v>42818</v>
      </c>
      <c r="G99" s="57"/>
      <c r="H99" s="57"/>
      <c r="I99" s="37"/>
    </row>
    <row r="100" spans="1:9">
      <c r="A100" s="36" t="s">
        <v>64</v>
      </c>
      <c r="B100" s="38" t="s">
        <v>65</v>
      </c>
      <c r="C100" s="38" t="s">
        <v>258</v>
      </c>
      <c r="D100" s="59" t="s">
        <v>766</v>
      </c>
      <c r="E100" s="29" t="s">
        <v>719</v>
      </c>
      <c r="F100" s="57">
        <v>42879</v>
      </c>
      <c r="G100" s="57"/>
      <c r="H100" s="57"/>
      <c r="I100" s="37"/>
    </row>
    <row r="101" spans="1:9">
      <c r="A101" s="36" t="s">
        <v>463</v>
      </c>
      <c r="B101" s="38" t="s">
        <v>464</v>
      </c>
      <c r="C101" s="40" t="s">
        <v>740</v>
      </c>
      <c r="D101" s="61"/>
      <c r="E101" s="29" t="s">
        <v>719</v>
      </c>
      <c r="F101" s="57">
        <v>42855</v>
      </c>
      <c r="G101" s="57"/>
      <c r="H101" s="57"/>
      <c r="I101" s="95"/>
    </row>
    <row r="102" spans="1:9">
      <c r="A102" s="36" t="s">
        <v>771</v>
      </c>
      <c r="B102" s="38" t="s">
        <v>772</v>
      </c>
      <c r="C102" s="38" t="s">
        <v>732</v>
      </c>
      <c r="D102" s="38" t="s">
        <v>227</v>
      </c>
      <c r="E102" s="29" t="s">
        <v>719</v>
      </c>
      <c r="F102" s="57">
        <v>42867</v>
      </c>
      <c r="G102" s="57"/>
      <c r="H102" s="57"/>
      <c r="I102" s="37"/>
    </row>
    <row r="103" spans="1:9">
      <c r="A103" s="36" t="s">
        <v>66</v>
      </c>
      <c r="B103" s="38" t="s">
        <v>67</v>
      </c>
      <c r="C103" s="38" t="s">
        <v>258</v>
      </c>
      <c r="D103" s="38" t="s">
        <v>766</v>
      </c>
      <c r="E103" s="29" t="s">
        <v>719</v>
      </c>
      <c r="F103" s="57">
        <v>42855</v>
      </c>
      <c r="G103" s="57"/>
      <c r="H103" s="57"/>
      <c r="I103" s="37"/>
    </row>
    <row r="104" spans="1:9">
      <c r="A104" s="36" t="s">
        <v>541</v>
      </c>
      <c r="B104" s="38" t="s">
        <v>542</v>
      </c>
      <c r="C104" s="40" t="s">
        <v>740</v>
      </c>
      <c r="D104" s="58"/>
      <c r="E104" s="29" t="s">
        <v>719</v>
      </c>
      <c r="F104" s="57">
        <v>42880</v>
      </c>
      <c r="G104" s="57"/>
      <c r="H104" s="57"/>
      <c r="I104" s="95" t="s">
        <v>816</v>
      </c>
    </row>
    <row r="105" spans="1:9">
      <c r="A105" s="36" t="s">
        <v>562</v>
      </c>
      <c r="B105" s="38" t="s">
        <v>563</v>
      </c>
      <c r="C105" s="38" t="s">
        <v>740</v>
      </c>
      <c r="D105" s="38"/>
      <c r="E105" s="29" t="s">
        <v>719</v>
      </c>
      <c r="F105" s="57">
        <v>42880</v>
      </c>
      <c r="G105" s="57"/>
      <c r="H105" s="57"/>
      <c r="I105" s="37" t="s">
        <v>816</v>
      </c>
    </row>
    <row r="106" spans="1:9">
      <c r="A106" s="36" t="s">
        <v>586</v>
      </c>
      <c r="B106" s="38" t="s">
        <v>587</v>
      </c>
      <c r="C106" s="38" t="s">
        <v>740</v>
      </c>
      <c r="D106" s="38"/>
      <c r="E106" s="29" t="s">
        <v>719</v>
      </c>
      <c r="F106" s="57">
        <v>42855</v>
      </c>
      <c r="G106" s="57"/>
      <c r="H106" s="57"/>
      <c r="I106" s="37"/>
    </row>
    <row r="107" spans="1:9">
      <c r="A107" s="36" t="s">
        <v>588</v>
      </c>
      <c r="B107" s="38" t="s">
        <v>589</v>
      </c>
      <c r="C107" s="40" t="s">
        <v>740</v>
      </c>
      <c r="D107" s="58"/>
      <c r="E107" s="29" t="s">
        <v>719</v>
      </c>
      <c r="F107" s="57">
        <v>42880</v>
      </c>
      <c r="G107" s="57"/>
      <c r="H107" s="57"/>
      <c r="I107" s="37" t="s">
        <v>810</v>
      </c>
    </row>
    <row r="108" spans="1:9">
      <c r="A108" s="36" t="s">
        <v>592</v>
      </c>
      <c r="B108" s="38" t="s">
        <v>593</v>
      </c>
      <c r="C108" s="81" t="s">
        <v>740</v>
      </c>
      <c r="D108" s="81"/>
      <c r="E108" s="29" t="s">
        <v>719</v>
      </c>
      <c r="F108" s="42">
        <v>42871</v>
      </c>
      <c r="G108" s="42"/>
      <c r="H108" s="42"/>
      <c r="I108" s="81" t="s">
        <v>817</v>
      </c>
    </row>
    <row r="109" spans="1:9">
      <c r="A109" s="34" t="s">
        <v>79</v>
      </c>
      <c r="B109" s="30" t="s">
        <v>80</v>
      </c>
      <c r="C109" s="30" t="s">
        <v>258</v>
      </c>
      <c r="D109" s="30" t="s">
        <v>573</v>
      </c>
      <c r="E109" s="29" t="s">
        <v>719</v>
      </c>
      <c r="F109" s="80">
        <v>42895</v>
      </c>
      <c r="G109" s="80"/>
      <c r="H109" s="80"/>
      <c r="I109" s="93"/>
    </row>
    <row r="110" spans="1:9">
      <c r="A110" s="34" t="s">
        <v>616</v>
      </c>
      <c r="B110" s="30" t="s">
        <v>617</v>
      </c>
      <c r="C110" s="30" t="s">
        <v>234</v>
      </c>
      <c r="D110" s="30" t="s">
        <v>70</v>
      </c>
      <c r="E110" s="29" t="s">
        <v>719</v>
      </c>
      <c r="F110" s="80">
        <v>42878</v>
      </c>
      <c r="G110" s="80"/>
      <c r="H110" s="80"/>
      <c r="I110" s="93"/>
    </row>
    <row r="111" spans="1:9">
      <c r="A111" s="34" t="s">
        <v>618</v>
      </c>
      <c r="B111" s="29" t="s">
        <v>619</v>
      </c>
      <c r="C111" s="29" t="s">
        <v>740</v>
      </c>
      <c r="D111" s="29"/>
      <c r="E111" s="29" t="s">
        <v>719</v>
      </c>
      <c r="F111" s="70">
        <v>42871</v>
      </c>
      <c r="G111" s="92"/>
      <c r="H111" s="70"/>
      <c r="I111" s="92" t="s">
        <v>816</v>
      </c>
    </row>
    <row r="112" spans="1:9">
      <c r="A112" s="34" t="s">
        <v>620</v>
      </c>
      <c r="B112" s="29" t="s">
        <v>621</v>
      </c>
      <c r="C112" s="29" t="s">
        <v>740</v>
      </c>
      <c r="D112" s="29"/>
      <c r="E112" s="29" t="s">
        <v>719</v>
      </c>
      <c r="F112" s="70">
        <v>42871</v>
      </c>
      <c r="G112" s="70"/>
      <c r="H112" s="70"/>
      <c r="I112" s="92" t="s">
        <v>816</v>
      </c>
    </row>
    <row r="113" spans="1:9">
      <c r="A113" s="34" t="s">
        <v>626</v>
      </c>
      <c r="B113" s="29" t="s">
        <v>627</v>
      </c>
      <c r="C113" s="29" t="s">
        <v>740</v>
      </c>
      <c r="D113" s="29"/>
      <c r="E113" s="29" t="s">
        <v>719</v>
      </c>
      <c r="F113" s="70">
        <v>42879</v>
      </c>
      <c r="G113" s="70"/>
      <c r="H113" s="70"/>
      <c r="I113" s="92" t="s">
        <v>810</v>
      </c>
    </row>
    <row r="114" spans="1:9">
      <c r="A114" s="34" t="s">
        <v>628</v>
      </c>
      <c r="B114" s="29" t="s">
        <v>629</v>
      </c>
      <c r="C114" s="29" t="s">
        <v>740</v>
      </c>
      <c r="D114" s="29"/>
      <c r="E114" s="29" t="s">
        <v>719</v>
      </c>
      <c r="F114" s="70">
        <v>42871</v>
      </c>
      <c r="G114" s="92"/>
      <c r="H114" s="70"/>
      <c r="I114" s="92" t="s">
        <v>816</v>
      </c>
    </row>
    <row r="115" spans="1:9">
      <c r="A115" s="34" t="s">
        <v>651</v>
      </c>
      <c r="B115" s="29" t="s">
        <v>652</v>
      </c>
      <c r="C115" s="29" t="s">
        <v>234</v>
      </c>
      <c r="D115" s="92" t="s">
        <v>70</v>
      </c>
      <c r="E115" s="92" t="s">
        <v>719</v>
      </c>
      <c r="F115" s="70">
        <v>42887</v>
      </c>
      <c r="G115" s="92"/>
      <c r="H115" s="70"/>
      <c r="I115" s="92"/>
    </row>
    <row r="116" spans="1:9">
      <c r="A116" s="34"/>
      <c r="B116" s="29"/>
      <c r="C116" s="29"/>
      <c r="D116" s="92"/>
      <c r="E116" s="92"/>
      <c r="F116" s="70"/>
      <c r="G116" s="70"/>
      <c r="H116" s="70"/>
      <c r="I116" s="92"/>
    </row>
    <row r="117" spans="1:9">
      <c r="D117" s="56"/>
      <c r="E117" s="56"/>
      <c r="F117" s="56"/>
    </row>
    <row r="118" spans="1:9">
      <c r="D118" s="56"/>
      <c r="E118" s="56"/>
      <c r="F118" s="56"/>
    </row>
    <row r="119" spans="1:9">
      <c r="D119" s="56"/>
      <c r="E119" s="56"/>
      <c r="F119" s="56"/>
    </row>
  </sheetData>
  <autoFilter ref="A51:I51"/>
  <mergeCells count="1">
    <mergeCell ref="A50:I50"/>
  </mergeCells>
  <conditionalFormatting sqref="E52:E99">
    <cfRule type="containsText" dxfId="158" priority="17" operator="containsText" text="2">
      <formula>NOT(ISERROR(SEARCH("2",E52)))</formula>
    </cfRule>
    <cfRule type="containsText" dxfId="157" priority="18" operator="containsText" text="3">
      <formula>NOT(ISERROR(SEARCH("3",E52)))</formula>
    </cfRule>
    <cfRule type="containsText" dxfId="156" priority="19" operator="containsText" text="4-Not Identified">
      <formula>NOT(ISERROR(SEARCH("4-Not Identified",E52)))</formula>
    </cfRule>
    <cfRule type="containsText" dxfId="155" priority="20" operator="containsText" text="1">
      <formula>NOT(ISERROR(SEARCH("1",E52)))</formula>
    </cfRule>
  </conditionalFormatting>
  <conditionalFormatting sqref="E52:E99">
    <cfRule type="containsText" dxfId="154" priority="16" operator="containsText" text="5">
      <formula>NOT(ISERROR(SEARCH("5",E52)))</formula>
    </cfRule>
  </conditionalFormatting>
  <conditionalFormatting sqref="E100:E110">
    <cfRule type="containsText" dxfId="153" priority="12" operator="containsText" text="2">
      <formula>NOT(ISERROR(SEARCH("2",E100)))</formula>
    </cfRule>
    <cfRule type="containsText" dxfId="152" priority="13" operator="containsText" text="3">
      <formula>NOT(ISERROR(SEARCH("3",E100)))</formula>
    </cfRule>
    <cfRule type="containsText" dxfId="151" priority="14" operator="containsText" text="4-Not Identified">
      <formula>NOT(ISERROR(SEARCH("4-Not Identified",E100)))</formula>
    </cfRule>
    <cfRule type="containsText" dxfId="150" priority="15" operator="containsText" text="1">
      <formula>NOT(ISERROR(SEARCH("1",E100)))</formula>
    </cfRule>
  </conditionalFormatting>
  <conditionalFormatting sqref="E100:E110">
    <cfRule type="containsText" dxfId="149" priority="11" operator="containsText" text="5">
      <formula>NOT(ISERROR(SEARCH("5",E100)))</formula>
    </cfRule>
  </conditionalFormatting>
  <conditionalFormatting sqref="E111:E117">
    <cfRule type="containsText" dxfId="148" priority="2" operator="containsText" text="2">
      <formula>NOT(ISERROR(SEARCH("2",E111)))</formula>
    </cfRule>
    <cfRule type="containsText" dxfId="147" priority="3" operator="containsText" text="3">
      <formula>NOT(ISERROR(SEARCH("3",E111)))</formula>
    </cfRule>
    <cfRule type="containsText" dxfId="146" priority="4" operator="containsText" text="4-Not Identified">
      <formula>NOT(ISERROR(SEARCH("4-Not Identified",E111)))</formula>
    </cfRule>
    <cfRule type="containsText" dxfId="145" priority="5" operator="containsText" text="1">
      <formula>NOT(ISERROR(SEARCH("1",E111)))</formula>
    </cfRule>
  </conditionalFormatting>
  <conditionalFormatting sqref="E111:E117">
    <cfRule type="containsText" dxfId="144" priority="1" operator="containsText" text="5">
      <formula>NOT(ISERROR(SEARCH("5",E111)))</formula>
    </cfRule>
  </conditionalFormatting>
  <dataValidations count="1">
    <dataValidation type="list" allowBlank="1" showInputMessage="1" showErrorMessage="1" sqref="E52:E108">
      <formula1>SLAStatus</formula1>
    </dataValidation>
  </dataValidation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5127" r:id="rId5" name="Group Box 7">
              <controlPr defaultSize="0" autoFill="0" autoPict="0">
                <anchor moveWithCells="1">
                  <from>
                    <xdr:col>12</xdr:col>
                    <xdr:colOff>0</xdr:colOff>
                    <xdr:row>25</xdr:row>
                    <xdr:rowOff>76200</xdr:rowOff>
                  </from>
                  <to>
                    <xdr:col>17</xdr:col>
                    <xdr:colOff>142875</xdr:colOff>
                    <xdr:row>50</xdr:row>
                    <xdr:rowOff>276225</xdr:rowOff>
                  </to>
                </anchor>
              </controlPr>
            </control>
          </mc:Choice>
        </mc:AlternateContent>
        <mc:AlternateContent xmlns:mc="http://schemas.openxmlformats.org/markup-compatibility/2006">
          <mc:Choice Requires="x14">
            <control shapeId="5128" r:id="rId6" name="Button 8">
              <controlPr defaultSize="0" print="0" autoFill="0" autoPict="0" macro="[0]!Priority3">
                <anchor moveWithCells="1" sizeWithCells="1">
                  <from>
                    <xdr:col>12</xdr:col>
                    <xdr:colOff>523875</xdr:colOff>
                    <xdr:row>26</xdr:row>
                    <xdr:rowOff>161925</xdr:rowOff>
                  </from>
                  <to>
                    <xdr:col>16</xdr:col>
                    <xdr:colOff>28575</xdr:colOff>
                    <xdr:row>29</xdr:row>
                    <xdr:rowOff>104775</xdr:rowOff>
                  </to>
                </anchor>
              </controlPr>
            </control>
          </mc:Choice>
        </mc:AlternateContent>
        <mc:AlternateContent xmlns:mc="http://schemas.openxmlformats.org/markup-compatibility/2006">
          <mc:Choice Requires="x14">
            <control shapeId="5129" r:id="rId7" name="Button 9">
              <controlPr defaultSize="0" print="0" autoFill="0" autoPict="0" macro="[0]!ClearPriority3">
                <anchor moveWithCells="1" sizeWithCells="1">
                  <from>
                    <xdr:col>12</xdr:col>
                    <xdr:colOff>561975</xdr:colOff>
                    <xdr:row>30</xdr:row>
                    <xdr:rowOff>161925</xdr:rowOff>
                  </from>
                  <to>
                    <xdr:col>16</xdr:col>
                    <xdr:colOff>66675</xdr:colOff>
                    <xdr:row>49</xdr:row>
                    <xdr:rowOff>104775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00"/>
  <sheetViews>
    <sheetView tabSelected="1" workbookViewId="0">
      <selection activeCell="A11" sqref="A11"/>
    </sheetView>
  </sheetViews>
  <sheetFormatPr defaultRowHeight="15" customHeight="1"/>
  <cols>
    <col min="1" max="1" width="16" style="275" bestFit="1" customWidth="1"/>
    <col min="2" max="2" width="27.140625" bestFit="1" customWidth="1"/>
    <col min="3" max="3" width="10.5703125" bestFit="1" customWidth="1"/>
    <col min="4" max="4" width="42.5703125" customWidth="1"/>
    <col min="5" max="5" width="38.5703125" customWidth="1"/>
    <col min="6" max="6" width="34.42578125" customWidth="1"/>
    <col min="7" max="7" width="41.5703125" customWidth="1"/>
    <col min="8" max="8" width="36.42578125" customWidth="1"/>
    <col min="9" max="9" width="26.5703125" bestFit="1" customWidth="1"/>
    <col min="10" max="10" width="100.42578125" bestFit="1" customWidth="1"/>
  </cols>
  <sheetData>
    <row r="1" spans="1:10" ht="18">
      <c r="A1" s="321" t="s">
        <v>0</v>
      </c>
      <c r="B1" s="244" t="s">
        <v>685</v>
      </c>
      <c r="C1" s="244" t="s">
        <v>11</v>
      </c>
      <c r="D1" s="244" t="s">
        <v>686</v>
      </c>
      <c r="E1" s="244" t="s">
        <v>1</v>
      </c>
      <c r="F1" s="244" t="s">
        <v>8</v>
      </c>
      <c r="G1" s="244" t="s">
        <v>2</v>
      </c>
      <c r="H1" s="244" t="s">
        <v>3</v>
      </c>
      <c r="I1" s="244" t="s">
        <v>4</v>
      </c>
      <c r="J1" s="244" t="s">
        <v>697</v>
      </c>
    </row>
    <row r="2" spans="1:10">
      <c r="A2" s="275" t="s">
        <v>56</v>
      </c>
      <c r="B2" t="s">
        <v>42</v>
      </c>
      <c r="C2" t="s">
        <v>19</v>
      </c>
      <c r="D2" t="s">
        <v>57</v>
      </c>
      <c r="E2" t="s">
        <v>13</v>
      </c>
      <c r="F2" t="s">
        <v>893</v>
      </c>
      <c r="G2" t="s">
        <v>15</v>
      </c>
      <c r="H2" t="s">
        <v>16</v>
      </c>
      <c r="I2" t="s">
        <v>18</v>
      </c>
      <c r="J2" t="s">
        <v>698</v>
      </c>
    </row>
    <row r="3" spans="1:10">
      <c r="A3" s="275" t="s">
        <v>198</v>
      </c>
      <c r="B3" t="s">
        <v>136</v>
      </c>
      <c r="C3" t="s">
        <v>23</v>
      </c>
      <c r="D3" t="s">
        <v>199</v>
      </c>
      <c r="E3" t="s">
        <v>13</v>
      </c>
      <c r="F3" t="s">
        <v>893</v>
      </c>
      <c r="G3" t="s">
        <v>15</v>
      </c>
      <c r="H3" t="s">
        <v>15</v>
      </c>
      <c r="I3" t="s">
        <v>18</v>
      </c>
      <c r="J3" t="s">
        <v>698</v>
      </c>
    </row>
    <row r="4" spans="1:10">
      <c r="A4" s="275" t="s">
        <v>58</v>
      </c>
      <c r="B4" t="s">
        <v>225</v>
      </c>
      <c r="C4" t="s">
        <v>23</v>
      </c>
      <c r="D4" t="s">
        <v>59</v>
      </c>
      <c r="E4" t="s">
        <v>13</v>
      </c>
      <c r="F4" t="s">
        <v>893</v>
      </c>
      <c r="G4" t="s">
        <v>15</v>
      </c>
      <c r="H4" t="s">
        <v>16</v>
      </c>
      <c r="I4" t="s">
        <v>18</v>
      </c>
      <c r="J4" t="s">
        <v>698</v>
      </c>
    </row>
    <row r="5" spans="1:10">
      <c r="A5" s="275">
        <v>7700</v>
      </c>
      <c r="B5" t="s">
        <v>39</v>
      </c>
      <c r="C5" t="s">
        <v>23</v>
      </c>
      <c r="D5" t="s">
        <v>955</v>
      </c>
      <c r="E5" t="s">
        <v>956</v>
      </c>
      <c r="F5" t="s">
        <v>956</v>
      </c>
      <c r="G5" t="s">
        <v>957</v>
      </c>
      <c r="H5" t="s">
        <v>958</v>
      </c>
      <c r="I5" t="s">
        <v>959</v>
      </c>
      <c r="J5" t="s">
        <v>960</v>
      </c>
    </row>
    <row r="6" spans="1:10">
      <c r="A6" s="275" t="s">
        <v>60</v>
      </c>
      <c r="B6" t="s">
        <v>225</v>
      </c>
      <c r="C6" t="s">
        <v>23</v>
      </c>
      <c r="D6" t="s">
        <v>61</v>
      </c>
      <c r="E6" t="s">
        <v>13</v>
      </c>
      <c r="F6" t="s">
        <v>893</v>
      </c>
      <c r="G6" t="s">
        <v>15</v>
      </c>
      <c r="H6" t="s">
        <v>16</v>
      </c>
      <c r="I6" t="s">
        <v>18</v>
      </c>
      <c r="J6" t="s">
        <v>698</v>
      </c>
    </row>
    <row r="7" spans="1:10">
      <c r="A7" s="275" t="s">
        <v>44</v>
      </c>
      <c r="B7" t="s">
        <v>42</v>
      </c>
      <c r="C7" t="s">
        <v>19</v>
      </c>
      <c r="D7" t="s">
        <v>45</v>
      </c>
      <c r="E7" t="s">
        <v>13</v>
      </c>
      <c r="F7" t="s">
        <v>893</v>
      </c>
      <c r="G7" t="s">
        <v>15</v>
      </c>
      <c r="H7" t="s">
        <v>16</v>
      </c>
      <c r="I7" t="s">
        <v>18</v>
      </c>
      <c r="J7" t="s">
        <v>698</v>
      </c>
    </row>
    <row r="8" spans="1:10">
      <c r="A8" s="275" t="s">
        <v>24</v>
      </c>
      <c r="B8" t="s">
        <v>42</v>
      </c>
      <c r="C8" t="s">
        <v>19</v>
      </c>
      <c r="D8" t="s">
        <v>26</v>
      </c>
      <c r="E8" t="s">
        <v>25</v>
      </c>
      <c r="F8" t="s">
        <v>28</v>
      </c>
      <c r="G8" t="s">
        <v>27</v>
      </c>
      <c r="H8" t="s">
        <v>640</v>
      </c>
      <c r="I8" t="s">
        <v>18</v>
      </c>
      <c r="J8" t="s">
        <v>698</v>
      </c>
    </row>
    <row r="9" spans="1:10">
      <c r="A9" s="275" t="s">
        <v>29</v>
      </c>
      <c r="B9" t="s">
        <v>42</v>
      </c>
      <c r="C9" t="s">
        <v>19</v>
      </c>
      <c r="D9" t="s">
        <v>30</v>
      </c>
      <c r="E9" t="s">
        <v>13</v>
      </c>
      <c r="F9" t="s">
        <v>893</v>
      </c>
      <c r="G9" t="s">
        <v>15</v>
      </c>
      <c r="H9" t="s">
        <v>16</v>
      </c>
      <c r="I9" t="s">
        <v>18</v>
      </c>
      <c r="J9" t="s">
        <v>698</v>
      </c>
    </row>
    <row r="10" spans="1:10">
      <c r="A10" s="275" t="s">
        <v>32</v>
      </c>
      <c r="B10" t="s">
        <v>42</v>
      </c>
      <c r="C10" t="s">
        <v>19</v>
      </c>
      <c r="D10" t="s">
        <v>33</v>
      </c>
      <c r="E10" t="s">
        <v>13</v>
      </c>
      <c r="F10" t="s">
        <v>893</v>
      </c>
      <c r="G10" t="s">
        <v>15</v>
      </c>
      <c r="H10" t="s">
        <v>90</v>
      </c>
      <c r="I10" t="s">
        <v>18</v>
      </c>
      <c r="J10" t="s">
        <v>698</v>
      </c>
    </row>
    <row r="11" spans="1:10">
      <c r="A11" s="275" t="s">
        <v>35</v>
      </c>
      <c r="B11" t="s">
        <v>42</v>
      </c>
      <c r="C11" t="s">
        <v>19</v>
      </c>
      <c r="D11" t="s">
        <v>36</v>
      </c>
      <c r="E11" t="s">
        <v>13</v>
      </c>
      <c r="F11" t="s">
        <v>911</v>
      </c>
      <c r="G11" t="s">
        <v>15</v>
      </c>
      <c r="H11" t="s">
        <v>692</v>
      </c>
      <c r="I11" t="s">
        <v>18</v>
      </c>
      <c r="J11" t="s">
        <v>698</v>
      </c>
    </row>
    <row r="12" spans="1:10">
      <c r="A12" s="275" t="s">
        <v>37</v>
      </c>
      <c r="B12" t="s">
        <v>42</v>
      </c>
      <c r="C12" t="s">
        <v>23</v>
      </c>
      <c r="D12" t="s">
        <v>38</v>
      </c>
      <c r="E12" t="s">
        <v>871</v>
      </c>
      <c r="F12" t="s">
        <v>890</v>
      </c>
      <c r="G12" t="s">
        <v>945</v>
      </c>
      <c r="H12" t="s">
        <v>1359</v>
      </c>
      <c r="I12" t="s">
        <v>18</v>
      </c>
      <c r="J12" t="s">
        <v>698</v>
      </c>
    </row>
    <row r="13" spans="1:10">
      <c r="A13" s="275">
        <v>2900</v>
      </c>
      <c r="B13" t="s">
        <v>225</v>
      </c>
      <c r="C13" t="s">
        <v>19</v>
      </c>
      <c r="D13" t="s">
        <v>41</v>
      </c>
      <c r="E13" t="s">
        <v>13</v>
      </c>
      <c r="F13" t="s">
        <v>893</v>
      </c>
      <c r="G13" t="s">
        <v>15</v>
      </c>
      <c r="H13" t="s">
        <v>16</v>
      </c>
      <c r="I13" t="s">
        <v>18</v>
      </c>
      <c r="J13" t="s">
        <v>698</v>
      </c>
    </row>
    <row r="14" spans="1:10">
      <c r="A14" s="275" t="s">
        <v>79</v>
      </c>
      <c r="B14" t="s">
        <v>225</v>
      </c>
      <c r="C14" t="s">
        <v>19</v>
      </c>
      <c r="D14" t="s">
        <v>80</v>
      </c>
      <c r="E14" t="s">
        <v>768</v>
      </c>
      <c r="F14" t="s">
        <v>893</v>
      </c>
      <c r="G14" t="s">
        <v>99</v>
      </c>
      <c r="H14" t="s">
        <v>691</v>
      </c>
      <c r="I14" t="s">
        <v>18</v>
      </c>
      <c r="J14" t="s">
        <v>698</v>
      </c>
    </row>
    <row r="15" spans="1:10">
      <c r="A15" s="275" t="s">
        <v>69</v>
      </c>
      <c r="B15" t="s">
        <v>42</v>
      </c>
      <c r="C15" t="s">
        <v>19</v>
      </c>
      <c r="D15" t="s">
        <v>71</v>
      </c>
      <c r="E15" t="s">
        <v>70</v>
      </c>
      <c r="F15" t="s">
        <v>893</v>
      </c>
      <c r="G15" t="s">
        <v>1360</v>
      </c>
      <c r="H15" t="s">
        <v>72</v>
      </c>
      <c r="I15" t="s">
        <v>18</v>
      </c>
      <c r="J15" t="s">
        <v>698</v>
      </c>
    </row>
    <row r="16" spans="1:10">
      <c r="A16" s="275" t="s">
        <v>74</v>
      </c>
      <c r="B16" t="s">
        <v>225</v>
      </c>
      <c r="C16" t="s">
        <v>19</v>
      </c>
      <c r="D16" t="s">
        <v>75</v>
      </c>
      <c r="E16" t="s">
        <v>13</v>
      </c>
      <c r="F16" t="s">
        <v>893</v>
      </c>
      <c r="G16" t="s">
        <v>15</v>
      </c>
      <c r="H16" t="s">
        <v>16</v>
      </c>
      <c r="I16" t="s">
        <v>18</v>
      </c>
      <c r="J16" t="s">
        <v>698</v>
      </c>
    </row>
    <row r="17" spans="1:10">
      <c r="A17" s="275" t="s">
        <v>76</v>
      </c>
      <c r="B17" t="s">
        <v>42</v>
      </c>
      <c r="C17" t="s">
        <v>19</v>
      </c>
      <c r="D17" t="s">
        <v>77</v>
      </c>
      <c r="E17" t="s">
        <v>47</v>
      </c>
      <c r="F17" t="s">
        <v>911</v>
      </c>
      <c r="G17" t="s">
        <v>15</v>
      </c>
      <c r="H17" t="s">
        <v>898</v>
      </c>
      <c r="I17" t="s">
        <v>18</v>
      </c>
      <c r="J17" t="s">
        <v>709</v>
      </c>
    </row>
    <row r="18" spans="1:10">
      <c r="A18" s="275" t="s">
        <v>965</v>
      </c>
      <c r="B18" t="s">
        <v>42</v>
      </c>
      <c r="C18" t="s">
        <v>23</v>
      </c>
      <c r="D18" t="s">
        <v>966</v>
      </c>
      <c r="E18" t="s">
        <v>967</v>
      </c>
      <c r="F18" t="s">
        <v>932</v>
      </c>
      <c r="G18" t="s">
        <v>15</v>
      </c>
      <c r="H18" t="s">
        <v>78</v>
      </c>
      <c r="I18" t="s">
        <v>959</v>
      </c>
      <c r="J18" t="s">
        <v>698</v>
      </c>
    </row>
    <row r="19" spans="1:10">
      <c r="A19" s="275" t="s">
        <v>409</v>
      </c>
      <c r="B19" t="s">
        <v>42</v>
      </c>
      <c r="C19" t="s">
        <v>19</v>
      </c>
      <c r="D19" t="s">
        <v>410</v>
      </c>
      <c r="E19" t="s">
        <v>13</v>
      </c>
      <c r="F19" t="s">
        <v>893</v>
      </c>
      <c r="G19" t="s">
        <v>411</v>
      </c>
      <c r="H19" t="s">
        <v>291</v>
      </c>
      <c r="I19" t="s">
        <v>18</v>
      </c>
      <c r="J19" t="s">
        <v>698</v>
      </c>
    </row>
    <row r="20" spans="1:10">
      <c r="A20" s="275" t="s">
        <v>963</v>
      </c>
      <c r="B20" t="s">
        <v>39</v>
      </c>
      <c r="C20" t="s">
        <v>23</v>
      </c>
      <c r="D20" t="s">
        <v>964</v>
      </c>
      <c r="E20" t="s">
        <v>956</v>
      </c>
      <c r="F20" t="s">
        <v>956</v>
      </c>
      <c r="G20" t="s">
        <v>957</v>
      </c>
      <c r="H20" t="s">
        <v>958</v>
      </c>
      <c r="I20" t="s">
        <v>959</v>
      </c>
      <c r="J20" t="s">
        <v>960</v>
      </c>
    </row>
    <row r="21" spans="1:10">
      <c r="A21" s="275" t="s">
        <v>261</v>
      </c>
      <c r="B21" t="s">
        <v>42</v>
      </c>
      <c r="C21" t="s">
        <v>23</v>
      </c>
      <c r="D21" t="s">
        <v>262</v>
      </c>
      <c r="E21" t="s">
        <v>13</v>
      </c>
      <c r="F21" t="s">
        <v>893</v>
      </c>
      <c r="G21" t="s">
        <v>27</v>
      </c>
      <c r="H21" t="s">
        <v>16</v>
      </c>
      <c r="I21" t="s">
        <v>18</v>
      </c>
      <c r="J21" t="s">
        <v>698</v>
      </c>
    </row>
    <row r="22" spans="1:10">
      <c r="A22" s="275" t="s">
        <v>62</v>
      </c>
      <c r="B22" t="s">
        <v>39</v>
      </c>
      <c r="C22" t="s">
        <v>23</v>
      </c>
      <c r="D22" t="s">
        <v>63</v>
      </c>
      <c r="E22" t="s">
        <v>843</v>
      </c>
      <c r="F22" t="s">
        <v>893</v>
      </c>
      <c r="G22" t="s">
        <v>15</v>
      </c>
      <c r="H22" t="s">
        <v>15</v>
      </c>
      <c r="I22" t="s">
        <v>18</v>
      </c>
      <c r="J22" t="s">
        <v>698</v>
      </c>
    </row>
    <row r="23" spans="1:10">
      <c r="A23" s="275" t="s">
        <v>977</v>
      </c>
      <c r="B23" t="s">
        <v>39</v>
      </c>
      <c r="C23" t="s">
        <v>23</v>
      </c>
      <c r="D23" t="s">
        <v>978</v>
      </c>
      <c r="E23" t="s">
        <v>979</v>
      </c>
      <c r="F23" t="s">
        <v>980</v>
      </c>
      <c r="G23" t="s">
        <v>957</v>
      </c>
      <c r="H23" t="s">
        <v>981</v>
      </c>
      <c r="I23" t="s">
        <v>959</v>
      </c>
      <c r="J23" t="s">
        <v>705</v>
      </c>
    </row>
    <row r="24" spans="1:10">
      <c r="A24" s="275" t="s">
        <v>64</v>
      </c>
      <c r="B24" t="s">
        <v>42</v>
      </c>
      <c r="C24" t="s">
        <v>19</v>
      </c>
      <c r="D24" t="s">
        <v>65</v>
      </c>
      <c r="E24" t="s">
        <v>13</v>
      </c>
      <c r="F24" t="s">
        <v>893</v>
      </c>
      <c r="G24" t="s">
        <v>15</v>
      </c>
      <c r="H24" t="s">
        <v>90</v>
      </c>
      <c r="I24" t="s">
        <v>18</v>
      </c>
      <c r="J24" t="s">
        <v>698</v>
      </c>
    </row>
    <row r="25" spans="1:10">
      <c r="A25" s="275" t="s">
        <v>12</v>
      </c>
      <c r="B25" t="s">
        <v>42</v>
      </c>
      <c r="C25" t="s">
        <v>19</v>
      </c>
      <c r="D25" t="s">
        <v>14</v>
      </c>
      <c r="E25" t="s">
        <v>13</v>
      </c>
      <c r="F25" t="s">
        <v>893</v>
      </c>
      <c r="G25" t="s">
        <v>15</v>
      </c>
      <c r="H25" t="s">
        <v>16</v>
      </c>
      <c r="I25" t="s">
        <v>18</v>
      </c>
      <c r="J25" t="s">
        <v>698</v>
      </c>
    </row>
    <row r="26" spans="1:10">
      <c r="A26" s="275" t="s">
        <v>52</v>
      </c>
      <c r="B26" t="s">
        <v>42</v>
      </c>
      <c r="C26" t="s">
        <v>19</v>
      </c>
      <c r="D26" t="s">
        <v>53</v>
      </c>
      <c r="E26" t="s">
        <v>871</v>
      </c>
      <c r="F26" t="s">
        <v>890</v>
      </c>
      <c r="G26" t="s">
        <v>945</v>
      </c>
      <c r="H26" t="s">
        <v>1359</v>
      </c>
      <c r="I26" t="s">
        <v>18</v>
      </c>
      <c r="J26" t="s">
        <v>940</v>
      </c>
    </row>
    <row r="27" spans="1:10">
      <c r="A27" s="275" t="s">
        <v>84</v>
      </c>
      <c r="B27" t="s">
        <v>42</v>
      </c>
      <c r="C27" t="s">
        <v>19</v>
      </c>
      <c r="D27" t="s">
        <v>85</v>
      </c>
      <c r="E27" t="s">
        <v>941</v>
      </c>
      <c r="F27" t="s">
        <v>893</v>
      </c>
      <c r="G27" t="s">
        <v>15</v>
      </c>
      <c r="H27" t="s">
        <v>86</v>
      </c>
      <c r="I27" t="s">
        <v>18</v>
      </c>
      <c r="J27" t="s">
        <v>698</v>
      </c>
    </row>
    <row r="28" spans="1:10">
      <c r="A28" s="275" t="s">
        <v>285</v>
      </c>
      <c r="B28" t="s">
        <v>39</v>
      </c>
      <c r="C28" t="s">
        <v>23</v>
      </c>
      <c r="D28" t="s">
        <v>286</v>
      </c>
      <c r="E28" t="s">
        <v>25</v>
      </c>
      <c r="F28" t="s">
        <v>28</v>
      </c>
      <c r="G28" t="s">
        <v>27</v>
      </c>
      <c r="H28" t="s">
        <v>640</v>
      </c>
      <c r="I28" t="s">
        <v>18</v>
      </c>
      <c r="J28" t="s">
        <v>698</v>
      </c>
    </row>
    <row r="29" spans="1:10">
      <c r="A29" s="275" t="s">
        <v>81</v>
      </c>
      <c r="B29" t="s">
        <v>42</v>
      </c>
      <c r="C29" t="s">
        <v>19</v>
      </c>
      <c r="D29" t="s">
        <v>82</v>
      </c>
      <c r="E29" t="s">
        <v>871</v>
      </c>
      <c r="F29" t="s">
        <v>890</v>
      </c>
      <c r="G29" t="s">
        <v>15</v>
      </c>
      <c r="H29" t="s">
        <v>755</v>
      </c>
      <c r="I29" t="s">
        <v>18</v>
      </c>
      <c r="J29" t="s">
        <v>698</v>
      </c>
    </row>
    <row r="30" spans="1:10">
      <c r="A30" s="275" t="s">
        <v>975</v>
      </c>
      <c r="B30" t="s">
        <v>39</v>
      </c>
      <c r="C30" t="s">
        <v>23</v>
      </c>
      <c r="D30" t="s">
        <v>976</v>
      </c>
      <c r="E30" t="s">
        <v>956</v>
      </c>
      <c r="F30" t="s">
        <v>956</v>
      </c>
      <c r="G30" t="s">
        <v>957</v>
      </c>
      <c r="H30" t="s">
        <v>957</v>
      </c>
      <c r="I30" t="s">
        <v>959</v>
      </c>
    </row>
    <row r="31" spans="1:10">
      <c r="A31" s="275" t="s">
        <v>742</v>
      </c>
      <c r="B31" t="s">
        <v>42</v>
      </c>
      <c r="C31" t="s">
        <v>23</v>
      </c>
      <c r="D31" t="s">
        <v>743</v>
      </c>
      <c r="E31" t="s">
        <v>636</v>
      </c>
      <c r="F31" t="s">
        <v>893</v>
      </c>
      <c r="G31" t="s">
        <v>238</v>
      </c>
      <c r="H31" t="s">
        <v>744</v>
      </c>
      <c r="I31" t="s">
        <v>18</v>
      </c>
      <c r="J31" t="s">
        <v>917</v>
      </c>
    </row>
    <row r="32" spans="1:10">
      <c r="A32" s="275" t="s">
        <v>783</v>
      </c>
      <c r="B32" t="s">
        <v>42</v>
      </c>
      <c r="C32" t="s">
        <v>23</v>
      </c>
      <c r="D32" t="s">
        <v>784</v>
      </c>
      <c r="E32" t="s">
        <v>190</v>
      </c>
      <c r="F32" t="s">
        <v>911</v>
      </c>
      <c r="G32" t="s">
        <v>20</v>
      </c>
      <c r="H32" t="s">
        <v>196</v>
      </c>
      <c r="I32" t="s">
        <v>18</v>
      </c>
      <c r="J32" t="s">
        <v>701</v>
      </c>
    </row>
    <row r="33" spans="1:10">
      <c r="A33" s="275" t="s">
        <v>465</v>
      </c>
      <c r="B33" t="s">
        <v>42</v>
      </c>
      <c r="C33" t="s">
        <v>23</v>
      </c>
      <c r="D33" t="s">
        <v>466</v>
      </c>
      <c r="E33" t="s">
        <v>47</v>
      </c>
      <c r="F33" t="s">
        <v>890</v>
      </c>
      <c r="G33" t="s">
        <v>15</v>
      </c>
      <c r="H33" t="s">
        <v>49</v>
      </c>
      <c r="I33" t="s">
        <v>18</v>
      </c>
      <c r="J33" t="s">
        <v>708</v>
      </c>
    </row>
    <row r="34" spans="1:10">
      <c r="A34" s="275" t="s">
        <v>494</v>
      </c>
      <c r="B34" t="s">
        <v>42</v>
      </c>
      <c r="C34" t="s">
        <v>23</v>
      </c>
      <c r="D34" t="s">
        <v>495</v>
      </c>
      <c r="E34" t="s">
        <v>47</v>
      </c>
      <c r="F34" t="s">
        <v>911</v>
      </c>
      <c r="G34" t="s">
        <v>15</v>
      </c>
      <c r="H34" t="s">
        <v>898</v>
      </c>
      <c r="I34" t="s">
        <v>18</v>
      </c>
      <c r="J34" t="s">
        <v>709</v>
      </c>
    </row>
    <row r="35" spans="1:10">
      <c r="A35" s="275" t="s">
        <v>492</v>
      </c>
      <c r="B35" t="s">
        <v>42</v>
      </c>
      <c r="C35" t="s">
        <v>23</v>
      </c>
      <c r="D35" t="s">
        <v>493</v>
      </c>
      <c r="E35" t="s">
        <v>47</v>
      </c>
      <c r="F35" t="s">
        <v>911</v>
      </c>
      <c r="G35" t="s">
        <v>15</v>
      </c>
      <c r="H35" t="s">
        <v>898</v>
      </c>
      <c r="I35" t="s">
        <v>18</v>
      </c>
      <c r="J35" t="s">
        <v>709</v>
      </c>
    </row>
    <row r="36" spans="1:10">
      <c r="A36" s="275" t="s">
        <v>1198</v>
      </c>
      <c r="B36" t="s">
        <v>42</v>
      </c>
      <c r="C36" t="s">
        <v>23</v>
      </c>
      <c r="D36" t="s">
        <v>1199</v>
      </c>
      <c r="E36" t="s">
        <v>1200</v>
      </c>
      <c r="F36" t="s">
        <v>1201</v>
      </c>
      <c r="G36" t="s">
        <v>238</v>
      </c>
      <c r="H36" t="s">
        <v>238</v>
      </c>
      <c r="I36" t="s">
        <v>959</v>
      </c>
    </row>
    <row r="37" spans="1:10">
      <c r="A37" s="275" t="s">
        <v>1361</v>
      </c>
      <c r="B37" t="s">
        <v>39</v>
      </c>
      <c r="C37" t="s">
        <v>23</v>
      </c>
      <c r="D37" t="s">
        <v>1362</v>
      </c>
      <c r="E37" t="s">
        <v>607</v>
      </c>
      <c r="F37" t="s">
        <v>196</v>
      </c>
      <c r="G37" t="s">
        <v>458</v>
      </c>
      <c r="H37" t="s">
        <v>15</v>
      </c>
      <c r="I37" t="s">
        <v>18</v>
      </c>
      <c r="J37" t="s">
        <v>698</v>
      </c>
    </row>
    <row r="38" spans="1:10">
      <c r="A38" s="275" t="s">
        <v>88</v>
      </c>
      <c r="B38" t="s">
        <v>225</v>
      </c>
      <c r="C38" t="s">
        <v>23</v>
      </c>
      <c r="D38" t="s">
        <v>89</v>
      </c>
      <c r="E38" t="s">
        <v>785</v>
      </c>
      <c r="F38" t="s">
        <v>890</v>
      </c>
      <c r="G38" t="s">
        <v>15</v>
      </c>
      <c r="H38" t="s">
        <v>15</v>
      </c>
      <c r="I38" t="s">
        <v>18</v>
      </c>
      <c r="J38" t="s">
        <v>698</v>
      </c>
    </row>
    <row r="39" spans="1:10">
      <c r="A39" s="275" t="s">
        <v>66</v>
      </c>
      <c r="B39" t="s">
        <v>42</v>
      </c>
      <c r="C39" t="s">
        <v>19</v>
      </c>
      <c r="D39" t="s">
        <v>67</v>
      </c>
      <c r="E39" t="s">
        <v>13</v>
      </c>
      <c r="F39" t="s">
        <v>893</v>
      </c>
      <c r="G39" t="s">
        <v>15</v>
      </c>
      <c r="H39" t="s">
        <v>16</v>
      </c>
      <c r="I39" t="s">
        <v>18</v>
      </c>
      <c r="J39" t="s">
        <v>698</v>
      </c>
    </row>
    <row r="40" spans="1:10">
      <c r="A40" s="275" t="s">
        <v>968</v>
      </c>
      <c r="B40" t="s">
        <v>39</v>
      </c>
      <c r="C40" t="s">
        <v>23</v>
      </c>
      <c r="D40" t="s">
        <v>969</v>
      </c>
      <c r="E40" t="s">
        <v>970</v>
      </c>
      <c r="F40" t="s">
        <v>971</v>
      </c>
      <c r="G40" t="s">
        <v>972</v>
      </c>
      <c r="H40" t="s">
        <v>973</v>
      </c>
      <c r="I40" t="s">
        <v>959</v>
      </c>
      <c r="J40" t="s">
        <v>974</v>
      </c>
    </row>
    <row r="41" spans="1:10">
      <c r="A41" s="275" t="s">
        <v>1258</v>
      </c>
      <c r="B41" t="s">
        <v>136</v>
      </c>
      <c r="C41" t="s">
        <v>23</v>
      </c>
      <c r="D41" t="s">
        <v>1259</v>
      </c>
      <c r="E41" t="s">
        <v>1260</v>
      </c>
      <c r="F41" t="s">
        <v>1260</v>
      </c>
      <c r="G41" t="s">
        <v>932</v>
      </c>
      <c r="H41" t="s">
        <v>932</v>
      </c>
      <c r="I41" t="s">
        <v>959</v>
      </c>
      <c r="J41" t="s">
        <v>705</v>
      </c>
    </row>
    <row r="42" spans="1:10">
      <c r="A42" s="275" t="s">
        <v>1290</v>
      </c>
      <c r="B42" t="s">
        <v>42</v>
      </c>
      <c r="C42" t="s">
        <v>23</v>
      </c>
      <c r="D42" t="s">
        <v>1291</v>
      </c>
      <c r="E42" t="s">
        <v>640</v>
      </c>
      <c r="F42" t="s">
        <v>274</v>
      </c>
      <c r="G42" t="s">
        <v>1292</v>
      </c>
      <c r="H42" t="s">
        <v>1292</v>
      </c>
      <c r="I42" t="s">
        <v>959</v>
      </c>
      <c r="J42" t="s">
        <v>705</v>
      </c>
    </row>
    <row r="43" spans="1:10">
      <c r="A43" s="275" t="s">
        <v>618</v>
      </c>
      <c r="B43" t="s">
        <v>225</v>
      </c>
      <c r="C43" t="s">
        <v>23</v>
      </c>
      <c r="D43" t="s">
        <v>619</v>
      </c>
      <c r="E43" t="s">
        <v>101</v>
      </c>
      <c r="F43" t="s">
        <v>890</v>
      </c>
      <c r="G43" t="s">
        <v>99</v>
      </c>
      <c r="H43" t="s">
        <v>103</v>
      </c>
      <c r="I43" t="s">
        <v>18</v>
      </c>
      <c r="J43" t="s">
        <v>704</v>
      </c>
    </row>
    <row r="44" spans="1:10">
      <c r="A44" s="275" t="s">
        <v>1267</v>
      </c>
      <c r="B44" t="s">
        <v>39</v>
      </c>
      <c r="C44" t="s">
        <v>23</v>
      </c>
      <c r="D44" t="s">
        <v>1268</v>
      </c>
      <c r="E44" t="s">
        <v>1269</v>
      </c>
      <c r="F44" t="s">
        <v>1269</v>
      </c>
      <c r="G44" t="s">
        <v>1269</v>
      </c>
      <c r="H44" t="s">
        <v>1269</v>
      </c>
      <c r="I44" t="s">
        <v>959</v>
      </c>
      <c r="J44" t="s">
        <v>698</v>
      </c>
    </row>
    <row r="45" spans="1:10">
      <c r="A45" s="275" t="s">
        <v>349</v>
      </c>
      <c r="B45" t="s">
        <v>42</v>
      </c>
      <c r="C45" t="s">
        <v>19</v>
      </c>
      <c r="D45" t="s">
        <v>350</v>
      </c>
      <c r="E45" t="s">
        <v>786</v>
      </c>
      <c r="F45" t="s">
        <v>28</v>
      </c>
      <c r="G45" t="s">
        <v>351</v>
      </c>
      <c r="H45" t="s">
        <v>929</v>
      </c>
      <c r="I45" t="s">
        <v>18</v>
      </c>
      <c r="J45" t="s">
        <v>698</v>
      </c>
    </row>
    <row r="46" spans="1:10">
      <c r="A46" s="275" t="s">
        <v>46</v>
      </c>
      <c r="B46" t="s">
        <v>42</v>
      </c>
      <c r="C46" t="s">
        <v>19</v>
      </c>
      <c r="D46" t="s">
        <v>48</v>
      </c>
      <c r="E46" t="s">
        <v>47</v>
      </c>
      <c r="F46" t="s">
        <v>890</v>
      </c>
      <c r="G46" t="s">
        <v>15</v>
      </c>
      <c r="H46" t="s">
        <v>49</v>
      </c>
      <c r="I46" t="s">
        <v>18</v>
      </c>
      <c r="J46" t="s">
        <v>708</v>
      </c>
    </row>
    <row r="47" spans="1:10">
      <c r="A47" s="275" t="s">
        <v>641</v>
      </c>
      <c r="B47" t="s">
        <v>225</v>
      </c>
      <c r="C47" t="s">
        <v>23</v>
      </c>
      <c r="D47" t="s">
        <v>642</v>
      </c>
      <c r="E47" t="s">
        <v>13</v>
      </c>
      <c r="F47" t="s">
        <v>893</v>
      </c>
      <c r="G47" t="s">
        <v>54</v>
      </c>
      <c r="H47" t="s">
        <v>16</v>
      </c>
      <c r="I47" t="s">
        <v>18</v>
      </c>
      <c r="J47" t="s">
        <v>698</v>
      </c>
    </row>
    <row r="48" spans="1:10">
      <c r="A48" s="275" t="s">
        <v>638</v>
      </c>
      <c r="B48" t="s">
        <v>39</v>
      </c>
      <c r="C48" t="s">
        <v>23</v>
      </c>
      <c r="D48" t="s">
        <v>639</v>
      </c>
      <c r="E48" t="s">
        <v>1064</v>
      </c>
      <c r="F48" t="s">
        <v>890</v>
      </c>
      <c r="G48" t="s">
        <v>899</v>
      </c>
      <c r="H48" t="s">
        <v>1360</v>
      </c>
      <c r="I48" t="s">
        <v>18</v>
      </c>
      <c r="J48" t="s">
        <v>707</v>
      </c>
    </row>
    <row r="49" spans="1:10">
      <c r="A49" s="275" t="s">
        <v>1286</v>
      </c>
      <c r="B49" t="s">
        <v>225</v>
      </c>
      <c r="C49" t="s">
        <v>23</v>
      </c>
      <c r="D49" t="s">
        <v>1287</v>
      </c>
      <c r="E49" t="s">
        <v>1288</v>
      </c>
      <c r="F49" t="s">
        <v>932</v>
      </c>
      <c r="G49" t="s">
        <v>1289</v>
      </c>
      <c r="H49" t="s">
        <v>1289</v>
      </c>
      <c r="I49" t="s">
        <v>959</v>
      </c>
      <c r="J49" t="s">
        <v>698</v>
      </c>
    </row>
    <row r="50" spans="1:10">
      <c r="A50" s="275" t="s">
        <v>1254</v>
      </c>
      <c r="B50" t="s">
        <v>42</v>
      </c>
      <c r="C50" t="s">
        <v>23</v>
      </c>
      <c r="D50" t="s">
        <v>1255</v>
      </c>
      <c r="E50" t="s">
        <v>95</v>
      </c>
      <c r="F50" t="s">
        <v>97</v>
      </c>
      <c r="G50" t="s">
        <v>1256</v>
      </c>
      <c r="H50" t="s">
        <v>1257</v>
      </c>
      <c r="I50" t="s">
        <v>959</v>
      </c>
      <c r="J50" t="s">
        <v>698</v>
      </c>
    </row>
    <row r="51" spans="1:10">
      <c r="A51" s="275" t="s">
        <v>583</v>
      </c>
      <c r="B51" t="s">
        <v>42</v>
      </c>
      <c r="C51" t="s">
        <v>23</v>
      </c>
      <c r="D51" t="s">
        <v>584</v>
      </c>
      <c r="E51" t="s">
        <v>104</v>
      </c>
      <c r="F51" t="s">
        <v>890</v>
      </c>
      <c r="G51" t="s">
        <v>99</v>
      </c>
      <c r="H51" t="s">
        <v>585</v>
      </c>
      <c r="I51" t="s">
        <v>18</v>
      </c>
      <c r="J51" t="s">
        <v>704</v>
      </c>
    </row>
    <row r="52" spans="1:10">
      <c r="A52" s="275" t="s">
        <v>579</v>
      </c>
      <c r="B52" t="s">
        <v>42</v>
      </c>
      <c r="C52" t="s">
        <v>23</v>
      </c>
      <c r="D52" t="s">
        <v>580</v>
      </c>
      <c r="E52" t="s">
        <v>276</v>
      </c>
      <c r="F52" t="s">
        <v>893</v>
      </c>
      <c r="G52" t="s">
        <v>458</v>
      </c>
      <c r="H52" t="s">
        <v>919</v>
      </c>
      <c r="I52" t="s">
        <v>18</v>
      </c>
      <c r="J52" t="s">
        <v>710</v>
      </c>
    </row>
    <row r="53" spans="1:10">
      <c r="A53" s="275" t="s">
        <v>620</v>
      </c>
      <c r="B53" t="s">
        <v>225</v>
      </c>
      <c r="C53" t="s">
        <v>23</v>
      </c>
      <c r="D53" t="s">
        <v>621</v>
      </c>
      <c r="E53" t="s">
        <v>101</v>
      </c>
      <c r="F53" t="s">
        <v>890</v>
      </c>
      <c r="G53" t="s">
        <v>99</v>
      </c>
      <c r="H53" t="s">
        <v>103</v>
      </c>
      <c r="I53" t="s">
        <v>18</v>
      </c>
      <c r="J53" t="s">
        <v>704</v>
      </c>
    </row>
    <row r="54" spans="1:10">
      <c r="A54" s="275" t="s">
        <v>1274</v>
      </c>
      <c r="B54" t="s">
        <v>225</v>
      </c>
      <c r="C54" t="s">
        <v>23</v>
      </c>
      <c r="D54" t="s">
        <v>1275</v>
      </c>
      <c r="E54" t="s">
        <v>101</v>
      </c>
      <c r="F54" t="s">
        <v>984</v>
      </c>
      <c r="G54" t="s">
        <v>984</v>
      </c>
      <c r="H54" t="s">
        <v>170</v>
      </c>
      <c r="I54" t="s">
        <v>959</v>
      </c>
      <c r="J54" t="s">
        <v>704</v>
      </c>
    </row>
    <row r="55" spans="1:10">
      <c r="A55" s="275" t="s">
        <v>507</v>
      </c>
      <c r="B55" t="s">
        <v>42</v>
      </c>
      <c r="C55" t="s">
        <v>23</v>
      </c>
      <c r="D55" t="s">
        <v>508</v>
      </c>
      <c r="E55" t="s">
        <v>244</v>
      </c>
      <c r="F55" t="s">
        <v>893</v>
      </c>
      <c r="G55" t="s">
        <v>773</v>
      </c>
      <c r="H55" t="s">
        <v>856</v>
      </c>
      <c r="I55" t="s">
        <v>18</v>
      </c>
      <c r="J55" t="s">
        <v>701</v>
      </c>
    </row>
    <row r="56" spans="1:10">
      <c r="A56" s="275" t="s">
        <v>1058</v>
      </c>
      <c r="B56" t="s">
        <v>136</v>
      </c>
      <c r="C56" t="s">
        <v>23</v>
      </c>
      <c r="D56" t="s">
        <v>1059</v>
      </c>
      <c r="E56" t="s">
        <v>1060</v>
      </c>
      <c r="F56" t="s">
        <v>137</v>
      </c>
      <c r="G56" t="s">
        <v>916</v>
      </c>
      <c r="H56" t="s">
        <v>871</v>
      </c>
      <c r="I56" t="s">
        <v>959</v>
      </c>
    </row>
    <row r="57" spans="1:10">
      <c r="A57" s="275" t="s">
        <v>599</v>
      </c>
      <c r="B57" t="s">
        <v>225</v>
      </c>
      <c r="C57" t="s">
        <v>23</v>
      </c>
      <c r="D57" t="s">
        <v>600</v>
      </c>
      <c r="E57" t="s">
        <v>25</v>
      </c>
      <c r="F57" t="s">
        <v>28</v>
      </c>
      <c r="G57" t="s">
        <v>1270</v>
      </c>
      <c r="H57" t="s">
        <v>601</v>
      </c>
      <c r="I57" t="s">
        <v>18</v>
      </c>
      <c r="J57" t="s">
        <v>698</v>
      </c>
    </row>
    <row r="58" spans="1:10">
      <c r="A58" s="275" t="s">
        <v>614</v>
      </c>
      <c r="B58" t="s">
        <v>225</v>
      </c>
      <c r="C58" t="s">
        <v>23</v>
      </c>
      <c r="D58" t="s">
        <v>615</v>
      </c>
      <c r="E58" t="s">
        <v>13</v>
      </c>
      <c r="F58" t="s">
        <v>893</v>
      </c>
      <c r="G58" t="s">
        <v>15</v>
      </c>
      <c r="H58" t="s">
        <v>16</v>
      </c>
      <c r="I58" t="s">
        <v>18</v>
      </c>
      <c r="J58" t="s">
        <v>698</v>
      </c>
    </row>
    <row r="59" spans="1:10">
      <c r="A59" s="275" t="s">
        <v>596</v>
      </c>
      <c r="B59" t="s">
        <v>42</v>
      </c>
      <c r="C59" t="s">
        <v>23</v>
      </c>
      <c r="D59" t="s">
        <v>597</v>
      </c>
      <c r="E59" t="s">
        <v>404</v>
      </c>
      <c r="F59" t="s">
        <v>28</v>
      </c>
      <c r="G59" t="s">
        <v>598</v>
      </c>
      <c r="H59" t="s">
        <v>598</v>
      </c>
      <c r="I59" t="s">
        <v>18</v>
      </c>
      <c r="J59" t="s">
        <v>698</v>
      </c>
    </row>
    <row r="60" spans="1:10">
      <c r="A60" s="275" t="s">
        <v>459</v>
      </c>
      <c r="B60" t="s">
        <v>39</v>
      </c>
      <c r="C60" t="s">
        <v>23</v>
      </c>
      <c r="D60" t="s">
        <v>460</v>
      </c>
      <c r="E60" t="s">
        <v>95</v>
      </c>
      <c r="F60" t="s">
        <v>911</v>
      </c>
      <c r="G60" t="s">
        <v>15</v>
      </c>
      <c r="H60" t="s">
        <v>97</v>
      </c>
      <c r="I60" t="s">
        <v>18</v>
      </c>
      <c r="J60" t="s">
        <v>698</v>
      </c>
    </row>
    <row r="61" spans="1:10">
      <c r="A61" s="275" t="s">
        <v>575</v>
      </c>
      <c r="B61" t="s">
        <v>39</v>
      </c>
      <c r="C61" t="s">
        <v>23</v>
      </c>
      <c r="D61" t="s">
        <v>576</v>
      </c>
      <c r="E61" t="s">
        <v>95</v>
      </c>
      <c r="F61" t="s">
        <v>911</v>
      </c>
      <c r="G61" t="s">
        <v>15</v>
      </c>
      <c r="H61" t="s">
        <v>931</v>
      </c>
      <c r="I61" t="s">
        <v>18</v>
      </c>
      <c r="J61" t="s">
        <v>698</v>
      </c>
    </row>
    <row r="62" spans="1:10">
      <c r="A62" s="275" t="s">
        <v>581</v>
      </c>
      <c r="B62" t="s">
        <v>42</v>
      </c>
      <c r="C62" t="s">
        <v>23</v>
      </c>
      <c r="D62" t="s">
        <v>582</v>
      </c>
      <c r="E62" t="s">
        <v>871</v>
      </c>
      <c r="F62" t="s">
        <v>890</v>
      </c>
      <c r="G62" t="s">
        <v>893</v>
      </c>
      <c r="H62" t="s">
        <v>893</v>
      </c>
      <c r="I62" t="s">
        <v>18</v>
      </c>
      <c r="J62" t="s">
        <v>698</v>
      </c>
    </row>
    <row r="63" spans="1:10">
      <c r="A63" s="275" t="s">
        <v>524</v>
      </c>
      <c r="B63" t="s">
        <v>42</v>
      </c>
      <c r="C63" t="s">
        <v>23</v>
      </c>
      <c r="D63" t="s">
        <v>525</v>
      </c>
      <c r="E63" t="s">
        <v>240</v>
      </c>
      <c r="F63" t="s">
        <v>890</v>
      </c>
      <c r="G63" t="s">
        <v>1360</v>
      </c>
      <c r="H63" t="s">
        <v>72</v>
      </c>
      <c r="I63" t="s">
        <v>18</v>
      </c>
      <c r="J63" t="s">
        <v>699</v>
      </c>
    </row>
    <row r="64" spans="1:10">
      <c r="A64" s="275" t="s">
        <v>1363</v>
      </c>
      <c r="C64" t="s">
        <v>23</v>
      </c>
      <c r="D64" t="s">
        <v>1364</v>
      </c>
      <c r="E64" t="s">
        <v>573</v>
      </c>
      <c r="F64" t="s">
        <v>893</v>
      </c>
      <c r="G64" t="s">
        <v>458</v>
      </c>
      <c r="H64" t="s">
        <v>1365</v>
      </c>
      <c r="I64" t="s">
        <v>1366</v>
      </c>
    </row>
    <row r="65" spans="1:10">
      <c r="A65" s="275" t="s">
        <v>1261</v>
      </c>
      <c r="B65" t="s">
        <v>39</v>
      </c>
      <c r="C65" t="s">
        <v>23</v>
      </c>
      <c r="D65" t="s">
        <v>1262</v>
      </c>
      <c r="E65" t="s">
        <v>1263</v>
      </c>
      <c r="F65" t="s">
        <v>971</v>
      </c>
      <c r="G65" t="s">
        <v>1264</v>
      </c>
      <c r="H65" t="s">
        <v>1265</v>
      </c>
      <c r="I65" t="s">
        <v>959</v>
      </c>
      <c r="J65" t="s">
        <v>1266</v>
      </c>
    </row>
    <row r="66" spans="1:10">
      <c r="A66" s="275" t="s">
        <v>651</v>
      </c>
      <c r="B66" t="s">
        <v>42</v>
      </c>
      <c r="C66" t="s">
        <v>19</v>
      </c>
      <c r="D66" t="s">
        <v>652</v>
      </c>
      <c r="E66" t="s">
        <v>70</v>
      </c>
      <c r="F66" t="s">
        <v>893</v>
      </c>
      <c r="G66" t="s">
        <v>54</v>
      </c>
      <c r="H66" t="s">
        <v>78</v>
      </c>
      <c r="I66" t="s">
        <v>18</v>
      </c>
      <c r="J66" t="s">
        <v>710</v>
      </c>
    </row>
    <row r="67" spans="1:10">
      <c r="A67" s="275" t="s">
        <v>1293</v>
      </c>
      <c r="B67" t="s">
        <v>42</v>
      </c>
      <c r="C67" t="s">
        <v>23</v>
      </c>
      <c r="D67" t="s">
        <v>1294</v>
      </c>
      <c r="E67" t="s">
        <v>1367</v>
      </c>
      <c r="F67" t="s">
        <v>28</v>
      </c>
      <c r="G67" t="s">
        <v>689</v>
      </c>
      <c r="H67" t="s">
        <v>689</v>
      </c>
      <c r="I67" t="s">
        <v>1039</v>
      </c>
      <c r="J67" t="s">
        <v>698</v>
      </c>
    </row>
    <row r="68" spans="1:10">
      <c r="A68" s="275" t="s">
        <v>643</v>
      </c>
      <c r="B68" t="s">
        <v>225</v>
      </c>
      <c r="C68" t="s">
        <v>23</v>
      </c>
      <c r="D68" t="s">
        <v>644</v>
      </c>
      <c r="E68" t="s">
        <v>13</v>
      </c>
      <c r="F68" t="s">
        <v>893</v>
      </c>
      <c r="G68" t="s">
        <v>15</v>
      </c>
      <c r="H68" t="s">
        <v>16</v>
      </c>
      <c r="I68" t="s">
        <v>18</v>
      </c>
      <c r="J68" t="s">
        <v>698</v>
      </c>
    </row>
    <row r="69" spans="1:10">
      <c r="A69" s="275" t="s">
        <v>649</v>
      </c>
      <c r="B69" t="s">
        <v>136</v>
      </c>
      <c r="C69" t="s">
        <v>23</v>
      </c>
      <c r="D69" t="s">
        <v>650</v>
      </c>
      <c r="E69" t="s">
        <v>636</v>
      </c>
      <c r="F69" t="s">
        <v>893</v>
      </c>
      <c r="G69" t="s">
        <v>15</v>
      </c>
      <c r="H69" t="s">
        <v>16</v>
      </c>
      <c r="I69" t="s">
        <v>18</v>
      </c>
      <c r="J69" t="s">
        <v>705</v>
      </c>
    </row>
    <row r="70" spans="1:10">
      <c r="A70" s="275" t="s">
        <v>396</v>
      </c>
      <c r="B70" t="s">
        <v>225</v>
      </c>
      <c r="C70" t="s">
        <v>23</v>
      </c>
      <c r="D70" t="s">
        <v>397</v>
      </c>
      <c r="E70" t="s">
        <v>227</v>
      </c>
      <c r="F70" t="s">
        <v>911</v>
      </c>
      <c r="G70" t="s">
        <v>398</v>
      </c>
      <c r="H70" t="s">
        <v>398</v>
      </c>
      <c r="I70" t="s">
        <v>18</v>
      </c>
      <c r="J70" t="s">
        <v>700</v>
      </c>
    </row>
    <row r="71" spans="1:10">
      <c r="A71" s="275" t="s">
        <v>108</v>
      </c>
      <c r="B71" t="s">
        <v>225</v>
      </c>
      <c r="C71" t="s">
        <v>23</v>
      </c>
      <c r="D71" t="s">
        <v>109</v>
      </c>
      <c r="E71" t="s">
        <v>101</v>
      </c>
      <c r="F71" t="s">
        <v>890</v>
      </c>
      <c r="G71" t="s">
        <v>99</v>
      </c>
      <c r="H71" t="s">
        <v>103</v>
      </c>
      <c r="I71" t="s">
        <v>18</v>
      </c>
      <c r="J71" t="s">
        <v>704</v>
      </c>
    </row>
    <row r="72" spans="1:10">
      <c r="A72" s="275" t="s">
        <v>456</v>
      </c>
      <c r="B72" t="s">
        <v>42</v>
      </c>
      <c r="C72" t="s">
        <v>23</v>
      </c>
      <c r="D72" t="s">
        <v>457</v>
      </c>
      <c r="E72" t="s">
        <v>788</v>
      </c>
      <c r="F72" t="s">
        <v>911</v>
      </c>
      <c r="G72" t="s">
        <v>458</v>
      </c>
      <c r="H72" t="s">
        <v>238</v>
      </c>
      <c r="I72" t="s">
        <v>18</v>
      </c>
      <c r="J72" t="s">
        <v>698</v>
      </c>
    </row>
    <row r="73" spans="1:10">
      <c r="A73" s="275" t="s">
        <v>283</v>
      </c>
      <c r="B73" t="s">
        <v>42</v>
      </c>
      <c r="C73" t="s">
        <v>23</v>
      </c>
      <c r="D73" t="s">
        <v>284</v>
      </c>
      <c r="E73" t="s">
        <v>47</v>
      </c>
      <c r="F73" t="s">
        <v>890</v>
      </c>
      <c r="G73" t="s">
        <v>15</v>
      </c>
      <c r="H73" t="s">
        <v>16</v>
      </c>
      <c r="I73" t="s">
        <v>18</v>
      </c>
      <c r="J73" t="s">
        <v>709</v>
      </c>
    </row>
    <row r="74" spans="1:10">
      <c r="A74" s="275" t="s">
        <v>1111</v>
      </c>
      <c r="B74" t="s">
        <v>136</v>
      </c>
      <c r="C74" t="s">
        <v>23</v>
      </c>
      <c r="D74" t="s">
        <v>1112</v>
      </c>
      <c r="E74" t="s">
        <v>1113</v>
      </c>
      <c r="F74" t="s">
        <v>196</v>
      </c>
      <c r="G74" t="s">
        <v>1114</v>
      </c>
      <c r="H74" t="s">
        <v>1115</v>
      </c>
      <c r="I74" t="s">
        <v>959</v>
      </c>
      <c r="J74" t="s">
        <v>702</v>
      </c>
    </row>
    <row r="75" spans="1:10">
      <c r="A75" s="275" t="s">
        <v>390</v>
      </c>
      <c r="B75" t="s">
        <v>136</v>
      </c>
      <c r="C75" t="s">
        <v>23</v>
      </c>
      <c r="D75" t="s">
        <v>391</v>
      </c>
      <c r="E75" t="s">
        <v>244</v>
      </c>
      <c r="F75" t="s">
        <v>893</v>
      </c>
      <c r="G75" t="s">
        <v>232</v>
      </c>
      <c r="H75" t="s">
        <v>244</v>
      </c>
      <c r="I75" t="s">
        <v>18</v>
      </c>
      <c r="J75" t="s">
        <v>701</v>
      </c>
    </row>
    <row r="76" spans="1:10">
      <c r="A76" s="275" t="s">
        <v>383</v>
      </c>
      <c r="B76" t="s">
        <v>42</v>
      </c>
      <c r="C76" t="s">
        <v>23</v>
      </c>
      <c r="D76" t="s">
        <v>384</v>
      </c>
      <c r="E76" t="s">
        <v>217</v>
      </c>
      <c r="F76" t="s">
        <v>893</v>
      </c>
      <c r="G76" t="s">
        <v>1360</v>
      </c>
      <c r="H76" t="s">
        <v>250</v>
      </c>
      <c r="I76" t="s">
        <v>18</v>
      </c>
      <c r="J76" t="s">
        <v>699</v>
      </c>
    </row>
    <row r="77" spans="1:10">
      <c r="A77" s="275" t="s">
        <v>728</v>
      </c>
      <c r="B77" t="s">
        <v>42</v>
      </c>
      <c r="C77" t="s">
        <v>23</v>
      </c>
      <c r="D77" t="s">
        <v>729</v>
      </c>
      <c r="E77" t="s">
        <v>95</v>
      </c>
      <c r="F77" t="s">
        <v>911</v>
      </c>
      <c r="G77" t="s">
        <v>1360</v>
      </c>
      <c r="H77" t="s">
        <v>192</v>
      </c>
      <c r="I77" t="s">
        <v>18</v>
      </c>
      <c r="J77" t="s">
        <v>701</v>
      </c>
    </row>
    <row r="78" spans="1:10">
      <c r="A78" s="275" t="s">
        <v>129</v>
      </c>
      <c r="B78" t="s">
        <v>225</v>
      </c>
      <c r="C78" t="s">
        <v>23</v>
      </c>
      <c r="D78" t="s">
        <v>130</v>
      </c>
      <c r="E78" t="s">
        <v>101</v>
      </c>
      <c r="F78" t="s">
        <v>890</v>
      </c>
      <c r="G78" t="s">
        <v>99</v>
      </c>
      <c r="H78" t="s">
        <v>103</v>
      </c>
      <c r="I78" t="s">
        <v>18</v>
      </c>
      <c r="J78" t="s">
        <v>704</v>
      </c>
    </row>
    <row r="79" spans="1:10">
      <c r="A79" s="275" t="s">
        <v>289</v>
      </c>
      <c r="B79" t="s">
        <v>42</v>
      </c>
      <c r="C79" t="s">
        <v>23</v>
      </c>
      <c r="D79" t="s">
        <v>290</v>
      </c>
      <c r="E79" t="s">
        <v>95</v>
      </c>
      <c r="F79" t="s">
        <v>893</v>
      </c>
      <c r="G79" t="s">
        <v>840</v>
      </c>
      <c r="H79" t="s">
        <v>291</v>
      </c>
      <c r="I79" t="s">
        <v>18</v>
      </c>
      <c r="J79" t="s">
        <v>701</v>
      </c>
    </row>
    <row r="80" spans="1:10">
      <c r="A80" s="275" t="s">
        <v>653</v>
      </c>
      <c r="B80" t="s">
        <v>42</v>
      </c>
      <c r="C80" t="s">
        <v>19</v>
      </c>
      <c r="D80" t="s">
        <v>654</v>
      </c>
      <c r="E80" t="s">
        <v>950</v>
      </c>
      <c r="F80" t="s">
        <v>893</v>
      </c>
      <c r="G80" t="s">
        <v>15</v>
      </c>
      <c r="H80" t="s">
        <v>78</v>
      </c>
      <c r="I80" t="s">
        <v>18</v>
      </c>
      <c r="J80" t="s">
        <v>698</v>
      </c>
    </row>
    <row r="81" spans="1:10">
      <c r="A81" s="275" t="s">
        <v>1162</v>
      </c>
      <c r="B81" t="s">
        <v>42</v>
      </c>
      <c r="C81" t="s">
        <v>23</v>
      </c>
      <c r="D81" t="s">
        <v>1163</v>
      </c>
      <c r="E81" t="s">
        <v>1139</v>
      </c>
      <c r="F81" t="s">
        <v>1017</v>
      </c>
      <c r="G81" t="s">
        <v>1360</v>
      </c>
      <c r="H81" t="s">
        <v>1164</v>
      </c>
      <c r="I81" t="s">
        <v>959</v>
      </c>
      <c r="J81" t="s">
        <v>1020</v>
      </c>
    </row>
    <row r="82" spans="1:10">
      <c r="A82" s="275" t="s">
        <v>392</v>
      </c>
      <c r="B82" t="s">
        <v>225</v>
      </c>
      <c r="C82" t="s">
        <v>23</v>
      </c>
      <c r="D82" t="s">
        <v>393</v>
      </c>
      <c r="E82" t="s">
        <v>227</v>
      </c>
      <c r="F82" t="s">
        <v>893</v>
      </c>
      <c r="G82" t="s">
        <v>1360</v>
      </c>
      <c r="H82" t="s">
        <v>207</v>
      </c>
      <c r="I82" t="s">
        <v>18</v>
      </c>
      <c r="J82" t="s">
        <v>700</v>
      </c>
    </row>
    <row r="83" spans="1:10">
      <c r="A83" s="275" t="s">
        <v>394</v>
      </c>
      <c r="B83" t="s">
        <v>42</v>
      </c>
      <c r="C83" t="s">
        <v>23</v>
      </c>
      <c r="D83" t="s">
        <v>395</v>
      </c>
      <c r="E83" t="s">
        <v>227</v>
      </c>
      <c r="F83" t="s">
        <v>893</v>
      </c>
      <c r="G83" t="s">
        <v>1360</v>
      </c>
      <c r="H83" t="s">
        <v>207</v>
      </c>
      <c r="I83" t="s">
        <v>18</v>
      </c>
      <c r="J83" t="s">
        <v>700</v>
      </c>
    </row>
    <row r="84" spans="1:10">
      <c r="A84" s="275" t="s">
        <v>1140</v>
      </c>
      <c r="B84" t="s">
        <v>42</v>
      </c>
      <c r="C84" t="s">
        <v>23</v>
      </c>
      <c r="D84" t="s">
        <v>1141</v>
      </c>
      <c r="E84" t="s">
        <v>1139</v>
      </c>
      <c r="F84" t="s">
        <v>1017</v>
      </c>
      <c r="G84" t="s">
        <v>1142</v>
      </c>
      <c r="H84" t="s">
        <v>1143</v>
      </c>
      <c r="I84" t="s">
        <v>959</v>
      </c>
      <c r="J84" t="s">
        <v>1020</v>
      </c>
    </row>
    <row r="85" spans="1:10">
      <c r="A85" s="275" t="s">
        <v>259</v>
      </c>
      <c r="B85" t="s">
        <v>39</v>
      </c>
      <c r="C85" t="s">
        <v>23</v>
      </c>
      <c r="D85" t="s">
        <v>260</v>
      </c>
      <c r="E85" t="s">
        <v>210</v>
      </c>
      <c r="F85" t="s">
        <v>911</v>
      </c>
      <c r="G85" t="s">
        <v>770</v>
      </c>
      <c r="H85" t="s">
        <v>770</v>
      </c>
      <c r="I85" t="s">
        <v>18</v>
      </c>
      <c r="J85" t="s">
        <v>698</v>
      </c>
    </row>
    <row r="86" spans="1:10">
      <c r="A86" s="275" t="s">
        <v>414</v>
      </c>
      <c r="B86" t="s">
        <v>42</v>
      </c>
      <c r="C86" t="s">
        <v>23</v>
      </c>
      <c r="D86" t="s">
        <v>415</v>
      </c>
      <c r="E86" t="s">
        <v>95</v>
      </c>
      <c r="F86" t="s">
        <v>911</v>
      </c>
      <c r="G86" t="s">
        <v>1360</v>
      </c>
      <c r="H86" t="s">
        <v>192</v>
      </c>
      <c r="I86" t="s">
        <v>18</v>
      </c>
      <c r="J86" t="s">
        <v>701</v>
      </c>
    </row>
    <row r="87" spans="1:10">
      <c r="A87" s="275" t="s">
        <v>295</v>
      </c>
      <c r="B87" t="s">
        <v>136</v>
      </c>
      <c r="C87" t="s">
        <v>23</v>
      </c>
      <c r="D87" t="s">
        <v>296</v>
      </c>
      <c r="E87" t="s">
        <v>1002</v>
      </c>
      <c r="F87" t="s">
        <v>890</v>
      </c>
      <c r="G87" t="s">
        <v>855</v>
      </c>
      <c r="H87" t="s">
        <v>182</v>
      </c>
      <c r="I87" t="s">
        <v>18</v>
      </c>
      <c r="J87" t="s">
        <v>701</v>
      </c>
    </row>
    <row r="88" spans="1:10">
      <c r="A88" s="275" t="s">
        <v>292</v>
      </c>
      <c r="B88" t="s">
        <v>136</v>
      </c>
      <c r="C88" t="s">
        <v>23</v>
      </c>
      <c r="D88" t="s">
        <v>293</v>
      </c>
      <c r="E88" t="s">
        <v>1002</v>
      </c>
      <c r="F88" t="s">
        <v>890</v>
      </c>
      <c r="G88" t="s">
        <v>773</v>
      </c>
      <c r="H88" t="s">
        <v>1065</v>
      </c>
      <c r="I88" t="s">
        <v>18</v>
      </c>
      <c r="J88" t="s">
        <v>699</v>
      </c>
    </row>
    <row r="89" spans="1:10">
      <c r="A89" s="275" t="s">
        <v>123</v>
      </c>
      <c r="B89" t="s">
        <v>42</v>
      </c>
      <c r="C89" t="s">
        <v>23</v>
      </c>
      <c r="D89" t="s">
        <v>124</v>
      </c>
      <c r="E89" t="s">
        <v>101</v>
      </c>
      <c r="F89" t="s">
        <v>890</v>
      </c>
      <c r="G89" t="s">
        <v>99</v>
      </c>
      <c r="H89" t="s">
        <v>103</v>
      </c>
      <c r="I89" t="s">
        <v>18</v>
      </c>
      <c r="J89" t="s">
        <v>704</v>
      </c>
    </row>
    <row r="90" spans="1:10">
      <c r="A90" s="275" t="s">
        <v>645</v>
      </c>
      <c r="B90" t="s">
        <v>225</v>
      </c>
      <c r="C90" t="s">
        <v>23</v>
      </c>
      <c r="D90" t="s">
        <v>646</v>
      </c>
      <c r="E90" t="s">
        <v>785</v>
      </c>
      <c r="F90" t="s">
        <v>890</v>
      </c>
      <c r="G90" t="s">
        <v>15</v>
      </c>
      <c r="H90" t="s">
        <v>15</v>
      </c>
      <c r="I90" t="s">
        <v>18</v>
      </c>
      <c r="J90" t="s">
        <v>708</v>
      </c>
    </row>
    <row r="91" spans="1:10">
      <c r="A91" s="275" t="s">
        <v>143</v>
      </c>
      <c r="B91" t="s">
        <v>225</v>
      </c>
      <c r="C91" t="s">
        <v>23</v>
      </c>
      <c r="D91" t="s">
        <v>145</v>
      </c>
      <c r="E91" t="s">
        <v>144</v>
      </c>
      <c r="F91" t="s">
        <v>890</v>
      </c>
      <c r="G91" t="s">
        <v>99</v>
      </c>
      <c r="H91" t="s">
        <v>103</v>
      </c>
      <c r="I91" t="s">
        <v>18</v>
      </c>
      <c r="J91" t="s">
        <v>704</v>
      </c>
    </row>
    <row r="92" spans="1:10">
      <c r="A92" s="275" t="s">
        <v>175</v>
      </c>
      <c r="B92" t="s">
        <v>42</v>
      </c>
      <c r="C92" t="s">
        <v>23</v>
      </c>
      <c r="D92" t="s">
        <v>176</v>
      </c>
      <c r="E92" t="s">
        <v>98</v>
      </c>
      <c r="F92" t="s">
        <v>890</v>
      </c>
      <c r="G92" t="s">
        <v>99</v>
      </c>
      <c r="H92" t="s">
        <v>103</v>
      </c>
      <c r="I92" t="s">
        <v>18</v>
      </c>
      <c r="J92" t="s">
        <v>704</v>
      </c>
    </row>
    <row r="93" spans="1:10">
      <c r="A93" s="275" t="s">
        <v>161</v>
      </c>
      <c r="B93" t="s">
        <v>39</v>
      </c>
      <c r="C93" t="s">
        <v>23</v>
      </c>
      <c r="D93" t="s">
        <v>162</v>
      </c>
      <c r="E93" t="s">
        <v>144</v>
      </c>
      <c r="F93" t="s">
        <v>890</v>
      </c>
      <c r="G93" t="s">
        <v>99</v>
      </c>
      <c r="H93" t="s">
        <v>103</v>
      </c>
      <c r="I93" t="s">
        <v>18</v>
      </c>
      <c r="J93" t="s">
        <v>704</v>
      </c>
    </row>
    <row r="94" spans="1:10">
      <c r="A94" s="275" t="s">
        <v>1368</v>
      </c>
      <c r="B94" t="s">
        <v>39</v>
      </c>
      <c r="C94" t="s">
        <v>23</v>
      </c>
      <c r="D94" t="s">
        <v>1369</v>
      </c>
      <c r="E94" t="s">
        <v>190</v>
      </c>
      <c r="F94" t="s">
        <v>911</v>
      </c>
      <c r="G94" t="s">
        <v>1360</v>
      </c>
      <c r="H94" t="s">
        <v>1370</v>
      </c>
      <c r="I94" t="s">
        <v>1366</v>
      </c>
      <c r="J94" t="s">
        <v>705</v>
      </c>
    </row>
    <row r="95" spans="1:10">
      <c r="A95" s="275" t="s">
        <v>420</v>
      </c>
      <c r="B95" t="s">
        <v>42</v>
      </c>
      <c r="C95" t="s">
        <v>23</v>
      </c>
      <c r="D95" t="s">
        <v>421</v>
      </c>
      <c r="E95" t="s">
        <v>404</v>
      </c>
      <c r="F95" t="s">
        <v>28</v>
      </c>
      <c r="G95" t="s">
        <v>406</v>
      </c>
      <c r="H95" t="s">
        <v>634</v>
      </c>
      <c r="I95" t="s">
        <v>18</v>
      </c>
      <c r="J95" t="s">
        <v>698</v>
      </c>
    </row>
    <row r="96" spans="1:10">
      <c r="A96" s="275" t="s">
        <v>100</v>
      </c>
      <c r="B96" t="s">
        <v>136</v>
      </c>
      <c r="C96" t="s">
        <v>23</v>
      </c>
      <c r="D96" t="s">
        <v>102</v>
      </c>
      <c r="E96" t="s">
        <v>101</v>
      </c>
      <c r="F96" t="s">
        <v>890</v>
      </c>
      <c r="G96" t="s">
        <v>99</v>
      </c>
      <c r="H96" t="s">
        <v>103</v>
      </c>
      <c r="I96" t="s">
        <v>18</v>
      </c>
      <c r="J96" t="s">
        <v>704</v>
      </c>
    </row>
    <row r="97" spans="1:10">
      <c r="A97" s="275" t="s">
        <v>988</v>
      </c>
      <c r="B97" t="s">
        <v>42</v>
      </c>
      <c r="C97" t="s">
        <v>23</v>
      </c>
      <c r="D97" t="s">
        <v>989</v>
      </c>
      <c r="E97" t="s">
        <v>98</v>
      </c>
      <c r="F97" t="s">
        <v>984</v>
      </c>
      <c r="G97" t="s">
        <v>99</v>
      </c>
      <c r="H97" t="s">
        <v>985</v>
      </c>
      <c r="I97" t="s">
        <v>959</v>
      </c>
      <c r="J97" t="s">
        <v>704</v>
      </c>
    </row>
    <row r="98" spans="1:10">
      <c r="A98" s="275" t="s">
        <v>279</v>
      </c>
      <c r="B98" t="s">
        <v>42</v>
      </c>
      <c r="C98" t="s">
        <v>23</v>
      </c>
      <c r="D98" t="s">
        <v>280</v>
      </c>
      <c r="E98" t="s">
        <v>1064</v>
      </c>
      <c r="F98" t="s">
        <v>890</v>
      </c>
      <c r="G98" t="s">
        <v>1360</v>
      </c>
      <c r="H98" t="s">
        <v>899</v>
      </c>
      <c r="I98" t="s">
        <v>18</v>
      </c>
      <c r="J98" t="s">
        <v>699</v>
      </c>
    </row>
    <row r="99" spans="1:10">
      <c r="A99" s="275" t="s">
        <v>1010</v>
      </c>
      <c r="B99" t="s">
        <v>136</v>
      </c>
      <c r="C99" t="s">
        <v>23</v>
      </c>
      <c r="D99" t="s">
        <v>1011</v>
      </c>
      <c r="E99" t="s">
        <v>1012</v>
      </c>
      <c r="F99" t="s">
        <v>1013</v>
      </c>
      <c r="G99" t="s">
        <v>137</v>
      </c>
      <c r="H99" t="s">
        <v>137</v>
      </c>
      <c r="I99" t="s">
        <v>959</v>
      </c>
      <c r="J99" t="s">
        <v>705</v>
      </c>
    </row>
    <row r="100" spans="1:10">
      <c r="A100" s="275" t="s">
        <v>1029</v>
      </c>
      <c r="B100" t="s">
        <v>136</v>
      </c>
      <c r="C100" t="s">
        <v>23</v>
      </c>
      <c r="D100" t="s">
        <v>1030</v>
      </c>
      <c r="E100" t="s">
        <v>1027</v>
      </c>
      <c r="F100" t="s">
        <v>137</v>
      </c>
      <c r="G100" t="s">
        <v>757</v>
      </c>
      <c r="H100" t="s">
        <v>1028</v>
      </c>
      <c r="I100" t="s">
        <v>959</v>
      </c>
      <c r="J100" t="s">
        <v>702</v>
      </c>
    </row>
    <row r="101" spans="1:10">
      <c r="A101" s="275" t="s">
        <v>496</v>
      </c>
      <c r="B101" t="s">
        <v>225</v>
      </c>
      <c r="C101" t="s">
        <v>23</v>
      </c>
      <c r="D101" t="s">
        <v>497</v>
      </c>
      <c r="E101" t="s">
        <v>947</v>
      </c>
      <c r="F101" t="s">
        <v>893</v>
      </c>
      <c r="G101" t="s">
        <v>99</v>
      </c>
      <c r="H101" t="s">
        <v>691</v>
      </c>
      <c r="I101" t="s">
        <v>18</v>
      </c>
      <c r="J101" t="s">
        <v>699</v>
      </c>
    </row>
    <row r="102" spans="1:10">
      <c r="A102" s="275" t="s">
        <v>184</v>
      </c>
      <c r="B102" t="s">
        <v>42</v>
      </c>
      <c r="C102" t="s">
        <v>23</v>
      </c>
      <c r="D102" t="s">
        <v>185</v>
      </c>
      <c r="E102" t="s">
        <v>873</v>
      </c>
      <c r="F102" t="s">
        <v>911</v>
      </c>
      <c r="G102" t="s">
        <v>186</v>
      </c>
      <c r="H102" t="s">
        <v>186</v>
      </c>
      <c r="I102" t="s">
        <v>18</v>
      </c>
      <c r="J102" t="s">
        <v>701</v>
      </c>
    </row>
    <row r="103" spans="1:10">
      <c r="A103" s="275" t="s">
        <v>327</v>
      </c>
      <c r="B103" t="s">
        <v>225</v>
      </c>
      <c r="C103" t="s">
        <v>23</v>
      </c>
      <c r="D103" t="s">
        <v>328</v>
      </c>
      <c r="E103" t="s">
        <v>244</v>
      </c>
      <c r="F103" t="s">
        <v>893</v>
      </c>
      <c r="G103" t="s">
        <v>192</v>
      </c>
      <c r="H103" t="s">
        <v>808</v>
      </c>
      <c r="I103" t="s">
        <v>18</v>
      </c>
      <c r="J103" t="s">
        <v>701</v>
      </c>
    </row>
    <row r="104" spans="1:10">
      <c r="A104" s="275" t="s">
        <v>498</v>
      </c>
      <c r="B104" t="s">
        <v>42</v>
      </c>
      <c r="C104" t="s">
        <v>23</v>
      </c>
      <c r="D104" t="s">
        <v>499</v>
      </c>
      <c r="E104" t="s">
        <v>217</v>
      </c>
      <c r="F104" t="s">
        <v>893</v>
      </c>
      <c r="G104" t="s">
        <v>1360</v>
      </c>
      <c r="H104" t="s">
        <v>250</v>
      </c>
      <c r="I104" t="s">
        <v>18</v>
      </c>
      <c r="J104" t="s">
        <v>699</v>
      </c>
    </row>
    <row r="105" spans="1:10">
      <c r="A105" s="275" t="s">
        <v>500</v>
      </c>
      <c r="B105" t="s">
        <v>225</v>
      </c>
      <c r="C105" t="s">
        <v>23</v>
      </c>
      <c r="D105" t="s">
        <v>501</v>
      </c>
      <c r="E105" t="s">
        <v>227</v>
      </c>
      <c r="F105" t="s">
        <v>911</v>
      </c>
      <c r="G105" t="s">
        <v>1360</v>
      </c>
      <c r="H105" t="s">
        <v>207</v>
      </c>
      <c r="I105" t="s">
        <v>18</v>
      </c>
      <c r="J105" t="s">
        <v>709</v>
      </c>
    </row>
    <row r="106" spans="1:10">
      <c r="A106" s="275" t="s">
        <v>502</v>
      </c>
      <c r="B106" t="s">
        <v>42</v>
      </c>
      <c r="C106" t="s">
        <v>23</v>
      </c>
      <c r="D106" t="s">
        <v>503</v>
      </c>
      <c r="E106" t="s">
        <v>756</v>
      </c>
      <c r="F106" t="s">
        <v>890</v>
      </c>
      <c r="G106" t="s">
        <v>1360</v>
      </c>
      <c r="H106" t="s">
        <v>504</v>
      </c>
      <c r="I106" t="s">
        <v>18</v>
      </c>
      <c r="J106" t="s">
        <v>701</v>
      </c>
    </row>
    <row r="107" spans="1:10">
      <c r="A107" s="275" t="s">
        <v>381</v>
      </c>
      <c r="B107" t="s">
        <v>42</v>
      </c>
      <c r="C107" t="s">
        <v>23</v>
      </c>
      <c r="D107" t="s">
        <v>382</v>
      </c>
      <c r="E107" t="s">
        <v>217</v>
      </c>
      <c r="F107" t="s">
        <v>911</v>
      </c>
      <c r="G107" t="s">
        <v>757</v>
      </c>
      <c r="H107" t="s">
        <v>220</v>
      </c>
      <c r="I107" t="s">
        <v>18</v>
      </c>
      <c r="J107" t="s">
        <v>699</v>
      </c>
    </row>
    <row r="108" spans="1:10">
      <c r="A108" s="275" t="s">
        <v>1037</v>
      </c>
      <c r="B108" t="s">
        <v>42</v>
      </c>
      <c r="C108" t="s">
        <v>23</v>
      </c>
      <c r="D108" t="s">
        <v>1038</v>
      </c>
      <c r="E108" t="s">
        <v>240</v>
      </c>
      <c r="F108" t="s">
        <v>890</v>
      </c>
      <c r="G108" t="s">
        <v>241</v>
      </c>
      <c r="H108" t="s">
        <v>242</v>
      </c>
      <c r="I108" t="s">
        <v>1039</v>
      </c>
      <c r="J108" t="s">
        <v>699</v>
      </c>
    </row>
    <row r="109" spans="1:10">
      <c r="A109" s="275" t="s">
        <v>214</v>
      </c>
      <c r="B109" t="s">
        <v>42</v>
      </c>
      <c r="C109" t="s">
        <v>23</v>
      </c>
      <c r="D109" t="s">
        <v>215</v>
      </c>
      <c r="E109" t="s">
        <v>925</v>
      </c>
      <c r="F109" t="s">
        <v>890</v>
      </c>
      <c r="G109" t="s">
        <v>1360</v>
      </c>
      <c r="H109" t="s">
        <v>926</v>
      </c>
      <c r="I109" t="s">
        <v>18</v>
      </c>
      <c r="J109" t="s">
        <v>708</v>
      </c>
    </row>
    <row r="110" spans="1:10">
      <c r="A110" s="275" t="s">
        <v>275</v>
      </c>
      <c r="B110" t="s">
        <v>42</v>
      </c>
      <c r="C110" t="s">
        <v>23</v>
      </c>
      <c r="D110" t="s">
        <v>277</v>
      </c>
      <c r="E110" t="s">
        <v>276</v>
      </c>
      <c r="F110" t="s">
        <v>893</v>
      </c>
      <c r="G110" t="s">
        <v>1360</v>
      </c>
      <c r="H110" t="s">
        <v>899</v>
      </c>
      <c r="I110" t="s">
        <v>18</v>
      </c>
      <c r="J110" t="s">
        <v>711</v>
      </c>
    </row>
    <row r="111" spans="1:10">
      <c r="A111" s="275" t="s">
        <v>1182</v>
      </c>
      <c r="B111" t="s">
        <v>42</v>
      </c>
      <c r="C111" t="s">
        <v>23</v>
      </c>
      <c r="D111" t="s">
        <v>1183</v>
      </c>
      <c r="E111" t="s">
        <v>1153</v>
      </c>
      <c r="F111" t="s">
        <v>1017</v>
      </c>
      <c r="G111" t="s">
        <v>1154</v>
      </c>
      <c r="H111" t="s">
        <v>1184</v>
      </c>
      <c r="I111" t="s">
        <v>959</v>
      </c>
      <c r="J111" t="s">
        <v>1020</v>
      </c>
    </row>
    <row r="112" spans="1:10">
      <c r="A112" s="275" t="s">
        <v>352</v>
      </c>
      <c r="B112" t="s">
        <v>225</v>
      </c>
      <c r="C112" t="s">
        <v>23</v>
      </c>
      <c r="D112" t="s">
        <v>353</v>
      </c>
      <c r="E112" t="s">
        <v>942</v>
      </c>
      <c r="F112" t="s">
        <v>890</v>
      </c>
      <c r="G112" t="s">
        <v>1360</v>
      </c>
      <c r="H112" t="s">
        <v>207</v>
      </c>
      <c r="I112" t="s">
        <v>18</v>
      </c>
      <c r="J112" t="s">
        <v>701</v>
      </c>
    </row>
    <row r="113" spans="1:10">
      <c r="A113" s="275" t="s">
        <v>1174</v>
      </c>
      <c r="B113" t="s">
        <v>42</v>
      </c>
      <c r="C113" t="s">
        <v>23</v>
      </c>
      <c r="D113" t="s">
        <v>1175</v>
      </c>
      <c r="E113" t="s">
        <v>1016</v>
      </c>
      <c r="F113" t="s">
        <v>1017</v>
      </c>
      <c r="G113" t="s">
        <v>339</v>
      </c>
      <c r="H113" t="s">
        <v>1143</v>
      </c>
      <c r="I113" t="s">
        <v>959</v>
      </c>
      <c r="J113" t="s">
        <v>1020</v>
      </c>
    </row>
    <row r="114" spans="1:10">
      <c r="A114" s="275" t="s">
        <v>1144</v>
      </c>
      <c r="B114" t="s">
        <v>42</v>
      </c>
      <c r="C114" t="s">
        <v>23</v>
      </c>
      <c r="D114" t="s">
        <v>1145</v>
      </c>
      <c r="E114" t="s">
        <v>1053</v>
      </c>
      <c r="F114" t="s">
        <v>1017</v>
      </c>
      <c r="G114" t="s">
        <v>1360</v>
      </c>
      <c r="H114" t="s">
        <v>1024</v>
      </c>
      <c r="I114" t="s">
        <v>959</v>
      </c>
      <c r="J114" t="s">
        <v>1020</v>
      </c>
    </row>
    <row r="115" spans="1:10">
      <c r="A115" s="275" t="s">
        <v>157</v>
      </c>
      <c r="B115" t="s">
        <v>39</v>
      </c>
      <c r="C115" t="s">
        <v>23</v>
      </c>
      <c r="D115" t="s">
        <v>158</v>
      </c>
      <c r="E115" t="s">
        <v>101</v>
      </c>
      <c r="F115" t="s">
        <v>104</v>
      </c>
      <c r="G115" t="s">
        <v>99</v>
      </c>
      <c r="H115" t="s">
        <v>103</v>
      </c>
      <c r="I115" t="s">
        <v>959</v>
      </c>
      <c r="J115" t="s">
        <v>704</v>
      </c>
    </row>
    <row r="116" spans="1:10">
      <c r="A116" s="275" t="s">
        <v>426</v>
      </c>
      <c r="B116" t="s">
        <v>225</v>
      </c>
      <c r="C116" t="s">
        <v>23</v>
      </c>
      <c r="D116" t="s">
        <v>427</v>
      </c>
      <c r="E116" t="s">
        <v>845</v>
      </c>
      <c r="F116" t="s">
        <v>28</v>
      </c>
      <c r="G116" t="s">
        <v>611</v>
      </c>
      <c r="H116" t="s">
        <v>611</v>
      </c>
      <c r="I116" t="s">
        <v>18</v>
      </c>
      <c r="J116" t="s">
        <v>698</v>
      </c>
    </row>
    <row r="117" spans="1:10">
      <c r="A117" s="275" t="s">
        <v>994</v>
      </c>
      <c r="B117" t="s">
        <v>39</v>
      </c>
      <c r="C117" t="s">
        <v>23</v>
      </c>
      <c r="D117" t="s">
        <v>995</v>
      </c>
      <c r="E117" t="s">
        <v>170</v>
      </c>
      <c r="F117" t="s">
        <v>984</v>
      </c>
      <c r="G117" t="s">
        <v>984</v>
      </c>
      <c r="H117" t="s">
        <v>984</v>
      </c>
      <c r="I117" t="s">
        <v>959</v>
      </c>
      <c r="J117" t="s">
        <v>704</v>
      </c>
    </row>
    <row r="118" spans="1:10">
      <c r="A118" s="275" t="s">
        <v>1129</v>
      </c>
      <c r="B118" t="s">
        <v>225</v>
      </c>
      <c r="C118" t="s">
        <v>23</v>
      </c>
      <c r="D118" t="s">
        <v>1130</v>
      </c>
      <c r="E118" t="s">
        <v>925</v>
      </c>
      <c r="F118" t="s">
        <v>137</v>
      </c>
      <c r="G118" t="s">
        <v>197</v>
      </c>
      <c r="H118" t="s">
        <v>926</v>
      </c>
      <c r="I118" t="s">
        <v>959</v>
      </c>
      <c r="J118" t="s">
        <v>702</v>
      </c>
    </row>
    <row r="119" spans="1:10">
      <c r="A119" s="275" t="s">
        <v>302</v>
      </c>
      <c r="B119" t="s">
        <v>42</v>
      </c>
      <c r="C119" t="s">
        <v>23</v>
      </c>
      <c r="D119" t="s">
        <v>303</v>
      </c>
      <c r="E119" t="s">
        <v>244</v>
      </c>
      <c r="F119" t="s">
        <v>893</v>
      </c>
      <c r="G119" t="s">
        <v>99</v>
      </c>
      <c r="H119" t="s">
        <v>78</v>
      </c>
      <c r="I119" t="s">
        <v>18</v>
      </c>
      <c r="J119" t="s">
        <v>701</v>
      </c>
    </row>
    <row r="120" spans="1:10">
      <c r="A120" s="275" t="s">
        <v>1082</v>
      </c>
      <c r="B120" t="s">
        <v>225</v>
      </c>
      <c r="C120" t="s">
        <v>23</v>
      </c>
      <c r="D120" t="s">
        <v>1083</v>
      </c>
      <c r="E120" t="s">
        <v>190</v>
      </c>
      <c r="F120" t="s">
        <v>193</v>
      </c>
      <c r="G120" t="s">
        <v>325</v>
      </c>
      <c r="H120" t="s">
        <v>1084</v>
      </c>
      <c r="I120" t="s">
        <v>959</v>
      </c>
      <c r="J120" t="s">
        <v>706</v>
      </c>
    </row>
    <row r="121" spans="1:10">
      <c r="A121" s="275" t="s">
        <v>1094</v>
      </c>
      <c r="B121" t="s">
        <v>136</v>
      </c>
      <c r="C121" t="s">
        <v>23</v>
      </c>
      <c r="D121" t="s">
        <v>1095</v>
      </c>
      <c r="E121" t="s">
        <v>925</v>
      </c>
      <c r="F121" t="s">
        <v>137</v>
      </c>
      <c r="G121" t="s">
        <v>1005</v>
      </c>
      <c r="H121" t="s">
        <v>930</v>
      </c>
      <c r="I121" t="s">
        <v>959</v>
      </c>
      <c r="J121" t="s">
        <v>702</v>
      </c>
    </row>
    <row r="122" spans="1:10">
      <c r="A122" s="275" t="s">
        <v>1066</v>
      </c>
      <c r="B122" t="s">
        <v>39</v>
      </c>
      <c r="C122" t="s">
        <v>23</v>
      </c>
      <c r="D122" t="s">
        <v>1067</v>
      </c>
      <c r="E122" t="s">
        <v>1068</v>
      </c>
      <c r="F122" t="s">
        <v>1068</v>
      </c>
      <c r="G122" t="s">
        <v>20</v>
      </c>
      <c r="H122" t="s">
        <v>1069</v>
      </c>
      <c r="I122" t="s">
        <v>959</v>
      </c>
      <c r="J122" t="s">
        <v>706</v>
      </c>
    </row>
    <row r="123" spans="1:10">
      <c r="A123" s="275" t="s">
        <v>442</v>
      </c>
      <c r="B123" t="s">
        <v>42</v>
      </c>
      <c r="C123" t="s">
        <v>23</v>
      </c>
      <c r="D123" t="s">
        <v>443</v>
      </c>
      <c r="E123" t="s">
        <v>227</v>
      </c>
      <c r="F123" t="s">
        <v>893</v>
      </c>
      <c r="G123" t="s">
        <v>1360</v>
      </c>
      <c r="H123" t="s">
        <v>207</v>
      </c>
      <c r="I123" t="s">
        <v>18</v>
      </c>
      <c r="J123" t="s">
        <v>700</v>
      </c>
    </row>
    <row r="124" spans="1:10">
      <c r="A124" s="275" t="s">
        <v>256</v>
      </c>
      <c r="B124" t="s">
        <v>39</v>
      </c>
      <c r="C124" t="s">
        <v>23</v>
      </c>
      <c r="D124" t="s">
        <v>257</v>
      </c>
      <c r="E124" t="s">
        <v>95</v>
      </c>
      <c r="F124" t="s">
        <v>911</v>
      </c>
      <c r="G124" t="s">
        <v>99</v>
      </c>
      <c r="H124" t="s">
        <v>206</v>
      </c>
      <c r="I124" t="s">
        <v>18</v>
      </c>
      <c r="J124" t="s">
        <v>698</v>
      </c>
    </row>
    <row r="125" spans="1:10">
      <c r="A125" s="275" t="s">
        <v>203</v>
      </c>
      <c r="B125" t="s">
        <v>42</v>
      </c>
      <c r="C125" t="s">
        <v>23</v>
      </c>
      <c r="D125" t="s">
        <v>205</v>
      </c>
      <c r="E125" t="s">
        <v>658</v>
      </c>
      <c r="F125" t="s">
        <v>911</v>
      </c>
      <c r="G125" t="s">
        <v>206</v>
      </c>
      <c r="H125" t="s">
        <v>696</v>
      </c>
      <c r="I125" t="s">
        <v>18</v>
      </c>
      <c r="J125" t="s">
        <v>701</v>
      </c>
    </row>
    <row r="126" spans="1:10">
      <c r="A126" s="275" t="s">
        <v>1125</v>
      </c>
      <c r="B126" t="s">
        <v>136</v>
      </c>
      <c r="C126" t="s">
        <v>23</v>
      </c>
      <c r="D126" t="s">
        <v>1126</v>
      </c>
      <c r="E126" t="s">
        <v>925</v>
      </c>
      <c r="F126" t="s">
        <v>137</v>
      </c>
      <c r="G126" t="s">
        <v>1005</v>
      </c>
      <c r="H126" t="s">
        <v>925</v>
      </c>
      <c r="I126" t="s">
        <v>959</v>
      </c>
      <c r="J126" t="s">
        <v>703</v>
      </c>
    </row>
    <row r="127" spans="1:10">
      <c r="A127" s="275" t="s">
        <v>436</v>
      </c>
      <c r="B127" t="s">
        <v>225</v>
      </c>
      <c r="C127" t="s">
        <v>23</v>
      </c>
      <c r="D127" t="s">
        <v>437</v>
      </c>
      <c r="E127" t="s">
        <v>204</v>
      </c>
      <c r="F127" t="s">
        <v>911</v>
      </c>
      <c r="G127" t="s">
        <v>773</v>
      </c>
      <c r="H127" t="s">
        <v>854</v>
      </c>
      <c r="I127" t="s">
        <v>18</v>
      </c>
      <c r="J127" t="s">
        <v>701</v>
      </c>
    </row>
    <row r="128" spans="1:10">
      <c r="A128" s="275" t="s">
        <v>1096</v>
      </c>
      <c r="B128" t="s">
        <v>136</v>
      </c>
      <c r="C128" t="s">
        <v>23</v>
      </c>
      <c r="D128" t="s">
        <v>1097</v>
      </c>
      <c r="E128" t="s">
        <v>925</v>
      </c>
      <c r="F128" t="s">
        <v>137</v>
      </c>
      <c r="G128" t="s">
        <v>197</v>
      </c>
      <c r="H128" t="s">
        <v>1091</v>
      </c>
      <c r="I128" t="s">
        <v>959</v>
      </c>
      <c r="J128" t="s">
        <v>703</v>
      </c>
    </row>
    <row r="129" spans="1:10">
      <c r="A129" s="275" t="s">
        <v>379</v>
      </c>
      <c r="B129" t="s">
        <v>42</v>
      </c>
      <c r="C129" t="s">
        <v>23</v>
      </c>
      <c r="D129" t="s">
        <v>380</v>
      </c>
      <c r="E129" t="s">
        <v>217</v>
      </c>
      <c r="F129" t="s">
        <v>893</v>
      </c>
      <c r="G129" t="s">
        <v>1360</v>
      </c>
      <c r="H129" t="s">
        <v>250</v>
      </c>
      <c r="I129" t="s">
        <v>18</v>
      </c>
      <c r="J129" t="s">
        <v>891</v>
      </c>
    </row>
    <row r="130" spans="1:10">
      <c r="A130" s="275" t="s">
        <v>1008</v>
      </c>
      <c r="B130" t="s">
        <v>42</v>
      </c>
      <c r="C130" t="s">
        <v>23</v>
      </c>
      <c r="D130" t="s">
        <v>1009</v>
      </c>
      <c r="E130" t="s">
        <v>949</v>
      </c>
      <c r="F130" t="s">
        <v>21</v>
      </c>
      <c r="G130" t="s">
        <v>1360</v>
      </c>
      <c r="H130" t="s">
        <v>207</v>
      </c>
      <c r="I130" t="s">
        <v>959</v>
      </c>
      <c r="J130" t="s">
        <v>700</v>
      </c>
    </row>
    <row r="131" spans="1:10">
      <c r="A131" s="275" t="s">
        <v>208</v>
      </c>
      <c r="B131" t="s">
        <v>42</v>
      </c>
      <c r="C131" t="s">
        <v>23</v>
      </c>
      <c r="D131" t="s">
        <v>209</v>
      </c>
      <c r="E131" t="s">
        <v>101</v>
      </c>
      <c r="F131" t="s">
        <v>890</v>
      </c>
      <c r="G131" t="s">
        <v>99</v>
      </c>
      <c r="H131" t="s">
        <v>103</v>
      </c>
      <c r="I131" t="s">
        <v>18</v>
      </c>
      <c r="J131" t="s">
        <v>704</v>
      </c>
    </row>
    <row r="132" spans="1:10">
      <c r="A132" s="275" t="s">
        <v>1014</v>
      </c>
      <c r="B132" t="s">
        <v>42</v>
      </c>
      <c r="C132" t="s">
        <v>23</v>
      </c>
      <c r="D132" t="s">
        <v>1015</v>
      </c>
      <c r="E132" t="s">
        <v>1016</v>
      </c>
      <c r="F132" t="s">
        <v>1017</v>
      </c>
      <c r="G132" t="s">
        <v>1018</v>
      </c>
      <c r="H132" t="s">
        <v>1019</v>
      </c>
      <c r="I132" t="s">
        <v>959</v>
      </c>
      <c r="J132" t="s">
        <v>1020</v>
      </c>
    </row>
    <row r="133" spans="1:10">
      <c r="A133" s="275" t="s">
        <v>246</v>
      </c>
      <c r="B133" t="s">
        <v>42</v>
      </c>
      <c r="C133" t="s">
        <v>23</v>
      </c>
      <c r="D133" t="s">
        <v>247</v>
      </c>
      <c r="E133" t="s">
        <v>95</v>
      </c>
      <c r="F133" t="s">
        <v>911</v>
      </c>
      <c r="G133" t="s">
        <v>72</v>
      </c>
      <c r="H133" t="s">
        <v>192</v>
      </c>
      <c r="I133" t="s">
        <v>18</v>
      </c>
      <c r="J133" t="s">
        <v>699</v>
      </c>
    </row>
    <row r="134" spans="1:10">
      <c r="A134" s="275" t="s">
        <v>248</v>
      </c>
      <c r="B134" t="s">
        <v>42</v>
      </c>
      <c r="C134" t="s">
        <v>23</v>
      </c>
      <c r="D134" t="s">
        <v>249</v>
      </c>
      <c r="E134" t="s">
        <v>694</v>
      </c>
      <c r="F134" t="s">
        <v>890</v>
      </c>
      <c r="G134" t="s">
        <v>1360</v>
      </c>
      <c r="H134" t="s">
        <v>250</v>
      </c>
      <c r="I134" t="s">
        <v>18</v>
      </c>
      <c r="J134" t="s">
        <v>699</v>
      </c>
    </row>
    <row r="135" spans="1:10">
      <c r="A135" s="275" t="s">
        <v>416</v>
      </c>
      <c r="B135" t="s">
        <v>42</v>
      </c>
      <c r="C135" t="s">
        <v>23</v>
      </c>
      <c r="D135" t="s">
        <v>417</v>
      </c>
      <c r="E135" t="s">
        <v>47</v>
      </c>
      <c r="F135" t="s">
        <v>890</v>
      </c>
      <c r="G135" t="s">
        <v>15</v>
      </c>
      <c r="H135" t="s">
        <v>16</v>
      </c>
      <c r="I135" t="s">
        <v>18</v>
      </c>
      <c r="J135" t="s">
        <v>709</v>
      </c>
    </row>
    <row r="136" spans="1:10">
      <c r="A136" s="275" t="s">
        <v>1118</v>
      </c>
      <c r="B136" t="s">
        <v>136</v>
      </c>
      <c r="C136" t="s">
        <v>23</v>
      </c>
      <c r="D136" t="s">
        <v>1119</v>
      </c>
      <c r="E136" t="s">
        <v>227</v>
      </c>
      <c r="F136" t="s">
        <v>1044</v>
      </c>
      <c r="G136" t="s">
        <v>1360</v>
      </c>
      <c r="H136" t="s">
        <v>207</v>
      </c>
      <c r="I136" t="s">
        <v>959</v>
      </c>
      <c r="J136" t="s">
        <v>700</v>
      </c>
    </row>
    <row r="137" spans="1:10">
      <c r="A137" s="275" t="s">
        <v>1040</v>
      </c>
      <c r="B137" t="s">
        <v>42</v>
      </c>
      <c r="C137" t="s">
        <v>23</v>
      </c>
      <c r="D137" t="s">
        <v>1041</v>
      </c>
      <c r="E137" t="s">
        <v>1016</v>
      </c>
      <c r="F137" t="s">
        <v>1017</v>
      </c>
      <c r="G137" t="s">
        <v>1360</v>
      </c>
      <c r="H137" t="s">
        <v>1024</v>
      </c>
      <c r="I137" t="s">
        <v>959</v>
      </c>
      <c r="J137" t="s">
        <v>1020</v>
      </c>
    </row>
    <row r="138" spans="1:10">
      <c r="A138" s="275" t="s">
        <v>251</v>
      </c>
      <c r="B138" t="s">
        <v>225</v>
      </c>
      <c r="C138" t="s">
        <v>23</v>
      </c>
      <c r="D138" t="s">
        <v>252</v>
      </c>
      <c r="E138" t="s">
        <v>694</v>
      </c>
      <c r="F138" t="s">
        <v>890</v>
      </c>
      <c r="G138" t="s">
        <v>1360</v>
      </c>
      <c r="H138" t="s">
        <v>207</v>
      </c>
      <c r="I138" t="s">
        <v>18</v>
      </c>
      <c r="J138" t="s">
        <v>701</v>
      </c>
    </row>
    <row r="139" spans="1:10">
      <c r="A139" s="275" t="s">
        <v>1127</v>
      </c>
      <c r="B139" t="s">
        <v>39</v>
      </c>
      <c r="C139" t="s">
        <v>23</v>
      </c>
      <c r="D139" t="s">
        <v>1128</v>
      </c>
      <c r="E139" t="s">
        <v>925</v>
      </c>
      <c r="F139" t="s">
        <v>137</v>
      </c>
      <c r="G139" t="s">
        <v>197</v>
      </c>
      <c r="H139" t="s">
        <v>925</v>
      </c>
      <c r="I139" t="s">
        <v>959</v>
      </c>
      <c r="J139" t="s">
        <v>702</v>
      </c>
    </row>
    <row r="140" spans="1:10">
      <c r="A140" s="275" t="s">
        <v>1107</v>
      </c>
      <c r="B140" t="s">
        <v>225</v>
      </c>
      <c r="C140" t="s">
        <v>23</v>
      </c>
      <c r="D140" t="s">
        <v>1108</v>
      </c>
      <c r="E140" t="s">
        <v>925</v>
      </c>
      <c r="F140" t="s">
        <v>137</v>
      </c>
      <c r="G140" t="s">
        <v>197</v>
      </c>
      <c r="H140" t="s">
        <v>926</v>
      </c>
      <c r="I140" t="s">
        <v>959</v>
      </c>
      <c r="J140" t="s">
        <v>702</v>
      </c>
    </row>
    <row r="141" spans="1:10">
      <c r="A141" s="275" t="s">
        <v>331</v>
      </c>
      <c r="B141" t="s">
        <v>136</v>
      </c>
      <c r="C141" t="s">
        <v>23</v>
      </c>
      <c r="D141" t="s">
        <v>332</v>
      </c>
      <c r="E141" t="s">
        <v>687</v>
      </c>
      <c r="F141" t="s">
        <v>911</v>
      </c>
      <c r="G141" t="s">
        <v>197</v>
      </c>
      <c r="H141" t="s">
        <v>333</v>
      </c>
      <c r="I141" t="s">
        <v>18</v>
      </c>
      <c r="J141" t="s">
        <v>701</v>
      </c>
    </row>
    <row r="142" spans="1:10">
      <c r="A142" s="275" t="s">
        <v>505</v>
      </c>
      <c r="B142" t="s">
        <v>42</v>
      </c>
      <c r="C142" t="s">
        <v>23</v>
      </c>
      <c r="D142" t="s">
        <v>506</v>
      </c>
      <c r="E142" t="s">
        <v>925</v>
      </c>
      <c r="F142" t="s">
        <v>893</v>
      </c>
      <c r="G142" t="s">
        <v>1360</v>
      </c>
      <c r="H142" t="s">
        <v>197</v>
      </c>
      <c r="I142" t="s">
        <v>18</v>
      </c>
      <c r="J142" t="s">
        <v>709</v>
      </c>
    </row>
    <row r="143" spans="1:10">
      <c r="A143" s="275" t="s">
        <v>263</v>
      </c>
      <c r="B143" t="s">
        <v>136</v>
      </c>
      <c r="C143" t="s">
        <v>23</v>
      </c>
      <c r="D143" t="s">
        <v>264</v>
      </c>
      <c r="E143" t="s">
        <v>101</v>
      </c>
      <c r="F143" t="s">
        <v>890</v>
      </c>
      <c r="G143" t="s">
        <v>99</v>
      </c>
      <c r="H143" t="s">
        <v>103</v>
      </c>
      <c r="I143" t="s">
        <v>18</v>
      </c>
      <c r="J143" t="s">
        <v>704</v>
      </c>
    </row>
    <row r="144" spans="1:10">
      <c r="A144" s="275" t="s">
        <v>321</v>
      </c>
      <c r="B144" t="s">
        <v>42</v>
      </c>
      <c r="C144" t="s">
        <v>23</v>
      </c>
      <c r="D144" t="s">
        <v>322</v>
      </c>
      <c r="E144" t="s">
        <v>694</v>
      </c>
      <c r="F144" t="s">
        <v>890</v>
      </c>
      <c r="G144" t="s">
        <v>241</v>
      </c>
      <c r="H144" t="s">
        <v>242</v>
      </c>
      <c r="I144" t="s">
        <v>18</v>
      </c>
      <c r="J144" t="s">
        <v>701</v>
      </c>
    </row>
    <row r="145" spans="1:10">
      <c r="A145" s="275" t="s">
        <v>1102</v>
      </c>
      <c r="B145" t="s">
        <v>136</v>
      </c>
      <c r="C145" t="s">
        <v>23</v>
      </c>
      <c r="D145" t="s">
        <v>1103</v>
      </c>
      <c r="E145" t="s">
        <v>925</v>
      </c>
      <c r="F145" t="s">
        <v>137</v>
      </c>
      <c r="G145" t="s">
        <v>197</v>
      </c>
      <c r="H145" t="s">
        <v>333</v>
      </c>
      <c r="I145" t="s">
        <v>959</v>
      </c>
      <c r="J145" t="s">
        <v>703</v>
      </c>
    </row>
    <row r="146" spans="1:10">
      <c r="A146" s="275" t="s">
        <v>1202</v>
      </c>
      <c r="B146" t="s">
        <v>42</v>
      </c>
      <c r="C146" t="s">
        <v>23</v>
      </c>
      <c r="D146" t="s">
        <v>1203</v>
      </c>
      <c r="E146" t="s">
        <v>1016</v>
      </c>
      <c r="F146" t="s">
        <v>1017</v>
      </c>
      <c r="G146" t="s">
        <v>1142</v>
      </c>
      <c r="H146" t="s">
        <v>1161</v>
      </c>
      <c r="I146" t="s">
        <v>959</v>
      </c>
      <c r="J146" t="s">
        <v>1020</v>
      </c>
    </row>
    <row r="147" spans="1:10">
      <c r="A147" s="275" t="s">
        <v>509</v>
      </c>
      <c r="B147" t="s">
        <v>225</v>
      </c>
      <c r="C147" t="s">
        <v>23</v>
      </c>
      <c r="D147" t="s">
        <v>510</v>
      </c>
      <c r="E147" t="s">
        <v>204</v>
      </c>
      <c r="F147" t="s">
        <v>911</v>
      </c>
      <c r="G147" t="s">
        <v>339</v>
      </c>
      <c r="H147" t="s">
        <v>927</v>
      </c>
      <c r="I147" t="s">
        <v>18</v>
      </c>
      <c r="J147" t="s">
        <v>701</v>
      </c>
    </row>
    <row r="148" spans="1:10">
      <c r="A148" s="275" t="s">
        <v>1092</v>
      </c>
      <c r="B148" t="s">
        <v>136</v>
      </c>
      <c r="C148" t="s">
        <v>23</v>
      </c>
      <c r="D148" t="s">
        <v>1093</v>
      </c>
      <c r="E148" t="s">
        <v>925</v>
      </c>
      <c r="F148" t="s">
        <v>137</v>
      </c>
      <c r="G148" t="s">
        <v>197</v>
      </c>
      <c r="H148" t="s">
        <v>135</v>
      </c>
      <c r="I148" t="s">
        <v>959</v>
      </c>
      <c r="J148" t="s">
        <v>703</v>
      </c>
    </row>
    <row r="149" spans="1:10">
      <c r="A149" s="275" t="s">
        <v>1124</v>
      </c>
      <c r="B149" t="s">
        <v>136</v>
      </c>
      <c r="C149" t="s">
        <v>23</v>
      </c>
      <c r="D149" t="s">
        <v>775</v>
      </c>
      <c r="E149" t="s">
        <v>925</v>
      </c>
      <c r="F149" t="s">
        <v>137</v>
      </c>
      <c r="G149" t="s">
        <v>197</v>
      </c>
      <c r="H149" t="s">
        <v>1091</v>
      </c>
      <c r="I149" t="s">
        <v>959</v>
      </c>
      <c r="J149" t="s">
        <v>703</v>
      </c>
    </row>
    <row r="150" spans="1:10">
      <c r="A150" s="275" t="s">
        <v>323</v>
      </c>
      <c r="B150" t="s">
        <v>136</v>
      </c>
      <c r="C150" t="s">
        <v>23</v>
      </c>
      <c r="D150" t="s">
        <v>324</v>
      </c>
      <c r="E150" t="s">
        <v>694</v>
      </c>
      <c r="F150" t="s">
        <v>911</v>
      </c>
      <c r="G150" t="s">
        <v>99</v>
      </c>
      <c r="H150" t="s">
        <v>206</v>
      </c>
      <c r="I150" t="s">
        <v>18</v>
      </c>
      <c r="J150" t="s">
        <v>701</v>
      </c>
    </row>
    <row r="151" spans="1:10">
      <c r="A151" s="275" t="s">
        <v>312</v>
      </c>
      <c r="B151" t="s">
        <v>42</v>
      </c>
      <c r="C151" t="s">
        <v>23</v>
      </c>
      <c r="D151" t="s">
        <v>313</v>
      </c>
      <c r="E151" t="s">
        <v>244</v>
      </c>
      <c r="F151" t="s">
        <v>893</v>
      </c>
      <c r="G151" t="s">
        <v>241</v>
      </c>
      <c r="H151" t="s">
        <v>309</v>
      </c>
      <c r="I151" t="s">
        <v>18</v>
      </c>
      <c r="J151" t="s">
        <v>701</v>
      </c>
    </row>
    <row r="152" spans="1:10">
      <c r="A152" s="275" t="s">
        <v>121</v>
      </c>
      <c r="B152" t="s">
        <v>225</v>
      </c>
      <c r="C152" t="s">
        <v>23</v>
      </c>
      <c r="D152" t="s">
        <v>122</v>
      </c>
      <c r="E152" t="s">
        <v>101</v>
      </c>
      <c r="F152" t="s">
        <v>890</v>
      </c>
      <c r="G152" t="s">
        <v>99</v>
      </c>
      <c r="H152" t="s">
        <v>103</v>
      </c>
      <c r="I152" t="s">
        <v>18</v>
      </c>
      <c r="J152" t="s">
        <v>704</v>
      </c>
    </row>
    <row r="153" spans="1:10">
      <c r="A153" s="275" t="s">
        <v>1104</v>
      </c>
      <c r="B153" t="s">
        <v>225</v>
      </c>
      <c r="C153" t="s">
        <v>23</v>
      </c>
      <c r="D153" t="s">
        <v>1105</v>
      </c>
      <c r="E153" t="s">
        <v>925</v>
      </c>
      <c r="F153" t="s">
        <v>137</v>
      </c>
      <c r="G153" t="s">
        <v>197</v>
      </c>
      <c r="H153" t="s">
        <v>1106</v>
      </c>
      <c r="I153" t="s">
        <v>959</v>
      </c>
      <c r="J153" t="s">
        <v>702</v>
      </c>
    </row>
    <row r="154" spans="1:10">
      <c r="A154" s="275" t="s">
        <v>358</v>
      </c>
      <c r="B154" t="s">
        <v>42</v>
      </c>
      <c r="C154" t="s">
        <v>23</v>
      </c>
      <c r="D154" t="s">
        <v>359</v>
      </c>
      <c r="E154" t="s">
        <v>95</v>
      </c>
      <c r="F154" t="s">
        <v>911</v>
      </c>
      <c r="G154" t="s">
        <v>192</v>
      </c>
      <c r="H154" t="s">
        <v>360</v>
      </c>
      <c r="I154" t="s">
        <v>18</v>
      </c>
      <c r="J154" t="s">
        <v>701</v>
      </c>
    </row>
    <row r="155" spans="1:10">
      <c r="A155" s="275" t="s">
        <v>1185</v>
      </c>
      <c r="B155" t="s">
        <v>42</v>
      </c>
      <c r="C155" t="s">
        <v>23</v>
      </c>
      <c r="D155" t="s">
        <v>1186</v>
      </c>
      <c r="E155" t="s">
        <v>1187</v>
      </c>
      <c r="F155" t="s">
        <v>1017</v>
      </c>
      <c r="G155" t="s">
        <v>1360</v>
      </c>
      <c r="H155" t="s">
        <v>1188</v>
      </c>
      <c r="I155" t="s">
        <v>959</v>
      </c>
      <c r="J155" t="s">
        <v>1020</v>
      </c>
    </row>
    <row r="156" spans="1:10">
      <c r="A156" s="275" t="s">
        <v>361</v>
      </c>
      <c r="B156" t="s">
        <v>225</v>
      </c>
      <c r="C156" t="s">
        <v>23</v>
      </c>
      <c r="D156" t="s">
        <v>362</v>
      </c>
      <c r="E156" t="s">
        <v>925</v>
      </c>
      <c r="F156" t="s">
        <v>911</v>
      </c>
      <c r="G156" t="s">
        <v>197</v>
      </c>
      <c r="H156" t="s">
        <v>928</v>
      </c>
      <c r="I156" t="s">
        <v>18</v>
      </c>
      <c r="J156" t="s">
        <v>709</v>
      </c>
    </row>
    <row r="157" spans="1:10">
      <c r="A157" s="275" t="s">
        <v>1087</v>
      </c>
      <c r="B157" t="s">
        <v>225</v>
      </c>
      <c r="C157" t="s">
        <v>23</v>
      </c>
      <c r="D157" t="s">
        <v>1088</v>
      </c>
      <c r="E157" t="s">
        <v>925</v>
      </c>
      <c r="F157" t="s">
        <v>137</v>
      </c>
      <c r="G157" t="s">
        <v>197</v>
      </c>
      <c r="H157" t="s">
        <v>926</v>
      </c>
      <c r="I157" t="s">
        <v>959</v>
      </c>
      <c r="J157" t="s">
        <v>703</v>
      </c>
    </row>
    <row r="158" spans="1:10">
      <c r="A158" s="275" t="s">
        <v>1098</v>
      </c>
      <c r="B158" t="s">
        <v>225</v>
      </c>
      <c r="C158" t="s">
        <v>23</v>
      </c>
      <c r="D158" t="s">
        <v>1099</v>
      </c>
      <c r="E158" t="s">
        <v>925</v>
      </c>
      <c r="F158" t="s">
        <v>137</v>
      </c>
      <c r="G158" t="s">
        <v>197</v>
      </c>
      <c r="H158" t="s">
        <v>926</v>
      </c>
      <c r="I158" t="s">
        <v>959</v>
      </c>
      <c r="J158" t="s">
        <v>708</v>
      </c>
    </row>
    <row r="159" spans="1:10">
      <c r="A159" s="275" t="s">
        <v>1120</v>
      </c>
      <c r="B159" t="s">
        <v>136</v>
      </c>
      <c r="C159" t="s">
        <v>23</v>
      </c>
      <c r="D159" t="s">
        <v>1121</v>
      </c>
      <c r="E159" t="s">
        <v>925</v>
      </c>
      <c r="F159" t="s">
        <v>137</v>
      </c>
      <c r="G159" t="s">
        <v>1005</v>
      </c>
      <c r="H159" t="s">
        <v>930</v>
      </c>
      <c r="I159" t="s">
        <v>959</v>
      </c>
      <c r="J159" t="s">
        <v>702</v>
      </c>
    </row>
    <row r="160" spans="1:10">
      <c r="A160" s="275" t="s">
        <v>297</v>
      </c>
      <c r="B160" t="s">
        <v>225</v>
      </c>
      <c r="C160" t="s">
        <v>23</v>
      </c>
      <c r="D160" t="s">
        <v>298</v>
      </c>
      <c r="E160" t="s">
        <v>204</v>
      </c>
      <c r="F160" t="s">
        <v>911</v>
      </c>
      <c r="G160" t="s">
        <v>773</v>
      </c>
      <c r="H160" t="s">
        <v>1065</v>
      </c>
      <c r="I160" t="s">
        <v>18</v>
      </c>
      <c r="J160" t="s">
        <v>701</v>
      </c>
    </row>
    <row r="161" spans="1:10">
      <c r="A161" s="275" t="s">
        <v>1089</v>
      </c>
      <c r="B161" t="s">
        <v>225</v>
      </c>
      <c r="C161" t="s">
        <v>23</v>
      </c>
      <c r="D161" t="s">
        <v>1090</v>
      </c>
      <c r="E161" t="s">
        <v>925</v>
      </c>
      <c r="F161" t="s">
        <v>137</v>
      </c>
      <c r="G161" t="s">
        <v>197</v>
      </c>
      <c r="H161" t="s">
        <v>1091</v>
      </c>
      <c r="I161" t="s">
        <v>959</v>
      </c>
      <c r="J161" t="s">
        <v>703</v>
      </c>
    </row>
    <row r="162" spans="1:10">
      <c r="A162" s="275" t="s">
        <v>1116</v>
      </c>
      <c r="B162" t="s">
        <v>136</v>
      </c>
      <c r="C162" t="s">
        <v>23</v>
      </c>
      <c r="D162" t="s">
        <v>1117</v>
      </c>
      <c r="E162" t="s">
        <v>925</v>
      </c>
      <c r="F162" t="s">
        <v>137</v>
      </c>
      <c r="G162" t="s">
        <v>1005</v>
      </c>
      <c r="H162" t="s">
        <v>925</v>
      </c>
      <c r="I162" t="s">
        <v>959</v>
      </c>
      <c r="J162" t="s">
        <v>703</v>
      </c>
    </row>
    <row r="163" spans="1:10">
      <c r="A163" s="275" t="s">
        <v>1165</v>
      </c>
      <c r="B163" t="s">
        <v>42</v>
      </c>
      <c r="C163" t="s">
        <v>23</v>
      </c>
      <c r="D163" t="s">
        <v>1166</v>
      </c>
      <c r="E163" t="s">
        <v>1153</v>
      </c>
      <c r="F163" t="s">
        <v>1017</v>
      </c>
      <c r="G163" t="s">
        <v>339</v>
      </c>
      <c r="H163" t="s">
        <v>1143</v>
      </c>
      <c r="I163" t="s">
        <v>959</v>
      </c>
      <c r="J163" t="s">
        <v>1020</v>
      </c>
    </row>
    <row r="164" spans="1:10">
      <c r="A164" s="275" t="s">
        <v>287</v>
      </c>
      <c r="B164" t="s">
        <v>42</v>
      </c>
      <c r="C164" t="s">
        <v>23</v>
      </c>
      <c r="D164" t="s">
        <v>288</v>
      </c>
      <c r="E164" t="s">
        <v>244</v>
      </c>
      <c r="F164" t="s">
        <v>893</v>
      </c>
      <c r="G164" t="s">
        <v>1360</v>
      </c>
      <c r="H164" t="s">
        <v>864</v>
      </c>
      <c r="I164" t="s">
        <v>18</v>
      </c>
      <c r="J164" t="s">
        <v>709</v>
      </c>
    </row>
    <row r="165" spans="1:10">
      <c r="A165" s="275" t="s">
        <v>216</v>
      </c>
      <c r="B165" t="s">
        <v>42</v>
      </c>
      <c r="C165" t="s">
        <v>23</v>
      </c>
      <c r="D165" t="s">
        <v>218</v>
      </c>
      <c r="E165" t="s">
        <v>217</v>
      </c>
      <c r="F165" t="s">
        <v>911</v>
      </c>
      <c r="G165" t="s">
        <v>219</v>
      </c>
      <c r="H165" t="s">
        <v>220</v>
      </c>
      <c r="I165" t="s">
        <v>18</v>
      </c>
      <c r="J165" t="s">
        <v>699</v>
      </c>
    </row>
    <row r="166" spans="1:10">
      <c r="A166" s="275" t="s">
        <v>1021</v>
      </c>
      <c r="B166" t="s">
        <v>42</v>
      </c>
      <c r="C166" t="s">
        <v>23</v>
      </c>
      <c r="D166" t="s">
        <v>1022</v>
      </c>
      <c r="E166" t="s">
        <v>1023</v>
      </c>
      <c r="F166" t="s">
        <v>1017</v>
      </c>
      <c r="G166" t="s">
        <v>1360</v>
      </c>
      <c r="H166" t="s">
        <v>1024</v>
      </c>
      <c r="I166" t="s">
        <v>959</v>
      </c>
      <c r="J166" t="s">
        <v>1020</v>
      </c>
    </row>
    <row r="167" spans="1:10">
      <c r="A167" s="275" t="s">
        <v>307</v>
      </c>
      <c r="B167" t="s">
        <v>42</v>
      </c>
      <c r="C167" t="s">
        <v>23</v>
      </c>
      <c r="D167" t="s">
        <v>308</v>
      </c>
      <c r="E167" t="s">
        <v>95</v>
      </c>
      <c r="F167" t="s">
        <v>911</v>
      </c>
      <c r="G167" t="s">
        <v>1360</v>
      </c>
      <c r="H167" t="s">
        <v>808</v>
      </c>
      <c r="I167" t="s">
        <v>18</v>
      </c>
      <c r="J167" t="s">
        <v>701</v>
      </c>
    </row>
    <row r="168" spans="1:10">
      <c r="A168" s="275" t="s">
        <v>221</v>
      </c>
      <c r="B168" t="s">
        <v>225</v>
      </c>
      <c r="C168" t="s">
        <v>23</v>
      </c>
      <c r="D168" t="s">
        <v>222</v>
      </c>
      <c r="E168" t="s">
        <v>101</v>
      </c>
      <c r="F168" t="s">
        <v>890</v>
      </c>
      <c r="G168" t="s">
        <v>99</v>
      </c>
      <c r="H168" t="s">
        <v>103</v>
      </c>
      <c r="I168" t="s">
        <v>18</v>
      </c>
      <c r="J168" t="s">
        <v>704</v>
      </c>
    </row>
    <row r="169" spans="1:10">
      <c r="A169" s="275" t="s">
        <v>223</v>
      </c>
      <c r="B169" t="s">
        <v>39</v>
      </c>
      <c r="C169" t="s">
        <v>23</v>
      </c>
      <c r="D169" t="s">
        <v>224</v>
      </c>
      <c r="E169" t="s">
        <v>101</v>
      </c>
      <c r="F169" t="s">
        <v>890</v>
      </c>
      <c r="G169" t="s">
        <v>99</v>
      </c>
      <c r="H169" t="s">
        <v>103</v>
      </c>
      <c r="I169" t="s">
        <v>18</v>
      </c>
      <c r="J169" t="s">
        <v>704</v>
      </c>
    </row>
    <row r="170" spans="1:10">
      <c r="A170" s="275" t="s">
        <v>265</v>
      </c>
      <c r="B170" t="s">
        <v>39</v>
      </c>
      <c r="C170" t="s">
        <v>23</v>
      </c>
      <c r="D170" t="s">
        <v>266</v>
      </c>
      <c r="E170" t="s">
        <v>95</v>
      </c>
      <c r="F170" t="s">
        <v>911</v>
      </c>
      <c r="G170" t="s">
        <v>15</v>
      </c>
      <c r="H170" t="s">
        <v>137</v>
      </c>
      <c r="I170" t="s">
        <v>18</v>
      </c>
      <c r="J170" t="s">
        <v>698</v>
      </c>
    </row>
    <row r="171" spans="1:10">
      <c r="A171" s="275" t="s">
        <v>368</v>
      </c>
      <c r="B171" t="s">
        <v>42</v>
      </c>
      <c r="C171" t="s">
        <v>23</v>
      </c>
      <c r="D171" t="s">
        <v>369</v>
      </c>
      <c r="E171" t="s">
        <v>95</v>
      </c>
      <c r="F171" t="s">
        <v>911</v>
      </c>
      <c r="G171" t="s">
        <v>72</v>
      </c>
      <c r="H171" t="s">
        <v>192</v>
      </c>
      <c r="I171" t="s">
        <v>18</v>
      </c>
      <c r="J171" t="s">
        <v>701</v>
      </c>
    </row>
    <row r="172" spans="1:10">
      <c r="A172" s="275" t="s">
        <v>403</v>
      </c>
      <c r="B172" t="s">
        <v>42</v>
      </c>
      <c r="C172" t="s">
        <v>23</v>
      </c>
      <c r="D172" t="s">
        <v>405</v>
      </c>
      <c r="E172" t="s">
        <v>404</v>
      </c>
      <c r="F172" t="s">
        <v>28</v>
      </c>
      <c r="G172" t="s">
        <v>406</v>
      </c>
      <c r="H172" t="s">
        <v>634</v>
      </c>
      <c r="I172" t="s">
        <v>18</v>
      </c>
      <c r="J172" t="s">
        <v>699</v>
      </c>
    </row>
    <row r="173" spans="1:10">
      <c r="A173" s="275" t="s">
        <v>401</v>
      </c>
      <c r="B173" t="s">
        <v>225</v>
      </c>
      <c r="C173" t="s">
        <v>23</v>
      </c>
      <c r="D173" t="s">
        <v>402</v>
      </c>
      <c r="E173" t="s">
        <v>204</v>
      </c>
      <c r="F173" t="s">
        <v>911</v>
      </c>
      <c r="G173" t="s">
        <v>339</v>
      </c>
      <c r="H173" t="s">
        <v>946</v>
      </c>
      <c r="I173" t="s">
        <v>18</v>
      </c>
      <c r="J173" t="s">
        <v>701</v>
      </c>
    </row>
    <row r="174" spans="1:10">
      <c r="A174" s="275" t="s">
        <v>304</v>
      </c>
      <c r="B174" t="s">
        <v>42</v>
      </c>
      <c r="C174" t="s">
        <v>23</v>
      </c>
      <c r="D174" t="s">
        <v>841</v>
      </c>
      <c r="E174" t="s">
        <v>240</v>
      </c>
      <c r="F174" t="s">
        <v>890</v>
      </c>
      <c r="G174" t="s">
        <v>241</v>
      </c>
      <c r="H174" t="s">
        <v>242</v>
      </c>
      <c r="I174" t="s">
        <v>18</v>
      </c>
      <c r="J174" t="s">
        <v>699</v>
      </c>
    </row>
    <row r="175" spans="1:10">
      <c r="A175" s="275" t="s">
        <v>316</v>
      </c>
      <c r="B175" t="s">
        <v>42</v>
      </c>
      <c r="C175" t="s">
        <v>23</v>
      </c>
      <c r="D175" t="s">
        <v>317</v>
      </c>
      <c r="E175" t="s">
        <v>756</v>
      </c>
      <c r="F175" t="s">
        <v>911</v>
      </c>
      <c r="G175" t="s">
        <v>99</v>
      </c>
      <c r="H175" t="s">
        <v>78</v>
      </c>
      <c r="I175" t="s">
        <v>18</v>
      </c>
      <c r="J175" t="s">
        <v>701</v>
      </c>
    </row>
    <row r="176" spans="1:10">
      <c r="A176" s="275" t="s">
        <v>150</v>
      </c>
      <c r="B176" t="s">
        <v>42</v>
      </c>
      <c r="C176" t="s">
        <v>23</v>
      </c>
      <c r="D176" t="s">
        <v>152</v>
      </c>
      <c r="E176" t="s">
        <v>151</v>
      </c>
      <c r="F176" t="s">
        <v>890</v>
      </c>
      <c r="G176" t="s">
        <v>99</v>
      </c>
      <c r="H176" t="s">
        <v>103</v>
      </c>
      <c r="I176" t="s">
        <v>18</v>
      </c>
      <c r="J176" t="s">
        <v>704</v>
      </c>
    </row>
    <row r="177" spans="1:10">
      <c r="A177" s="275" t="s">
        <v>132</v>
      </c>
      <c r="B177" t="s">
        <v>136</v>
      </c>
      <c r="C177" t="s">
        <v>23</v>
      </c>
      <c r="D177" t="s">
        <v>134</v>
      </c>
      <c r="E177" t="s">
        <v>204</v>
      </c>
      <c r="F177" t="s">
        <v>911</v>
      </c>
      <c r="G177" t="s">
        <v>197</v>
      </c>
      <c r="H177" t="s">
        <v>135</v>
      </c>
      <c r="I177" t="s">
        <v>18</v>
      </c>
      <c r="J177" t="s">
        <v>701</v>
      </c>
    </row>
    <row r="178" spans="1:10">
      <c r="A178" s="275" t="s">
        <v>139</v>
      </c>
      <c r="B178" t="s">
        <v>136</v>
      </c>
      <c r="C178" t="s">
        <v>23</v>
      </c>
      <c r="D178" t="s">
        <v>140</v>
      </c>
      <c r="E178" t="s">
        <v>204</v>
      </c>
      <c r="F178" t="s">
        <v>911</v>
      </c>
      <c r="G178" t="s">
        <v>197</v>
      </c>
      <c r="H178" t="s">
        <v>135</v>
      </c>
      <c r="I178" t="s">
        <v>18</v>
      </c>
      <c r="J178" t="s">
        <v>703</v>
      </c>
    </row>
    <row r="179" spans="1:10">
      <c r="A179" s="275" t="s">
        <v>354</v>
      </c>
      <c r="B179" t="s">
        <v>225</v>
      </c>
      <c r="C179" t="s">
        <v>23</v>
      </c>
      <c r="D179" t="s">
        <v>355</v>
      </c>
      <c r="E179" t="s">
        <v>942</v>
      </c>
      <c r="F179" t="s">
        <v>890</v>
      </c>
      <c r="G179" t="s">
        <v>1360</v>
      </c>
      <c r="H179" t="s">
        <v>197</v>
      </c>
      <c r="I179" t="s">
        <v>18</v>
      </c>
      <c r="J179" t="s">
        <v>699</v>
      </c>
    </row>
    <row r="180" spans="1:10">
      <c r="A180" s="275" t="s">
        <v>243</v>
      </c>
      <c r="B180" t="s">
        <v>42</v>
      </c>
      <c r="C180" t="s">
        <v>23</v>
      </c>
      <c r="D180" t="s">
        <v>245</v>
      </c>
      <c r="E180" t="s">
        <v>95</v>
      </c>
      <c r="F180" t="s">
        <v>911</v>
      </c>
      <c r="G180" t="s">
        <v>99</v>
      </c>
      <c r="H180" t="s">
        <v>769</v>
      </c>
      <c r="I180" t="s">
        <v>18</v>
      </c>
      <c r="J180" t="s">
        <v>701</v>
      </c>
    </row>
    <row r="181" spans="1:10">
      <c r="A181" s="275" t="s">
        <v>272</v>
      </c>
      <c r="B181" t="s">
        <v>17</v>
      </c>
      <c r="C181" t="s">
        <v>19</v>
      </c>
      <c r="D181" t="s">
        <v>273</v>
      </c>
      <c r="E181" t="s">
        <v>845</v>
      </c>
      <c r="F181" t="s">
        <v>28</v>
      </c>
      <c r="G181" t="s">
        <v>611</v>
      </c>
      <c r="H181" t="s">
        <v>611</v>
      </c>
      <c r="I181" t="s">
        <v>18</v>
      </c>
      <c r="J181" t="s">
        <v>698</v>
      </c>
    </row>
    <row r="182" spans="1:10">
      <c r="A182" s="275" t="s">
        <v>267</v>
      </c>
      <c r="B182" t="s">
        <v>39</v>
      </c>
      <c r="C182" t="s">
        <v>23</v>
      </c>
      <c r="D182" t="s">
        <v>268</v>
      </c>
      <c r="E182" t="s">
        <v>13</v>
      </c>
      <c r="F182" t="s">
        <v>893</v>
      </c>
      <c r="G182" t="s">
        <v>15</v>
      </c>
      <c r="H182" t="s">
        <v>78</v>
      </c>
      <c r="I182" t="s">
        <v>18</v>
      </c>
      <c r="J182" t="s">
        <v>698</v>
      </c>
    </row>
    <row r="183" spans="1:10">
      <c r="A183" s="275" t="s">
        <v>632</v>
      </c>
      <c r="B183" t="s">
        <v>42</v>
      </c>
      <c r="C183" t="s">
        <v>23</v>
      </c>
      <c r="D183" t="s">
        <v>633</v>
      </c>
      <c r="E183" t="s">
        <v>404</v>
      </c>
      <c r="F183" t="s">
        <v>28</v>
      </c>
      <c r="G183" t="s">
        <v>406</v>
      </c>
      <c r="H183" t="s">
        <v>634</v>
      </c>
      <c r="I183" t="s">
        <v>18</v>
      </c>
      <c r="J183" t="s">
        <v>701</v>
      </c>
    </row>
    <row r="184" spans="1:10">
      <c r="A184" s="275" t="s">
        <v>1048</v>
      </c>
      <c r="C184" t="s">
        <v>23</v>
      </c>
      <c r="D184" t="s">
        <v>1049</v>
      </c>
      <c r="E184" t="s">
        <v>1013</v>
      </c>
      <c r="F184" t="s">
        <v>1050</v>
      </c>
      <c r="G184" t="s">
        <v>1360</v>
      </c>
      <c r="H184" t="s">
        <v>253</v>
      </c>
      <c r="I184" t="s">
        <v>959</v>
      </c>
      <c r="J184" t="s">
        <v>711</v>
      </c>
    </row>
    <row r="185" spans="1:10">
      <c r="A185" s="275" t="s">
        <v>1051</v>
      </c>
      <c r="B185" t="s">
        <v>42</v>
      </c>
      <c r="C185" t="s">
        <v>23</v>
      </c>
      <c r="D185" t="s">
        <v>1052</v>
      </c>
      <c r="E185" t="s">
        <v>1053</v>
      </c>
      <c r="F185" t="s">
        <v>1017</v>
      </c>
      <c r="G185" t="s">
        <v>1360</v>
      </c>
      <c r="H185" t="s">
        <v>1024</v>
      </c>
      <c r="I185" t="s">
        <v>959</v>
      </c>
      <c r="J185" t="s">
        <v>1020</v>
      </c>
    </row>
    <row r="186" spans="1:10">
      <c r="A186" s="275" t="s">
        <v>254</v>
      </c>
      <c r="B186" t="s">
        <v>42</v>
      </c>
      <c r="C186" t="s">
        <v>23</v>
      </c>
      <c r="D186" t="s">
        <v>255</v>
      </c>
      <c r="E186" t="s">
        <v>756</v>
      </c>
      <c r="F186" t="s">
        <v>890</v>
      </c>
      <c r="G186" t="s">
        <v>1360</v>
      </c>
      <c r="H186" t="s">
        <v>250</v>
      </c>
      <c r="I186" t="s">
        <v>18</v>
      </c>
      <c r="J186" t="s">
        <v>701</v>
      </c>
    </row>
    <row r="187" spans="1:10">
      <c r="A187" s="275" t="s">
        <v>418</v>
      </c>
      <c r="B187" t="s">
        <v>42</v>
      </c>
      <c r="C187" t="s">
        <v>19</v>
      </c>
      <c r="D187" t="s">
        <v>419</v>
      </c>
      <c r="E187" t="s">
        <v>47</v>
      </c>
      <c r="F187" t="s">
        <v>890</v>
      </c>
      <c r="G187" t="s">
        <v>15</v>
      </c>
      <c r="H187" t="s">
        <v>49</v>
      </c>
      <c r="I187" t="s">
        <v>18</v>
      </c>
      <c r="J187" t="s">
        <v>709</v>
      </c>
    </row>
    <row r="188" spans="1:10">
      <c r="A188" s="275" t="s">
        <v>998</v>
      </c>
      <c r="B188" t="s">
        <v>136</v>
      </c>
      <c r="C188" t="s">
        <v>23</v>
      </c>
      <c r="D188" t="s">
        <v>999</v>
      </c>
      <c r="E188" t="s">
        <v>170</v>
      </c>
      <c r="F188" t="s">
        <v>984</v>
      </c>
      <c r="G188" t="s">
        <v>984</v>
      </c>
      <c r="H188" t="s">
        <v>984</v>
      </c>
      <c r="I188" t="s">
        <v>959</v>
      </c>
    </row>
    <row r="189" spans="1:10">
      <c r="A189" s="275" t="s">
        <v>179</v>
      </c>
      <c r="B189" t="s">
        <v>42</v>
      </c>
      <c r="C189" t="s">
        <v>23</v>
      </c>
      <c r="D189" t="s">
        <v>180</v>
      </c>
      <c r="E189" t="s">
        <v>98</v>
      </c>
      <c r="F189" t="s">
        <v>890</v>
      </c>
      <c r="G189" t="s">
        <v>99</v>
      </c>
      <c r="H189" t="s">
        <v>103</v>
      </c>
      <c r="I189" t="s">
        <v>18</v>
      </c>
      <c r="J189" t="s">
        <v>704</v>
      </c>
    </row>
    <row r="190" spans="1:10">
      <c r="A190" s="275" t="s">
        <v>1003</v>
      </c>
      <c r="B190" t="s">
        <v>39</v>
      </c>
      <c r="C190" t="s">
        <v>23</v>
      </c>
      <c r="D190" t="s">
        <v>1004</v>
      </c>
      <c r="E190" t="s">
        <v>925</v>
      </c>
      <c r="F190" t="s">
        <v>137</v>
      </c>
      <c r="G190" t="s">
        <v>1005</v>
      </c>
      <c r="H190" t="s">
        <v>930</v>
      </c>
      <c r="I190" t="s">
        <v>959</v>
      </c>
      <c r="J190" t="s">
        <v>705</v>
      </c>
    </row>
    <row r="191" spans="1:10">
      <c r="A191" s="275" t="s">
        <v>412</v>
      </c>
      <c r="B191" t="s">
        <v>42</v>
      </c>
      <c r="C191" t="s">
        <v>23</v>
      </c>
      <c r="D191" t="s">
        <v>413</v>
      </c>
      <c r="E191" t="s">
        <v>873</v>
      </c>
      <c r="F191" t="s">
        <v>911</v>
      </c>
      <c r="G191" t="s">
        <v>1360</v>
      </c>
      <c r="H191" t="s">
        <v>192</v>
      </c>
      <c r="I191" t="s">
        <v>18</v>
      </c>
      <c r="J191" t="s">
        <v>701</v>
      </c>
    </row>
    <row r="192" spans="1:10">
      <c r="A192" s="275" t="s">
        <v>461</v>
      </c>
      <c r="B192" t="s">
        <v>225</v>
      </c>
      <c r="C192" t="s">
        <v>23</v>
      </c>
      <c r="D192" t="s">
        <v>462</v>
      </c>
      <c r="E192" t="s">
        <v>789</v>
      </c>
      <c r="F192" t="s">
        <v>28</v>
      </c>
      <c r="G192" t="s">
        <v>351</v>
      </c>
      <c r="H192" t="s">
        <v>929</v>
      </c>
      <c r="I192" t="s">
        <v>18</v>
      </c>
      <c r="J192" t="s">
        <v>698</v>
      </c>
    </row>
    <row r="193" spans="1:10">
      <c r="A193" s="275" t="s">
        <v>735</v>
      </c>
      <c r="B193" t="s">
        <v>42</v>
      </c>
      <c r="C193" t="s">
        <v>23</v>
      </c>
      <c r="D193" t="s">
        <v>736</v>
      </c>
      <c r="E193" t="s">
        <v>95</v>
      </c>
      <c r="F193" t="s">
        <v>911</v>
      </c>
      <c r="G193" t="s">
        <v>72</v>
      </c>
      <c r="H193" t="s">
        <v>1360</v>
      </c>
      <c r="I193" t="s">
        <v>18</v>
      </c>
      <c r="J193" t="s">
        <v>701</v>
      </c>
    </row>
    <row r="194" spans="1:10">
      <c r="A194" s="275" t="s">
        <v>1042</v>
      </c>
      <c r="B194" t="s">
        <v>42</v>
      </c>
      <c r="C194" t="s">
        <v>23</v>
      </c>
      <c r="D194" t="s">
        <v>1043</v>
      </c>
      <c r="E194" t="s">
        <v>227</v>
      </c>
      <c r="F194" t="s">
        <v>1044</v>
      </c>
      <c r="G194" t="s">
        <v>1360</v>
      </c>
      <c r="H194" t="s">
        <v>207</v>
      </c>
      <c r="I194" t="s">
        <v>959</v>
      </c>
      <c r="J194" t="s">
        <v>700</v>
      </c>
    </row>
    <row r="195" spans="1:10">
      <c r="A195" s="275" t="s">
        <v>1045</v>
      </c>
      <c r="C195" t="s">
        <v>23</v>
      </c>
      <c r="D195" t="s">
        <v>1046</v>
      </c>
      <c r="E195" t="s">
        <v>217</v>
      </c>
      <c r="F195" t="s">
        <v>137</v>
      </c>
      <c r="G195" t="s">
        <v>1360</v>
      </c>
      <c r="H195" t="s">
        <v>250</v>
      </c>
      <c r="I195" t="s">
        <v>959</v>
      </c>
      <c r="J195" t="s">
        <v>1047</v>
      </c>
    </row>
    <row r="196" spans="1:10">
      <c r="A196" s="275" t="s">
        <v>329</v>
      </c>
      <c r="B196" t="s">
        <v>225</v>
      </c>
      <c r="C196" t="s">
        <v>23</v>
      </c>
      <c r="D196" t="s">
        <v>330</v>
      </c>
      <c r="E196" t="s">
        <v>687</v>
      </c>
      <c r="F196" t="s">
        <v>911</v>
      </c>
      <c r="G196" t="s">
        <v>197</v>
      </c>
      <c r="H196" t="s">
        <v>927</v>
      </c>
      <c r="I196" t="s">
        <v>18</v>
      </c>
      <c r="J196" t="s">
        <v>701</v>
      </c>
    </row>
    <row r="197" spans="1:10">
      <c r="A197" s="275" t="s">
        <v>428</v>
      </c>
      <c r="B197" t="s">
        <v>136</v>
      </c>
      <c r="C197" t="s">
        <v>23</v>
      </c>
      <c r="D197" t="s">
        <v>430</v>
      </c>
      <c r="E197" t="s">
        <v>429</v>
      </c>
      <c r="F197" t="s">
        <v>911</v>
      </c>
      <c r="G197" t="s">
        <v>911</v>
      </c>
      <c r="H197" t="s">
        <v>911</v>
      </c>
      <c r="I197" t="s">
        <v>18</v>
      </c>
      <c r="J197" t="s">
        <v>711</v>
      </c>
    </row>
    <row r="198" spans="1:10">
      <c r="A198" s="275" t="s">
        <v>446</v>
      </c>
      <c r="B198" t="s">
        <v>225</v>
      </c>
      <c r="C198" t="s">
        <v>23</v>
      </c>
      <c r="D198" t="s">
        <v>447</v>
      </c>
      <c r="E198" t="s">
        <v>227</v>
      </c>
      <c r="F198" t="s">
        <v>893</v>
      </c>
      <c r="G198" t="s">
        <v>1360</v>
      </c>
      <c r="H198" t="s">
        <v>207</v>
      </c>
      <c r="I198" t="s">
        <v>18</v>
      </c>
      <c r="J198" t="s">
        <v>700</v>
      </c>
    </row>
    <row r="199" spans="1:10">
      <c r="A199" s="275" t="s">
        <v>1168</v>
      </c>
      <c r="B199" t="s">
        <v>42</v>
      </c>
      <c r="C199" t="s">
        <v>23</v>
      </c>
      <c r="D199" t="s">
        <v>1169</v>
      </c>
      <c r="E199" t="s">
        <v>1153</v>
      </c>
      <c r="F199" t="s">
        <v>1017</v>
      </c>
      <c r="G199" t="s">
        <v>1142</v>
      </c>
      <c r="H199" t="s">
        <v>1161</v>
      </c>
      <c r="I199" t="s">
        <v>959</v>
      </c>
      <c r="J199" t="s">
        <v>1020</v>
      </c>
    </row>
    <row r="200" spans="1:10">
      <c r="A200" s="275" t="s">
        <v>422</v>
      </c>
      <c r="B200" t="s">
        <v>42</v>
      </c>
      <c r="C200" t="s">
        <v>23</v>
      </c>
      <c r="D200" t="s">
        <v>423</v>
      </c>
      <c r="E200" t="s">
        <v>95</v>
      </c>
      <c r="F200" t="s">
        <v>911</v>
      </c>
      <c r="G200" t="s">
        <v>99</v>
      </c>
      <c r="H200" t="s">
        <v>688</v>
      </c>
      <c r="I200" t="s">
        <v>18</v>
      </c>
      <c r="J200" t="s">
        <v>699</v>
      </c>
    </row>
    <row r="201" spans="1:10">
      <c r="A201" s="275" t="s">
        <v>125</v>
      </c>
      <c r="B201" t="s">
        <v>39</v>
      </c>
      <c r="C201" t="s">
        <v>23</v>
      </c>
      <c r="D201" t="s">
        <v>126</v>
      </c>
      <c r="E201" t="s">
        <v>101</v>
      </c>
      <c r="F201" t="s">
        <v>890</v>
      </c>
      <c r="G201" t="s">
        <v>99</v>
      </c>
      <c r="H201" t="s">
        <v>103</v>
      </c>
      <c r="I201" t="s">
        <v>18</v>
      </c>
      <c r="J201" t="s">
        <v>704</v>
      </c>
    </row>
    <row r="202" spans="1:10">
      <c r="A202" s="275" t="s">
        <v>114</v>
      </c>
      <c r="B202" t="s">
        <v>225</v>
      </c>
      <c r="C202" t="s">
        <v>23</v>
      </c>
      <c r="D202" t="s">
        <v>115</v>
      </c>
      <c r="E202" t="s">
        <v>101</v>
      </c>
      <c r="F202" t="s">
        <v>890</v>
      </c>
      <c r="G202" t="s">
        <v>99</v>
      </c>
      <c r="H202" t="s">
        <v>103</v>
      </c>
      <c r="I202" t="s">
        <v>18</v>
      </c>
      <c r="J202" t="s">
        <v>704</v>
      </c>
    </row>
    <row r="203" spans="1:10">
      <c r="A203" s="275" t="s">
        <v>1172</v>
      </c>
      <c r="B203" t="s">
        <v>42</v>
      </c>
      <c r="C203" t="s">
        <v>23</v>
      </c>
      <c r="D203" t="s">
        <v>1173</v>
      </c>
      <c r="E203" t="s">
        <v>1153</v>
      </c>
      <c r="F203" t="s">
        <v>1017</v>
      </c>
      <c r="G203" t="s">
        <v>1360</v>
      </c>
      <c r="H203" t="s">
        <v>1024</v>
      </c>
      <c r="I203" t="s">
        <v>959</v>
      </c>
      <c r="J203" t="s">
        <v>1020</v>
      </c>
    </row>
    <row r="204" spans="1:10">
      <c r="A204" s="275" t="s">
        <v>726</v>
      </c>
      <c r="B204" t="s">
        <v>42</v>
      </c>
      <c r="C204" t="s">
        <v>23</v>
      </c>
      <c r="D204" t="s">
        <v>727</v>
      </c>
      <c r="E204" t="s">
        <v>658</v>
      </c>
      <c r="F204" t="s">
        <v>911</v>
      </c>
      <c r="G204" t="s">
        <v>206</v>
      </c>
      <c r="H204" t="s">
        <v>696</v>
      </c>
      <c r="I204" t="s">
        <v>18</v>
      </c>
      <c r="J204" t="s">
        <v>701</v>
      </c>
    </row>
    <row r="205" spans="1:10">
      <c r="A205" s="275" t="s">
        <v>305</v>
      </c>
      <c r="B205" t="s">
        <v>225</v>
      </c>
      <c r="C205" t="s">
        <v>23</v>
      </c>
      <c r="D205" t="s">
        <v>306</v>
      </c>
      <c r="E205" t="s">
        <v>240</v>
      </c>
      <c r="F205" t="s">
        <v>890</v>
      </c>
      <c r="G205" t="s">
        <v>72</v>
      </c>
      <c r="H205" t="s">
        <v>846</v>
      </c>
      <c r="I205" t="s">
        <v>18</v>
      </c>
      <c r="J205" t="s">
        <v>699</v>
      </c>
    </row>
    <row r="206" spans="1:10">
      <c r="A206" s="275" t="s">
        <v>438</v>
      </c>
      <c r="B206" t="s">
        <v>42</v>
      </c>
      <c r="C206" t="s">
        <v>23</v>
      </c>
      <c r="D206" t="s">
        <v>440</v>
      </c>
      <c r="E206" t="s">
        <v>439</v>
      </c>
      <c r="F206" t="s">
        <v>28</v>
      </c>
      <c r="G206" t="s">
        <v>1371</v>
      </c>
      <c r="H206" t="s">
        <v>441</v>
      </c>
      <c r="I206" t="s">
        <v>18</v>
      </c>
      <c r="J206" t="s">
        <v>699</v>
      </c>
    </row>
    <row r="207" spans="1:10">
      <c r="A207" s="275" t="s">
        <v>431</v>
      </c>
      <c r="B207" t="s">
        <v>225</v>
      </c>
      <c r="C207" t="s">
        <v>23</v>
      </c>
      <c r="D207" t="s">
        <v>433</v>
      </c>
      <c r="E207" t="s">
        <v>741</v>
      </c>
      <c r="F207" t="s">
        <v>893</v>
      </c>
      <c r="G207" t="s">
        <v>238</v>
      </c>
      <c r="H207" t="s">
        <v>86</v>
      </c>
      <c r="I207" t="s">
        <v>18</v>
      </c>
      <c r="J207" t="s">
        <v>698</v>
      </c>
    </row>
    <row r="208" spans="1:10">
      <c r="A208" s="275" t="s">
        <v>771</v>
      </c>
      <c r="B208" t="s">
        <v>42</v>
      </c>
      <c r="C208" t="s">
        <v>23</v>
      </c>
      <c r="D208" t="s">
        <v>772</v>
      </c>
      <c r="E208" t="s">
        <v>227</v>
      </c>
      <c r="F208" t="s">
        <v>911</v>
      </c>
      <c r="G208" t="s">
        <v>1360</v>
      </c>
      <c r="H208" t="s">
        <v>207</v>
      </c>
      <c r="I208" t="s">
        <v>18</v>
      </c>
      <c r="J208" t="s">
        <v>701</v>
      </c>
    </row>
    <row r="209" spans="1:10">
      <c r="A209" s="275" t="s">
        <v>1241</v>
      </c>
      <c r="B209" t="s">
        <v>39</v>
      </c>
      <c r="C209" t="s">
        <v>23</v>
      </c>
      <c r="D209" t="s">
        <v>1242</v>
      </c>
      <c r="E209" t="s">
        <v>1243</v>
      </c>
      <c r="F209" t="s">
        <v>432</v>
      </c>
      <c r="G209" t="s">
        <v>238</v>
      </c>
      <c r="H209" t="s">
        <v>1244</v>
      </c>
      <c r="I209" t="s">
        <v>959</v>
      </c>
      <c r="J209" t="s">
        <v>698</v>
      </c>
    </row>
    <row r="210" spans="1:10">
      <c r="A210" s="275" t="s">
        <v>171</v>
      </c>
      <c r="B210" t="s">
        <v>136</v>
      </c>
      <c r="C210" t="s">
        <v>23</v>
      </c>
      <c r="D210" t="s">
        <v>172</v>
      </c>
      <c r="E210" t="s">
        <v>170</v>
      </c>
      <c r="F210" t="s">
        <v>890</v>
      </c>
      <c r="G210" t="s">
        <v>104</v>
      </c>
      <c r="H210" t="s">
        <v>104</v>
      </c>
      <c r="I210" t="s">
        <v>18</v>
      </c>
      <c r="J210" t="s">
        <v>704</v>
      </c>
    </row>
    <row r="211" spans="1:10">
      <c r="A211" s="275" t="s">
        <v>992</v>
      </c>
      <c r="B211" t="s">
        <v>39</v>
      </c>
      <c r="C211" t="s">
        <v>23</v>
      </c>
      <c r="D211" t="s">
        <v>993</v>
      </c>
      <c r="E211" t="s">
        <v>101</v>
      </c>
      <c r="F211" t="s">
        <v>104</v>
      </c>
      <c r="G211" t="s">
        <v>99</v>
      </c>
      <c r="H211" t="s">
        <v>103</v>
      </c>
      <c r="I211" t="s">
        <v>959</v>
      </c>
      <c r="J211" t="s">
        <v>705</v>
      </c>
    </row>
    <row r="212" spans="1:10">
      <c r="A212" s="275" t="s">
        <v>127</v>
      </c>
      <c r="B212" t="s">
        <v>39</v>
      </c>
      <c r="C212" t="s">
        <v>23</v>
      </c>
      <c r="D212" t="s">
        <v>128</v>
      </c>
      <c r="E212" t="s">
        <v>101</v>
      </c>
      <c r="F212" t="s">
        <v>890</v>
      </c>
      <c r="G212" t="s">
        <v>99</v>
      </c>
      <c r="H212" t="s">
        <v>103</v>
      </c>
      <c r="I212" t="s">
        <v>18</v>
      </c>
      <c r="J212" t="s">
        <v>704</v>
      </c>
    </row>
    <row r="213" spans="1:10">
      <c r="A213" s="275" t="s">
        <v>119</v>
      </c>
      <c r="B213" t="s">
        <v>225</v>
      </c>
      <c r="C213" t="s">
        <v>23</v>
      </c>
      <c r="D213" t="s">
        <v>120</v>
      </c>
      <c r="E213" t="s">
        <v>101</v>
      </c>
      <c r="F213" t="s">
        <v>890</v>
      </c>
      <c r="G213" t="s">
        <v>99</v>
      </c>
      <c r="H213" t="s">
        <v>103</v>
      </c>
      <c r="I213" t="s">
        <v>18</v>
      </c>
      <c r="J213" t="s">
        <v>704</v>
      </c>
    </row>
    <row r="214" spans="1:10">
      <c r="A214" s="275" t="s">
        <v>444</v>
      </c>
      <c r="B214" t="s">
        <v>42</v>
      </c>
      <c r="C214" t="s">
        <v>23</v>
      </c>
      <c r="D214" t="s">
        <v>445</v>
      </c>
      <c r="E214" t="s">
        <v>227</v>
      </c>
      <c r="F214" t="s">
        <v>893</v>
      </c>
      <c r="G214" t="s">
        <v>1360</v>
      </c>
      <c r="H214" t="s">
        <v>207</v>
      </c>
      <c r="I214" t="s">
        <v>18</v>
      </c>
      <c r="J214" t="s">
        <v>700</v>
      </c>
    </row>
    <row r="215" spans="1:10">
      <c r="A215" s="275" t="s">
        <v>177</v>
      </c>
      <c r="B215" t="s">
        <v>42</v>
      </c>
      <c r="C215" t="s">
        <v>23</v>
      </c>
      <c r="D215" t="s">
        <v>178</v>
      </c>
      <c r="E215" t="s">
        <v>98</v>
      </c>
      <c r="F215" t="s">
        <v>890</v>
      </c>
      <c r="G215" t="s">
        <v>99</v>
      </c>
      <c r="H215" t="s">
        <v>103</v>
      </c>
      <c r="I215" t="s">
        <v>18</v>
      </c>
      <c r="J215" t="s">
        <v>704</v>
      </c>
    </row>
    <row r="216" spans="1:10">
      <c r="A216" s="275" t="s">
        <v>990</v>
      </c>
      <c r="B216" t="s">
        <v>39</v>
      </c>
      <c r="C216" t="s">
        <v>23</v>
      </c>
      <c r="D216" t="s">
        <v>991</v>
      </c>
      <c r="E216" t="s">
        <v>101</v>
      </c>
      <c r="F216" t="s">
        <v>104</v>
      </c>
      <c r="G216" t="s">
        <v>99</v>
      </c>
      <c r="H216" t="s">
        <v>103</v>
      </c>
      <c r="I216" t="s">
        <v>959</v>
      </c>
      <c r="J216" t="s">
        <v>705</v>
      </c>
    </row>
    <row r="217" spans="1:10">
      <c r="A217" s="275" t="s">
        <v>146</v>
      </c>
      <c r="B217" t="s">
        <v>225</v>
      </c>
      <c r="C217" t="s">
        <v>23</v>
      </c>
      <c r="D217" t="s">
        <v>147</v>
      </c>
      <c r="E217" t="s">
        <v>101</v>
      </c>
      <c r="F217" t="s">
        <v>890</v>
      </c>
      <c r="G217" t="s">
        <v>99</v>
      </c>
      <c r="H217" t="s">
        <v>103</v>
      </c>
      <c r="I217" t="s">
        <v>18</v>
      </c>
      <c r="J217" t="s">
        <v>704</v>
      </c>
    </row>
    <row r="218" spans="1:10">
      <c r="A218" s="275" t="s">
        <v>163</v>
      </c>
      <c r="B218" t="s">
        <v>42</v>
      </c>
      <c r="C218" t="s">
        <v>23</v>
      </c>
      <c r="D218" t="s">
        <v>164</v>
      </c>
      <c r="E218" t="s">
        <v>101</v>
      </c>
      <c r="F218" t="s">
        <v>890</v>
      </c>
      <c r="G218" t="s">
        <v>99</v>
      </c>
      <c r="H218" t="s">
        <v>103</v>
      </c>
      <c r="I218" t="s">
        <v>18</v>
      </c>
      <c r="J218" t="s">
        <v>704</v>
      </c>
    </row>
    <row r="219" spans="1:10">
      <c r="A219" s="275" t="s">
        <v>1170</v>
      </c>
      <c r="B219" t="s">
        <v>42</v>
      </c>
      <c r="C219" t="s">
        <v>23</v>
      </c>
      <c r="D219" t="s">
        <v>1171</v>
      </c>
      <c r="E219" t="s">
        <v>1153</v>
      </c>
      <c r="F219" t="s">
        <v>1017</v>
      </c>
      <c r="G219" t="s">
        <v>1360</v>
      </c>
      <c r="H219" t="s">
        <v>1024</v>
      </c>
      <c r="I219" t="s">
        <v>959</v>
      </c>
      <c r="J219" t="s">
        <v>1020</v>
      </c>
    </row>
    <row r="220" spans="1:10">
      <c r="A220" s="275" t="s">
        <v>148</v>
      </c>
      <c r="B220" t="s">
        <v>225</v>
      </c>
      <c r="C220" t="s">
        <v>23</v>
      </c>
      <c r="D220" t="s">
        <v>149</v>
      </c>
      <c r="E220" t="s">
        <v>144</v>
      </c>
      <c r="F220" t="s">
        <v>890</v>
      </c>
      <c r="G220" t="s">
        <v>99</v>
      </c>
      <c r="H220" t="s">
        <v>103</v>
      </c>
      <c r="I220" t="s">
        <v>18</v>
      </c>
      <c r="J220" t="s">
        <v>704</v>
      </c>
    </row>
    <row r="221" spans="1:10">
      <c r="A221" s="275" t="s">
        <v>153</v>
      </c>
      <c r="B221" t="s">
        <v>39</v>
      </c>
      <c r="C221" t="s">
        <v>23</v>
      </c>
      <c r="D221" t="s">
        <v>154</v>
      </c>
      <c r="E221" t="s">
        <v>101</v>
      </c>
      <c r="F221" t="s">
        <v>890</v>
      </c>
      <c r="G221" t="s">
        <v>99</v>
      </c>
      <c r="H221" t="s">
        <v>103</v>
      </c>
      <c r="I221" t="s">
        <v>18</v>
      </c>
      <c r="J221" t="s">
        <v>704</v>
      </c>
    </row>
    <row r="222" spans="1:10">
      <c r="A222" s="275" t="s">
        <v>117</v>
      </c>
      <c r="B222" t="s">
        <v>42</v>
      </c>
      <c r="C222" t="s">
        <v>23</v>
      </c>
      <c r="D222" t="s">
        <v>118</v>
      </c>
      <c r="E222" t="s">
        <v>101</v>
      </c>
      <c r="F222" t="s">
        <v>890</v>
      </c>
      <c r="G222" t="s">
        <v>99</v>
      </c>
      <c r="H222" t="s">
        <v>103</v>
      </c>
      <c r="I222" t="s">
        <v>18</v>
      </c>
      <c r="J222" t="s">
        <v>704</v>
      </c>
    </row>
    <row r="223" spans="1:10">
      <c r="A223" s="275" t="s">
        <v>570</v>
      </c>
      <c r="B223" t="s">
        <v>42</v>
      </c>
      <c r="C223" t="s">
        <v>23</v>
      </c>
      <c r="D223" t="s">
        <v>571</v>
      </c>
      <c r="E223" t="s">
        <v>918</v>
      </c>
      <c r="F223" t="s">
        <v>893</v>
      </c>
      <c r="G223" t="s">
        <v>238</v>
      </c>
      <c r="H223" t="s">
        <v>1240</v>
      </c>
      <c r="I223" t="s">
        <v>18</v>
      </c>
      <c r="J223" t="s">
        <v>701</v>
      </c>
    </row>
    <row r="224" spans="1:10">
      <c r="A224" s="275" t="s">
        <v>181</v>
      </c>
      <c r="B224" t="s">
        <v>42</v>
      </c>
      <c r="C224" t="s">
        <v>23</v>
      </c>
      <c r="D224" t="s">
        <v>183</v>
      </c>
      <c r="E224" t="s">
        <v>1002</v>
      </c>
      <c r="F224" t="s">
        <v>890</v>
      </c>
      <c r="G224" t="s">
        <v>99</v>
      </c>
      <c r="H224" t="s">
        <v>688</v>
      </c>
      <c r="I224" t="s">
        <v>18</v>
      </c>
      <c r="J224" t="s">
        <v>701</v>
      </c>
    </row>
    <row r="225" spans="1:10">
      <c r="A225" s="275" t="s">
        <v>173</v>
      </c>
      <c r="B225" t="s">
        <v>136</v>
      </c>
      <c r="C225" t="s">
        <v>23</v>
      </c>
      <c r="D225" t="s">
        <v>174</v>
      </c>
      <c r="E225" t="s">
        <v>170</v>
      </c>
      <c r="F225" t="s">
        <v>890</v>
      </c>
      <c r="G225" t="s">
        <v>104</v>
      </c>
      <c r="H225" t="s">
        <v>104</v>
      </c>
      <c r="I225" t="s">
        <v>18</v>
      </c>
      <c r="J225" t="s">
        <v>704</v>
      </c>
    </row>
    <row r="226" spans="1:10">
      <c r="A226" s="275" t="s">
        <v>141</v>
      </c>
      <c r="B226" t="s">
        <v>42</v>
      </c>
      <c r="C226" t="s">
        <v>23</v>
      </c>
      <c r="D226" t="s">
        <v>142</v>
      </c>
      <c r="E226" t="s">
        <v>101</v>
      </c>
      <c r="F226" t="s">
        <v>890</v>
      </c>
      <c r="G226" t="s">
        <v>99</v>
      </c>
      <c r="H226" t="s">
        <v>103</v>
      </c>
      <c r="I226" t="s">
        <v>18</v>
      </c>
      <c r="J226" t="s">
        <v>704</v>
      </c>
    </row>
    <row r="227" spans="1:10">
      <c r="B227" t="s">
        <v>39</v>
      </c>
      <c r="C227" t="s">
        <v>23</v>
      </c>
      <c r="D227" t="s">
        <v>1372</v>
      </c>
      <c r="E227" t="s">
        <v>1373</v>
      </c>
      <c r="F227" t="s">
        <v>137</v>
      </c>
      <c r="G227" t="s">
        <v>15</v>
      </c>
      <c r="H227" t="s">
        <v>1374</v>
      </c>
      <c r="I227" t="s">
        <v>1375</v>
      </c>
    </row>
    <row r="228" spans="1:10">
      <c r="A228" s="275" t="s">
        <v>165</v>
      </c>
      <c r="B228" t="s">
        <v>42</v>
      </c>
      <c r="C228" t="s">
        <v>23</v>
      </c>
      <c r="D228" t="s">
        <v>166</v>
      </c>
      <c r="E228" t="s">
        <v>101</v>
      </c>
      <c r="F228" t="s">
        <v>890</v>
      </c>
      <c r="G228" t="s">
        <v>99</v>
      </c>
      <c r="H228" t="s">
        <v>103</v>
      </c>
      <c r="I228" t="s">
        <v>18</v>
      </c>
      <c r="J228" t="s">
        <v>704</v>
      </c>
    </row>
    <row r="229" spans="1:10">
      <c r="A229" s="275" t="s">
        <v>454</v>
      </c>
      <c r="B229" t="s">
        <v>42</v>
      </c>
      <c r="C229" t="s">
        <v>23</v>
      </c>
      <c r="D229" t="s">
        <v>455</v>
      </c>
      <c r="E229" t="s">
        <v>240</v>
      </c>
      <c r="F229" t="s">
        <v>890</v>
      </c>
      <c r="G229" t="s">
        <v>1360</v>
      </c>
      <c r="H229" t="s">
        <v>192</v>
      </c>
      <c r="I229" t="s">
        <v>18</v>
      </c>
      <c r="J229" t="s">
        <v>701</v>
      </c>
    </row>
    <row r="230" spans="1:10">
      <c r="A230" s="275" t="s">
        <v>167</v>
      </c>
      <c r="B230" t="s">
        <v>42</v>
      </c>
      <c r="C230" t="s">
        <v>23</v>
      </c>
      <c r="D230" t="s">
        <v>168</v>
      </c>
      <c r="E230" t="s">
        <v>98</v>
      </c>
      <c r="F230" t="s">
        <v>890</v>
      </c>
      <c r="G230" t="s">
        <v>99</v>
      </c>
      <c r="H230" t="s">
        <v>103</v>
      </c>
      <c r="I230" t="s">
        <v>18</v>
      </c>
      <c r="J230" t="s">
        <v>709</v>
      </c>
    </row>
    <row r="231" spans="1:10">
      <c r="A231" s="275" t="s">
        <v>986</v>
      </c>
      <c r="B231" t="s">
        <v>42</v>
      </c>
      <c r="C231" t="s">
        <v>23</v>
      </c>
      <c r="D231" t="s">
        <v>987</v>
      </c>
      <c r="E231" t="s">
        <v>98</v>
      </c>
      <c r="F231" t="s">
        <v>984</v>
      </c>
      <c r="G231" t="s">
        <v>99</v>
      </c>
      <c r="H231" t="s">
        <v>985</v>
      </c>
      <c r="I231" t="s">
        <v>959</v>
      </c>
      <c r="J231" t="s">
        <v>704</v>
      </c>
    </row>
    <row r="232" spans="1:10">
      <c r="A232" s="275" t="s">
        <v>954</v>
      </c>
      <c r="B232" t="s">
        <v>39</v>
      </c>
      <c r="C232" t="s">
        <v>23</v>
      </c>
      <c r="D232" t="s">
        <v>961</v>
      </c>
      <c r="E232" t="s">
        <v>792</v>
      </c>
      <c r="F232" t="s">
        <v>893</v>
      </c>
      <c r="G232" t="s">
        <v>86</v>
      </c>
      <c r="H232" t="s">
        <v>962</v>
      </c>
      <c r="I232" t="s">
        <v>18</v>
      </c>
      <c r="J232" t="s">
        <v>698</v>
      </c>
    </row>
    <row r="233" spans="1:10">
      <c r="A233" s="275" t="s">
        <v>996</v>
      </c>
      <c r="B233" t="s">
        <v>39</v>
      </c>
      <c r="C233" t="s">
        <v>23</v>
      </c>
      <c r="D233" t="s">
        <v>997</v>
      </c>
      <c r="E233" t="s">
        <v>170</v>
      </c>
      <c r="F233" t="s">
        <v>104</v>
      </c>
      <c r="G233" t="s">
        <v>104</v>
      </c>
      <c r="H233" t="s">
        <v>104</v>
      </c>
      <c r="I233" t="s">
        <v>959</v>
      </c>
      <c r="J233" t="s">
        <v>704</v>
      </c>
    </row>
    <row r="234" spans="1:10">
      <c r="A234" s="275" t="s">
        <v>448</v>
      </c>
      <c r="B234" t="s">
        <v>42</v>
      </c>
      <c r="C234" t="s">
        <v>23</v>
      </c>
      <c r="D234" t="s">
        <v>449</v>
      </c>
      <c r="E234" t="s">
        <v>1190</v>
      </c>
      <c r="F234" t="s">
        <v>890</v>
      </c>
      <c r="G234" t="s">
        <v>196</v>
      </c>
      <c r="H234" t="s">
        <v>232</v>
      </c>
      <c r="I234" t="s">
        <v>18</v>
      </c>
      <c r="J234" t="s">
        <v>699</v>
      </c>
    </row>
    <row r="235" spans="1:10">
      <c r="A235" s="275" t="s">
        <v>91</v>
      </c>
      <c r="B235" t="s">
        <v>225</v>
      </c>
      <c r="C235" t="s">
        <v>23</v>
      </c>
      <c r="D235" t="s">
        <v>92</v>
      </c>
      <c r="E235" t="s">
        <v>792</v>
      </c>
      <c r="F235" t="s">
        <v>893</v>
      </c>
      <c r="G235" t="s">
        <v>15</v>
      </c>
      <c r="H235" t="s">
        <v>16</v>
      </c>
      <c r="I235" t="s">
        <v>18</v>
      </c>
      <c r="J235" t="s">
        <v>698</v>
      </c>
    </row>
    <row r="236" spans="1:10">
      <c r="A236" s="275" t="s">
        <v>1272</v>
      </c>
      <c r="B236" t="s">
        <v>39</v>
      </c>
      <c r="C236" t="s">
        <v>23</v>
      </c>
      <c r="D236" t="s">
        <v>1273</v>
      </c>
      <c r="E236" t="s">
        <v>573</v>
      </c>
      <c r="F236" t="s">
        <v>916</v>
      </c>
      <c r="G236" t="s">
        <v>893</v>
      </c>
      <c r="H236" t="s">
        <v>15</v>
      </c>
      <c r="I236" t="s">
        <v>959</v>
      </c>
      <c r="J236" t="s">
        <v>698</v>
      </c>
    </row>
    <row r="237" spans="1:10">
      <c r="A237" s="275" t="s">
        <v>106</v>
      </c>
      <c r="B237" t="s">
        <v>225</v>
      </c>
      <c r="C237" t="s">
        <v>23</v>
      </c>
      <c r="D237" t="s">
        <v>107</v>
      </c>
      <c r="E237" t="s">
        <v>101</v>
      </c>
      <c r="F237" t="s">
        <v>890</v>
      </c>
      <c r="G237" t="s">
        <v>99</v>
      </c>
      <c r="H237" t="s">
        <v>103</v>
      </c>
      <c r="I237" t="s">
        <v>18</v>
      </c>
      <c r="J237" t="s">
        <v>704</v>
      </c>
    </row>
    <row r="238" spans="1:10">
      <c r="A238" s="275" t="s">
        <v>622</v>
      </c>
      <c r="B238" t="s">
        <v>42</v>
      </c>
      <c r="C238" t="s">
        <v>19</v>
      </c>
      <c r="D238" t="s">
        <v>623</v>
      </c>
      <c r="E238" t="s">
        <v>871</v>
      </c>
      <c r="F238" t="s">
        <v>890</v>
      </c>
      <c r="G238" t="s">
        <v>15</v>
      </c>
      <c r="H238" t="s">
        <v>857</v>
      </c>
      <c r="I238" t="s">
        <v>18</v>
      </c>
      <c r="J238" t="s">
        <v>698</v>
      </c>
    </row>
    <row r="239" spans="1:10">
      <c r="A239" s="275" t="s">
        <v>112</v>
      </c>
      <c r="B239" t="s">
        <v>225</v>
      </c>
      <c r="C239" t="s">
        <v>23</v>
      </c>
      <c r="D239" t="s">
        <v>113</v>
      </c>
      <c r="E239" t="s">
        <v>101</v>
      </c>
      <c r="F239" t="s">
        <v>890</v>
      </c>
      <c r="G239" t="s">
        <v>99</v>
      </c>
      <c r="H239" t="s">
        <v>103</v>
      </c>
      <c r="I239" t="s">
        <v>18</v>
      </c>
      <c r="J239" t="s">
        <v>704</v>
      </c>
    </row>
    <row r="240" spans="1:10">
      <c r="A240" s="275" t="s">
        <v>155</v>
      </c>
      <c r="B240" t="s">
        <v>136</v>
      </c>
      <c r="C240" t="s">
        <v>23</v>
      </c>
      <c r="D240" t="s">
        <v>156</v>
      </c>
      <c r="E240" t="s">
        <v>101</v>
      </c>
      <c r="F240" t="s">
        <v>890</v>
      </c>
      <c r="G240" t="s">
        <v>99</v>
      </c>
      <c r="H240" t="s">
        <v>103</v>
      </c>
      <c r="I240" t="s">
        <v>18</v>
      </c>
      <c r="J240" t="s">
        <v>704</v>
      </c>
    </row>
    <row r="241" spans="1:10">
      <c r="A241" s="275" t="s">
        <v>624</v>
      </c>
      <c r="B241" t="s">
        <v>42</v>
      </c>
      <c r="C241" t="s">
        <v>23</v>
      </c>
      <c r="D241" t="s">
        <v>625</v>
      </c>
      <c r="E241" t="s">
        <v>98</v>
      </c>
      <c r="F241" t="s">
        <v>890</v>
      </c>
      <c r="G241" t="s">
        <v>99</v>
      </c>
      <c r="H241" t="s">
        <v>103</v>
      </c>
      <c r="I241" t="s">
        <v>18</v>
      </c>
      <c r="J241" t="s">
        <v>709</v>
      </c>
    </row>
    <row r="242" spans="1:10">
      <c r="A242" s="275" t="s">
        <v>1279</v>
      </c>
      <c r="B242" t="s">
        <v>225</v>
      </c>
      <c r="C242" t="s">
        <v>23</v>
      </c>
      <c r="D242" t="s">
        <v>1280</v>
      </c>
      <c r="E242" t="s">
        <v>98</v>
      </c>
      <c r="F242" t="s">
        <v>984</v>
      </c>
      <c r="G242" t="s">
        <v>1281</v>
      </c>
      <c r="H242" t="s">
        <v>1281</v>
      </c>
      <c r="I242" t="s">
        <v>959</v>
      </c>
      <c r="J242" t="s">
        <v>704</v>
      </c>
    </row>
    <row r="243" spans="1:10">
      <c r="A243" s="275" t="s">
        <v>626</v>
      </c>
      <c r="B243" t="s">
        <v>225</v>
      </c>
      <c r="C243" t="s">
        <v>23</v>
      </c>
      <c r="D243" t="s">
        <v>627</v>
      </c>
      <c r="E243" t="s">
        <v>144</v>
      </c>
      <c r="F243" t="s">
        <v>890</v>
      </c>
      <c r="G243" t="s">
        <v>99</v>
      </c>
      <c r="H243" t="s">
        <v>103</v>
      </c>
      <c r="I243" t="s">
        <v>18</v>
      </c>
      <c r="J243" t="s">
        <v>704</v>
      </c>
    </row>
    <row r="244" spans="1:10">
      <c r="A244" s="275" t="s">
        <v>628</v>
      </c>
      <c r="B244" t="s">
        <v>42</v>
      </c>
      <c r="C244" t="s">
        <v>23</v>
      </c>
      <c r="D244" t="s">
        <v>629</v>
      </c>
      <c r="E244" t="s">
        <v>101</v>
      </c>
      <c r="F244" t="s">
        <v>890</v>
      </c>
      <c r="G244" t="s">
        <v>99</v>
      </c>
      <c r="H244" t="s">
        <v>103</v>
      </c>
      <c r="I244" t="s">
        <v>18</v>
      </c>
      <c r="J244" t="s">
        <v>704</v>
      </c>
    </row>
    <row r="245" spans="1:10">
      <c r="A245" s="275" t="s">
        <v>1282</v>
      </c>
      <c r="B245" t="s">
        <v>42</v>
      </c>
      <c r="C245" t="s">
        <v>23</v>
      </c>
      <c r="D245" t="s">
        <v>1283</v>
      </c>
      <c r="E245" t="s">
        <v>98</v>
      </c>
      <c r="F245" t="s">
        <v>984</v>
      </c>
      <c r="G245" t="s">
        <v>1284</v>
      </c>
      <c r="H245" t="s">
        <v>1285</v>
      </c>
      <c r="I245" t="s">
        <v>959</v>
      </c>
      <c r="J245" t="s">
        <v>704</v>
      </c>
    </row>
    <row r="246" spans="1:10">
      <c r="A246" s="275" t="s">
        <v>159</v>
      </c>
      <c r="B246" t="s">
        <v>136</v>
      </c>
      <c r="C246" t="s">
        <v>23</v>
      </c>
      <c r="D246" t="s">
        <v>160</v>
      </c>
      <c r="E246" t="s">
        <v>151</v>
      </c>
      <c r="F246" t="s">
        <v>890</v>
      </c>
      <c r="G246" t="s">
        <v>99</v>
      </c>
      <c r="H246" t="s">
        <v>103</v>
      </c>
      <c r="I246" t="s">
        <v>18</v>
      </c>
      <c r="J246" t="s">
        <v>704</v>
      </c>
    </row>
    <row r="247" spans="1:10">
      <c r="A247" s="275" t="s">
        <v>1000</v>
      </c>
      <c r="B247" t="s">
        <v>39</v>
      </c>
      <c r="C247" t="s">
        <v>23</v>
      </c>
      <c r="D247" t="s">
        <v>1001</v>
      </c>
      <c r="E247" t="s">
        <v>170</v>
      </c>
      <c r="F247" t="s">
        <v>104</v>
      </c>
      <c r="G247" t="s">
        <v>104</v>
      </c>
      <c r="H247" t="s">
        <v>104</v>
      </c>
      <c r="I247" t="s">
        <v>959</v>
      </c>
      <c r="J247" t="s">
        <v>704</v>
      </c>
    </row>
    <row r="248" spans="1:10">
      <c r="A248" s="275" t="s">
        <v>94</v>
      </c>
      <c r="B248" t="s">
        <v>39</v>
      </c>
      <c r="C248" t="s">
        <v>23</v>
      </c>
      <c r="D248" t="s">
        <v>96</v>
      </c>
      <c r="E248" t="s">
        <v>95</v>
      </c>
      <c r="F248" t="s">
        <v>911</v>
      </c>
      <c r="G248" t="s">
        <v>1360</v>
      </c>
      <c r="H248" t="s">
        <v>192</v>
      </c>
      <c r="I248" t="s">
        <v>18</v>
      </c>
      <c r="J248" t="s">
        <v>701</v>
      </c>
    </row>
    <row r="249" spans="1:10">
      <c r="A249" s="275" t="s">
        <v>982</v>
      </c>
      <c r="B249" t="s">
        <v>42</v>
      </c>
      <c r="C249" t="s">
        <v>23</v>
      </c>
      <c r="D249" t="s">
        <v>983</v>
      </c>
      <c r="E249" t="s">
        <v>98</v>
      </c>
      <c r="F249" t="s">
        <v>984</v>
      </c>
      <c r="G249" t="s">
        <v>99</v>
      </c>
      <c r="H249" t="s">
        <v>985</v>
      </c>
      <c r="I249" t="s">
        <v>959</v>
      </c>
      <c r="J249" t="s">
        <v>704</v>
      </c>
    </row>
    <row r="250" spans="1:10">
      <c r="A250" s="275" t="s">
        <v>452</v>
      </c>
      <c r="B250" t="s">
        <v>42</v>
      </c>
      <c r="C250" t="s">
        <v>23</v>
      </c>
      <c r="D250" t="s">
        <v>453</v>
      </c>
      <c r="E250" t="s">
        <v>1190</v>
      </c>
      <c r="F250" t="s">
        <v>193</v>
      </c>
      <c r="G250" t="s">
        <v>196</v>
      </c>
      <c r="H250" t="s">
        <v>232</v>
      </c>
      <c r="I250" t="s">
        <v>18</v>
      </c>
      <c r="J250" t="s">
        <v>699</v>
      </c>
    </row>
    <row r="251" spans="1:10">
      <c r="A251" s="275" t="s">
        <v>1252</v>
      </c>
      <c r="B251" t="s">
        <v>39</v>
      </c>
      <c r="C251" t="s">
        <v>23</v>
      </c>
      <c r="D251" t="s">
        <v>1253</v>
      </c>
      <c r="E251" t="s">
        <v>170</v>
      </c>
      <c r="F251" t="s">
        <v>104</v>
      </c>
      <c r="G251" t="s">
        <v>104</v>
      </c>
      <c r="H251" t="s">
        <v>170</v>
      </c>
      <c r="I251" t="s">
        <v>959</v>
      </c>
      <c r="J251" t="s">
        <v>705</v>
      </c>
    </row>
    <row r="252" spans="1:10">
      <c r="A252" s="275" t="s">
        <v>594</v>
      </c>
      <c r="B252" t="s">
        <v>42</v>
      </c>
      <c r="C252" t="s">
        <v>23</v>
      </c>
      <c r="D252" t="s">
        <v>595</v>
      </c>
      <c r="E252" t="s">
        <v>276</v>
      </c>
      <c r="F252" t="s">
        <v>893</v>
      </c>
      <c r="G252" t="s">
        <v>1360</v>
      </c>
      <c r="H252" t="s">
        <v>899</v>
      </c>
      <c r="I252" t="s">
        <v>18</v>
      </c>
      <c r="J252" t="s">
        <v>710</v>
      </c>
    </row>
    <row r="253" spans="1:10">
      <c r="A253" s="275" t="s">
        <v>612</v>
      </c>
      <c r="B253" t="s">
        <v>42</v>
      </c>
      <c r="C253" t="s">
        <v>23</v>
      </c>
      <c r="D253" t="s">
        <v>613</v>
      </c>
      <c r="E253" t="s">
        <v>900</v>
      </c>
      <c r="F253" t="s">
        <v>911</v>
      </c>
      <c r="G253" t="s">
        <v>137</v>
      </c>
      <c r="H253" t="s">
        <v>569</v>
      </c>
      <c r="I253" t="s">
        <v>18</v>
      </c>
      <c r="J253" t="s">
        <v>711</v>
      </c>
    </row>
    <row r="254" spans="1:10">
      <c r="A254" s="275" t="s">
        <v>635</v>
      </c>
      <c r="B254" t="s">
        <v>42</v>
      </c>
      <c r="C254" t="s">
        <v>23</v>
      </c>
      <c r="D254" t="s">
        <v>637</v>
      </c>
      <c r="E254" t="s">
        <v>636</v>
      </c>
      <c r="F254" t="s">
        <v>893</v>
      </c>
      <c r="G254" t="s">
        <v>15</v>
      </c>
      <c r="H254" t="s">
        <v>34</v>
      </c>
      <c r="I254" t="s">
        <v>18</v>
      </c>
      <c r="J254" t="s">
        <v>698</v>
      </c>
    </row>
    <row r="255" spans="1:10">
      <c r="A255" s="275" t="s">
        <v>1247</v>
      </c>
      <c r="B255" t="s">
        <v>136</v>
      </c>
      <c r="C255" t="s">
        <v>23</v>
      </c>
      <c r="D255" t="s">
        <v>1248</v>
      </c>
      <c r="E255" t="s">
        <v>1113</v>
      </c>
      <c r="F255" t="s">
        <v>932</v>
      </c>
      <c r="G255" t="s">
        <v>1249</v>
      </c>
      <c r="H255" t="s">
        <v>1250</v>
      </c>
      <c r="I255" t="s">
        <v>959</v>
      </c>
      <c r="J255" t="s">
        <v>1251</v>
      </c>
    </row>
    <row r="256" spans="1:10">
      <c r="A256" s="275" t="s">
        <v>602</v>
      </c>
      <c r="B256" t="s">
        <v>136</v>
      </c>
      <c r="C256" t="s">
        <v>23</v>
      </c>
      <c r="D256" t="s">
        <v>603</v>
      </c>
      <c r="E256" t="s">
        <v>13</v>
      </c>
      <c r="F256" t="s">
        <v>893</v>
      </c>
      <c r="G256" t="s">
        <v>15</v>
      </c>
      <c r="H256" t="s">
        <v>90</v>
      </c>
      <c r="I256" t="s">
        <v>18</v>
      </c>
      <c r="J256" t="s">
        <v>698</v>
      </c>
    </row>
    <row r="257" spans="1:10">
      <c r="A257" s="275" t="s">
        <v>616</v>
      </c>
      <c r="B257" t="s">
        <v>42</v>
      </c>
      <c r="C257" t="s">
        <v>19</v>
      </c>
      <c r="D257" t="s">
        <v>617</v>
      </c>
      <c r="E257" t="s">
        <v>70</v>
      </c>
      <c r="F257" t="s">
        <v>893</v>
      </c>
      <c r="G257" t="s">
        <v>1360</v>
      </c>
      <c r="H257" t="s">
        <v>253</v>
      </c>
      <c r="I257" t="s">
        <v>18</v>
      </c>
      <c r="J257" t="s">
        <v>712</v>
      </c>
    </row>
    <row r="258" spans="1:10">
      <c r="A258" s="275" t="s">
        <v>604</v>
      </c>
      <c r="B258" t="s">
        <v>136</v>
      </c>
      <c r="C258" t="s">
        <v>23</v>
      </c>
      <c r="D258" t="s">
        <v>605</v>
      </c>
      <c r="E258" t="s">
        <v>768</v>
      </c>
      <c r="F258" t="s">
        <v>911</v>
      </c>
      <c r="G258" t="s">
        <v>690</v>
      </c>
      <c r="H258" t="s">
        <v>912</v>
      </c>
      <c r="I258" t="s">
        <v>18</v>
      </c>
      <c r="J258" t="s">
        <v>698</v>
      </c>
    </row>
    <row r="259" spans="1:10">
      <c r="A259" s="275" t="s">
        <v>606</v>
      </c>
      <c r="B259" t="s">
        <v>42</v>
      </c>
      <c r="C259" t="s">
        <v>23</v>
      </c>
      <c r="D259" t="s">
        <v>608</v>
      </c>
      <c r="E259" t="s">
        <v>607</v>
      </c>
      <c r="F259" t="s">
        <v>911</v>
      </c>
      <c r="G259" t="s">
        <v>932</v>
      </c>
      <c r="H259" t="s">
        <v>932</v>
      </c>
      <c r="I259" t="s">
        <v>18</v>
      </c>
      <c r="J259" t="s">
        <v>698</v>
      </c>
    </row>
    <row r="260" spans="1:10">
      <c r="A260" s="275" t="s">
        <v>586</v>
      </c>
      <c r="B260" t="s">
        <v>225</v>
      </c>
      <c r="C260" t="s">
        <v>23</v>
      </c>
      <c r="D260" t="s">
        <v>587</v>
      </c>
      <c r="E260" t="s">
        <v>98</v>
      </c>
      <c r="F260" t="s">
        <v>890</v>
      </c>
      <c r="G260" t="s">
        <v>99</v>
      </c>
      <c r="H260" t="s">
        <v>103</v>
      </c>
      <c r="I260" t="s">
        <v>18</v>
      </c>
      <c r="J260" t="s">
        <v>704</v>
      </c>
    </row>
    <row r="261" spans="1:10">
      <c r="A261" s="275" t="s">
        <v>588</v>
      </c>
      <c r="B261" t="s">
        <v>42</v>
      </c>
      <c r="C261" t="s">
        <v>23</v>
      </c>
      <c r="D261" t="s">
        <v>589</v>
      </c>
      <c r="E261" t="s">
        <v>101</v>
      </c>
      <c r="F261" t="s">
        <v>890</v>
      </c>
      <c r="G261" t="s">
        <v>99</v>
      </c>
      <c r="H261" t="s">
        <v>103</v>
      </c>
      <c r="I261" t="s">
        <v>18</v>
      </c>
      <c r="J261" t="s">
        <v>704</v>
      </c>
    </row>
    <row r="262" spans="1:10">
      <c r="A262" s="275" t="s">
        <v>590</v>
      </c>
      <c r="B262" t="s">
        <v>136</v>
      </c>
      <c r="C262" t="s">
        <v>23</v>
      </c>
      <c r="D262" t="s">
        <v>591</v>
      </c>
      <c r="E262" t="s">
        <v>101</v>
      </c>
      <c r="F262" t="s">
        <v>890</v>
      </c>
      <c r="G262" t="s">
        <v>104</v>
      </c>
      <c r="H262" t="s">
        <v>98</v>
      </c>
      <c r="I262" t="s">
        <v>18</v>
      </c>
      <c r="J262" t="s">
        <v>704</v>
      </c>
    </row>
    <row r="263" spans="1:10">
      <c r="A263" s="275" t="s">
        <v>592</v>
      </c>
      <c r="B263" t="s">
        <v>136</v>
      </c>
      <c r="C263" t="s">
        <v>23</v>
      </c>
      <c r="D263" t="s">
        <v>593</v>
      </c>
      <c r="E263" t="s">
        <v>101</v>
      </c>
      <c r="F263" t="s">
        <v>890</v>
      </c>
      <c r="G263" t="s">
        <v>99</v>
      </c>
      <c r="H263" t="s">
        <v>103</v>
      </c>
      <c r="I263" t="s">
        <v>18</v>
      </c>
      <c r="J263" t="s">
        <v>704</v>
      </c>
    </row>
    <row r="264" spans="1:10">
      <c r="A264" s="275" t="s">
        <v>1245</v>
      </c>
      <c r="B264" t="s">
        <v>136</v>
      </c>
      <c r="C264" t="s">
        <v>23</v>
      </c>
      <c r="D264" t="s">
        <v>1246</v>
      </c>
      <c r="E264" t="s">
        <v>98</v>
      </c>
      <c r="F264" t="s">
        <v>984</v>
      </c>
      <c r="G264" t="s">
        <v>757</v>
      </c>
      <c r="H264" t="s">
        <v>231</v>
      </c>
      <c r="I264" t="s">
        <v>959</v>
      </c>
      <c r="J264" t="s">
        <v>704</v>
      </c>
    </row>
    <row r="265" spans="1:10">
      <c r="A265" s="275" t="s">
        <v>365</v>
      </c>
      <c r="B265" t="s">
        <v>225</v>
      </c>
      <c r="C265" t="s">
        <v>23</v>
      </c>
      <c r="D265" t="s">
        <v>366</v>
      </c>
      <c r="E265" t="s">
        <v>95</v>
      </c>
      <c r="F265" t="s">
        <v>911</v>
      </c>
      <c r="G265" t="s">
        <v>367</v>
      </c>
      <c r="H265" t="s">
        <v>806</v>
      </c>
      <c r="I265" t="s">
        <v>18</v>
      </c>
      <c r="J265" t="s">
        <v>699</v>
      </c>
    </row>
    <row r="266" spans="1:10">
      <c r="A266" s="275" t="s">
        <v>609</v>
      </c>
      <c r="B266" t="s">
        <v>42</v>
      </c>
      <c r="C266" t="s">
        <v>23</v>
      </c>
      <c r="D266" t="s">
        <v>610</v>
      </c>
      <c r="E266" t="s">
        <v>439</v>
      </c>
      <c r="F266" t="s">
        <v>28</v>
      </c>
      <c r="G266" t="s">
        <v>1161</v>
      </c>
      <c r="H266" t="s">
        <v>1271</v>
      </c>
      <c r="I266" t="s">
        <v>18</v>
      </c>
      <c r="J266" t="s">
        <v>698</v>
      </c>
    </row>
    <row r="267" spans="1:10">
      <c r="A267" s="275" t="s">
        <v>737</v>
      </c>
      <c r="B267" t="s">
        <v>42</v>
      </c>
      <c r="C267" t="s">
        <v>23</v>
      </c>
      <c r="D267" t="s">
        <v>738</v>
      </c>
      <c r="E267" t="s">
        <v>95</v>
      </c>
      <c r="F267" t="s">
        <v>911</v>
      </c>
      <c r="G267" t="s">
        <v>1360</v>
      </c>
      <c r="H267" t="s">
        <v>213</v>
      </c>
      <c r="I267" t="s">
        <v>18</v>
      </c>
      <c r="J267" t="s">
        <v>701</v>
      </c>
    </row>
    <row r="268" spans="1:10">
      <c r="A268" s="275" t="s">
        <v>943</v>
      </c>
      <c r="B268" t="s">
        <v>39</v>
      </c>
      <c r="C268" t="s">
        <v>23</v>
      </c>
      <c r="D268" t="s">
        <v>944</v>
      </c>
      <c r="E268" t="s">
        <v>573</v>
      </c>
      <c r="F268" t="s">
        <v>911</v>
      </c>
      <c r="G268" t="s">
        <v>893</v>
      </c>
      <c r="H268" t="s">
        <v>20</v>
      </c>
      <c r="I268" t="s">
        <v>18</v>
      </c>
      <c r="J268" t="s">
        <v>698</v>
      </c>
    </row>
    <row r="269" spans="1:10">
      <c r="A269" s="275" t="s">
        <v>189</v>
      </c>
      <c r="B269" t="s">
        <v>42</v>
      </c>
      <c r="C269" t="s">
        <v>23</v>
      </c>
      <c r="D269" t="s">
        <v>191</v>
      </c>
      <c r="E269" t="s">
        <v>694</v>
      </c>
      <c r="F269" t="s">
        <v>911</v>
      </c>
      <c r="G269" t="s">
        <v>1360</v>
      </c>
      <c r="H269" t="s">
        <v>192</v>
      </c>
      <c r="I269" t="s">
        <v>18</v>
      </c>
      <c r="J269" t="s">
        <v>701</v>
      </c>
    </row>
    <row r="270" spans="1:10">
      <c r="A270" s="275" t="s">
        <v>1276</v>
      </c>
      <c r="B270" t="s">
        <v>42</v>
      </c>
      <c r="C270" t="s">
        <v>23</v>
      </c>
      <c r="D270" t="s">
        <v>1277</v>
      </c>
      <c r="E270" t="s">
        <v>1013</v>
      </c>
      <c r="F270" t="s">
        <v>1050</v>
      </c>
      <c r="G270" t="s">
        <v>1278</v>
      </c>
      <c r="H270" t="s">
        <v>1278</v>
      </c>
      <c r="I270" t="s">
        <v>959</v>
      </c>
      <c r="J270" t="s">
        <v>705</v>
      </c>
    </row>
    <row r="271" spans="1:10">
      <c r="A271" s="275" t="s">
        <v>473</v>
      </c>
      <c r="B271" t="s">
        <v>42</v>
      </c>
      <c r="C271" t="s">
        <v>23</v>
      </c>
      <c r="D271" t="s">
        <v>475</v>
      </c>
      <c r="E271" t="s">
        <v>474</v>
      </c>
      <c r="F271" t="s">
        <v>28</v>
      </c>
      <c r="G271" t="s">
        <v>476</v>
      </c>
      <c r="H271" t="s">
        <v>634</v>
      </c>
      <c r="I271" t="s">
        <v>18</v>
      </c>
      <c r="J271" t="s">
        <v>710</v>
      </c>
    </row>
    <row r="272" spans="1:10">
      <c r="A272" s="275" t="s">
        <v>545</v>
      </c>
      <c r="B272" t="s">
        <v>42</v>
      </c>
      <c r="C272" t="s">
        <v>23</v>
      </c>
      <c r="D272" t="s">
        <v>546</v>
      </c>
      <c r="E272" t="s">
        <v>227</v>
      </c>
      <c r="F272" t="s">
        <v>893</v>
      </c>
      <c r="G272" t="s">
        <v>1360</v>
      </c>
      <c r="H272" t="s">
        <v>207</v>
      </c>
      <c r="I272" t="s">
        <v>18</v>
      </c>
      <c r="J272" t="s">
        <v>700</v>
      </c>
    </row>
    <row r="273" spans="1:10">
      <c r="A273" s="275" t="s">
        <v>1159</v>
      </c>
      <c r="B273" t="s">
        <v>42</v>
      </c>
      <c r="C273" t="s">
        <v>23</v>
      </c>
      <c r="D273" t="s">
        <v>1160</v>
      </c>
      <c r="E273" t="s">
        <v>1153</v>
      </c>
      <c r="F273" t="s">
        <v>1017</v>
      </c>
      <c r="G273" t="s">
        <v>1142</v>
      </c>
      <c r="H273" t="s">
        <v>1161</v>
      </c>
      <c r="I273" t="s">
        <v>959</v>
      </c>
      <c r="J273" t="s">
        <v>1020</v>
      </c>
    </row>
    <row r="274" spans="1:10">
      <c r="A274" s="275" t="s">
        <v>547</v>
      </c>
      <c r="B274" t="s">
        <v>42</v>
      </c>
      <c r="C274" t="s">
        <v>23</v>
      </c>
      <c r="D274" t="s">
        <v>548</v>
      </c>
      <c r="E274" t="s">
        <v>244</v>
      </c>
      <c r="F274" t="s">
        <v>893</v>
      </c>
      <c r="G274" t="s">
        <v>1360</v>
      </c>
      <c r="H274" t="s">
        <v>72</v>
      </c>
      <c r="I274" t="s">
        <v>18</v>
      </c>
      <c r="J274" t="s">
        <v>701</v>
      </c>
    </row>
    <row r="275" spans="1:10">
      <c r="A275" s="275" t="s">
        <v>375</v>
      </c>
      <c r="B275" t="s">
        <v>42</v>
      </c>
      <c r="C275" t="s">
        <v>23</v>
      </c>
      <c r="D275" t="s">
        <v>376</v>
      </c>
      <c r="E275" t="s">
        <v>95</v>
      </c>
      <c r="F275" t="s">
        <v>911</v>
      </c>
      <c r="G275" t="s">
        <v>72</v>
      </c>
      <c r="H275" t="s">
        <v>192</v>
      </c>
      <c r="I275" t="s">
        <v>18</v>
      </c>
      <c r="J275" t="s">
        <v>891</v>
      </c>
    </row>
    <row r="276" spans="1:10">
      <c r="A276" s="275" t="s">
        <v>481</v>
      </c>
      <c r="B276" t="s">
        <v>42</v>
      </c>
      <c r="C276" t="s">
        <v>23</v>
      </c>
      <c r="D276" t="s">
        <v>482</v>
      </c>
      <c r="E276" t="s">
        <v>1064</v>
      </c>
      <c r="F276" t="s">
        <v>890</v>
      </c>
      <c r="G276" t="s">
        <v>1360</v>
      </c>
      <c r="H276" t="s">
        <v>72</v>
      </c>
      <c r="I276" t="s">
        <v>18</v>
      </c>
      <c r="J276" t="s">
        <v>710</v>
      </c>
    </row>
    <row r="277" spans="1:10">
      <c r="A277" s="275" t="s">
        <v>385</v>
      </c>
      <c r="B277" t="s">
        <v>225</v>
      </c>
      <c r="C277" t="s">
        <v>23</v>
      </c>
      <c r="D277" t="s">
        <v>386</v>
      </c>
      <c r="E277" t="s">
        <v>695</v>
      </c>
      <c r="F277" t="s">
        <v>911</v>
      </c>
      <c r="G277" t="s">
        <v>197</v>
      </c>
      <c r="H277" t="s">
        <v>928</v>
      </c>
      <c r="I277" t="s">
        <v>18</v>
      </c>
      <c r="J277" t="s">
        <v>703</v>
      </c>
    </row>
    <row r="278" spans="1:10">
      <c r="A278" s="275" t="s">
        <v>485</v>
      </c>
      <c r="B278" t="s">
        <v>42</v>
      </c>
      <c r="C278" t="s">
        <v>23</v>
      </c>
      <c r="D278" t="s">
        <v>486</v>
      </c>
      <c r="E278" t="s">
        <v>70</v>
      </c>
      <c r="F278" t="s">
        <v>893</v>
      </c>
      <c r="G278" t="s">
        <v>54</v>
      </c>
      <c r="H278" t="s">
        <v>487</v>
      </c>
      <c r="I278" t="s">
        <v>18</v>
      </c>
      <c r="J278" t="s">
        <v>710</v>
      </c>
    </row>
    <row r="279" spans="1:10">
      <c r="A279" s="275" t="s">
        <v>479</v>
      </c>
      <c r="B279" t="s">
        <v>42</v>
      </c>
      <c r="C279" t="s">
        <v>23</v>
      </c>
      <c r="D279" t="s">
        <v>480</v>
      </c>
      <c r="E279" t="s">
        <v>1064</v>
      </c>
      <c r="F279" t="s">
        <v>890</v>
      </c>
      <c r="G279" t="s">
        <v>1360</v>
      </c>
      <c r="H279" t="s">
        <v>72</v>
      </c>
      <c r="I279" t="s">
        <v>18</v>
      </c>
      <c r="J279" t="s">
        <v>710</v>
      </c>
    </row>
    <row r="280" spans="1:10">
      <c r="A280" s="275" t="s">
        <v>537</v>
      </c>
      <c r="B280" t="s">
        <v>42</v>
      </c>
      <c r="C280" t="s">
        <v>23</v>
      </c>
      <c r="D280" t="s">
        <v>538</v>
      </c>
      <c r="E280" t="s">
        <v>276</v>
      </c>
      <c r="F280" t="s">
        <v>893</v>
      </c>
      <c r="G280" t="s">
        <v>1360</v>
      </c>
      <c r="H280" t="s">
        <v>899</v>
      </c>
      <c r="I280" t="s">
        <v>18</v>
      </c>
      <c r="J280" t="s">
        <v>711</v>
      </c>
    </row>
    <row r="281" spans="1:10">
      <c r="A281" s="275" t="s">
        <v>1224</v>
      </c>
      <c r="B281" t="s">
        <v>136</v>
      </c>
      <c r="C281" t="s">
        <v>23</v>
      </c>
      <c r="D281" t="s">
        <v>1225</v>
      </c>
      <c r="E281" t="s">
        <v>217</v>
      </c>
      <c r="F281" t="s">
        <v>137</v>
      </c>
      <c r="G281" t="s">
        <v>1360</v>
      </c>
      <c r="H281" t="s">
        <v>250</v>
      </c>
      <c r="I281" t="s">
        <v>959</v>
      </c>
    </row>
    <row r="282" spans="1:10">
      <c r="A282" s="275" t="s">
        <v>539</v>
      </c>
      <c r="B282" t="s">
        <v>42</v>
      </c>
      <c r="C282" t="s">
        <v>23</v>
      </c>
      <c r="D282" t="s">
        <v>540</v>
      </c>
      <c r="E282" t="s">
        <v>949</v>
      </c>
      <c r="F282" t="s">
        <v>893</v>
      </c>
      <c r="G282" t="s">
        <v>99</v>
      </c>
      <c r="H282" t="s">
        <v>213</v>
      </c>
      <c r="I282" t="s">
        <v>18</v>
      </c>
      <c r="J282" t="s">
        <v>891</v>
      </c>
    </row>
    <row r="283" spans="1:10">
      <c r="A283" s="275" t="s">
        <v>1226</v>
      </c>
      <c r="C283" t="s">
        <v>23</v>
      </c>
      <c r="D283" t="s">
        <v>1227</v>
      </c>
      <c r="E283" t="s">
        <v>1033</v>
      </c>
      <c r="F283" t="s">
        <v>137</v>
      </c>
      <c r="G283" t="s">
        <v>1360</v>
      </c>
      <c r="H283" t="s">
        <v>1024</v>
      </c>
      <c r="I283" t="s">
        <v>959</v>
      </c>
      <c r="J283" t="s">
        <v>705</v>
      </c>
    </row>
    <row r="284" spans="1:10">
      <c r="A284" s="275" t="s">
        <v>1228</v>
      </c>
      <c r="B284" t="s">
        <v>42</v>
      </c>
      <c r="C284" t="s">
        <v>23</v>
      </c>
      <c r="D284" t="s">
        <v>1229</v>
      </c>
      <c r="E284" t="s">
        <v>1139</v>
      </c>
      <c r="F284" t="s">
        <v>1017</v>
      </c>
      <c r="G284" t="s">
        <v>339</v>
      </c>
      <c r="H284" t="s">
        <v>1143</v>
      </c>
      <c r="I284" t="s">
        <v>959</v>
      </c>
      <c r="J284" t="s">
        <v>1020</v>
      </c>
    </row>
    <row r="285" spans="1:10">
      <c r="A285" s="275" t="s">
        <v>541</v>
      </c>
      <c r="B285" t="s">
        <v>39</v>
      </c>
      <c r="C285" t="s">
        <v>23</v>
      </c>
      <c r="D285" t="s">
        <v>542</v>
      </c>
      <c r="E285" t="s">
        <v>101</v>
      </c>
      <c r="F285" t="s">
        <v>890</v>
      </c>
      <c r="G285" t="s">
        <v>99</v>
      </c>
      <c r="H285" t="s">
        <v>103</v>
      </c>
      <c r="I285" t="s">
        <v>18</v>
      </c>
      <c r="J285" t="s">
        <v>704</v>
      </c>
    </row>
    <row r="286" spans="1:10">
      <c r="A286" s="275" t="s">
        <v>1230</v>
      </c>
      <c r="B286" t="s">
        <v>42</v>
      </c>
      <c r="C286" t="s">
        <v>23</v>
      </c>
      <c r="D286" t="s">
        <v>1231</v>
      </c>
      <c r="E286" t="s">
        <v>1210</v>
      </c>
      <c r="F286" t="s">
        <v>1017</v>
      </c>
      <c r="G286" t="s">
        <v>1360</v>
      </c>
      <c r="H286" t="s">
        <v>1024</v>
      </c>
      <c r="I286" t="s">
        <v>959</v>
      </c>
      <c r="J286" t="s">
        <v>1020</v>
      </c>
    </row>
    <row r="287" spans="1:10">
      <c r="A287" s="275" t="s">
        <v>543</v>
      </c>
      <c r="B287" t="s">
        <v>42</v>
      </c>
      <c r="C287" t="s">
        <v>23</v>
      </c>
      <c r="D287" t="s">
        <v>544</v>
      </c>
      <c r="E287" t="s">
        <v>204</v>
      </c>
      <c r="F287" t="s">
        <v>911</v>
      </c>
      <c r="G287" t="s">
        <v>910</v>
      </c>
      <c r="H287" t="s">
        <v>348</v>
      </c>
      <c r="I287" t="s">
        <v>18</v>
      </c>
      <c r="J287" t="s">
        <v>699</v>
      </c>
    </row>
    <row r="288" spans="1:10">
      <c r="A288" s="275" t="s">
        <v>531</v>
      </c>
      <c r="B288" t="s">
        <v>42</v>
      </c>
      <c r="C288" t="s">
        <v>23</v>
      </c>
      <c r="D288" t="s">
        <v>532</v>
      </c>
      <c r="E288" t="s">
        <v>227</v>
      </c>
      <c r="F288" t="s">
        <v>893</v>
      </c>
      <c r="G288" t="s">
        <v>1360</v>
      </c>
      <c r="H288" t="s">
        <v>207</v>
      </c>
      <c r="I288" t="s">
        <v>18</v>
      </c>
      <c r="J288" t="s">
        <v>700</v>
      </c>
    </row>
    <row r="289" spans="1:10">
      <c r="A289" s="275" t="s">
        <v>1222</v>
      </c>
      <c r="B289" t="s">
        <v>42</v>
      </c>
      <c r="C289" t="s">
        <v>23</v>
      </c>
      <c r="D289" t="s">
        <v>1223</v>
      </c>
      <c r="E289" t="s">
        <v>1053</v>
      </c>
      <c r="F289" t="s">
        <v>1017</v>
      </c>
      <c r="G289" t="s">
        <v>1360</v>
      </c>
      <c r="H289" t="s">
        <v>1024</v>
      </c>
      <c r="I289" t="s">
        <v>959</v>
      </c>
      <c r="J289" t="s">
        <v>1020</v>
      </c>
    </row>
    <row r="290" spans="1:10">
      <c r="A290" s="275" t="s">
        <v>533</v>
      </c>
      <c r="B290" t="s">
        <v>42</v>
      </c>
      <c r="C290" t="s">
        <v>23</v>
      </c>
      <c r="D290" t="s">
        <v>534</v>
      </c>
      <c r="E290" t="s">
        <v>217</v>
      </c>
      <c r="F290" t="s">
        <v>893</v>
      </c>
      <c r="G290" t="s">
        <v>1360</v>
      </c>
      <c r="H290" t="s">
        <v>250</v>
      </c>
      <c r="I290" t="s">
        <v>18</v>
      </c>
      <c r="J290" t="s">
        <v>891</v>
      </c>
    </row>
    <row r="291" spans="1:10">
      <c r="A291" s="275" t="s">
        <v>535</v>
      </c>
      <c r="B291" t="s">
        <v>42</v>
      </c>
      <c r="C291" t="s">
        <v>23</v>
      </c>
      <c r="D291" t="s">
        <v>536</v>
      </c>
      <c r="E291" t="s">
        <v>529</v>
      </c>
      <c r="F291" t="s">
        <v>911</v>
      </c>
      <c r="G291" t="s">
        <v>192</v>
      </c>
      <c r="H291" t="s">
        <v>847</v>
      </c>
      <c r="I291" t="s">
        <v>18</v>
      </c>
      <c r="J291" t="s">
        <v>701</v>
      </c>
    </row>
    <row r="292" spans="1:10">
      <c r="A292" s="275" t="s">
        <v>281</v>
      </c>
      <c r="B292" t="s">
        <v>42</v>
      </c>
      <c r="C292" t="s">
        <v>23</v>
      </c>
      <c r="D292" t="s">
        <v>282</v>
      </c>
      <c r="E292" t="s">
        <v>70</v>
      </c>
      <c r="F292" t="s">
        <v>893</v>
      </c>
      <c r="G292" t="s">
        <v>1360</v>
      </c>
      <c r="H292" t="s">
        <v>899</v>
      </c>
      <c r="I292" t="s">
        <v>18</v>
      </c>
      <c r="J292" t="s">
        <v>711</v>
      </c>
    </row>
    <row r="293" spans="1:10">
      <c r="A293" s="275" t="s">
        <v>1232</v>
      </c>
      <c r="B293" t="s">
        <v>42</v>
      </c>
      <c r="C293" t="s">
        <v>23</v>
      </c>
      <c r="D293" t="s">
        <v>1233</v>
      </c>
      <c r="E293" t="s">
        <v>1016</v>
      </c>
      <c r="F293" t="s">
        <v>1017</v>
      </c>
      <c r="G293" t="s">
        <v>1360</v>
      </c>
      <c r="H293" t="s">
        <v>1024</v>
      </c>
      <c r="I293" t="s">
        <v>959</v>
      </c>
      <c r="J293" t="s">
        <v>1020</v>
      </c>
    </row>
    <row r="294" spans="1:10">
      <c r="A294" s="275" t="s">
        <v>513</v>
      </c>
      <c r="B294" t="s">
        <v>42</v>
      </c>
      <c r="C294" t="s">
        <v>23</v>
      </c>
      <c r="D294" t="s">
        <v>514</v>
      </c>
      <c r="E294" t="s">
        <v>244</v>
      </c>
      <c r="F294" t="s">
        <v>893</v>
      </c>
      <c r="G294" t="s">
        <v>1360</v>
      </c>
      <c r="H294" t="s">
        <v>808</v>
      </c>
      <c r="I294" t="s">
        <v>18</v>
      </c>
      <c r="J294" t="s">
        <v>701</v>
      </c>
    </row>
    <row r="295" spans="1:10">
      <c r="A295" s="275" t="s">
        <v>346</v>
      </c>
      <c r="B295" t="s">
        <v>225</v>
      </c>
      <c r="C295" t="s">
        <v>23</v>
      </c>
      <c r="D295" t="s">
        <v>347</v>
      </c>
      <c r="E295" t="s">
        <v>204</v>
      </c>
      <c r="F295" t="s">
        <v>911</v>
      </c>
      <c r="G295" t="s">
        <v>910</v>
      </c>
      <c r="H295" t="s">
        <v>348</v>
      </c>
      <c r="I295" t="s">
        <v>18</v>
      </c>
      <c r="J295" t="s">
        <v>699</v>
      </c>
    </row>
    <row r="296" spans="1:10">
      <c r="A296" s="275" t="s">
        <v>1208</v>
      </c>
      <c r="B296" t="s">
        <v>42</v>
      </c>
      <c r="C296" t="s">
        <v>23</v>
      </c>
      <c r="D296" t="s">
        <v>1209</v>
      </c>
      <c r="E296" t="s">
        <v>1210</v>
      </c>
      <c r="F296" t="s">
        <v>1017</v>
      </c>
      <c r="G296" t="s">
        <v>1142</v>
      </c>
      <c r="H296" t="s">
        <v>1143</v>
      </c>
      <c r="I296" t="s">
        <v>959</v>
      </c>
      <c r="J296" t="s">
        <v>1020</v>
      </c>
    </row>
    <row r="297" spans="1:10">
      <c r="A297" s="275" t="s">
        <v>1220</v>
      </c>
      <c r="B297" t="s">
        <v>42</v>
      </c>
      <c r="C297" t="s">
        <v>23</v>
      </c>
      <c r="D297" t="s">
        <v>1221</v>
      </c>
      <c r="E297" t="s">
        <v>1053</v>
      </c>
      <c r="F297" t="s">
        <v>1017</v>
      </c>
      <c r="G297" t="s">
        <v>1360</v>
      </c>
      <c r="H297" t="s">
        <v>1024</v>
      </c>
      <c r="I297" t="s">
        <v>959</v>
      </c>
      <c r="J297" t="s">
        <v>1020</v>
      </c>
    </row>
    <row r="298" spans="1:10">
      <c r="A298" s="275" t="s">
        <v>1100</v>
      </c>
      <c r="B298" t="s">
        <v>136</v>
      </c>
      <c r="C298" t="s">
        <v>23</v>
      </c>
      <c r="D298" t="s">
        <v>1101</v>
      </c>
      <c r="E298" t="s">
        <v>925</v>
      </c>
      <c r="F298" t="s">
        <v>137</v>
      </c>
      <c r="G298" t="s">
        <v>197</v>
      </c>
      <c r="H298" t="s">
        <v>926</v>
      </c>
      <c r="I298" t="s">
        <v>959</v>
      </c>
      <c r="J298" t="s">
        <v>703</v>
      </c>
    </row>
    <row r="299" spans="1:10">
      <c r="A299" s="275" t="s">
        <v>1167</v>
      </c>
      <c r="B299" t="s">
        <v>136</v>
      </c>
      <c r="C299" t="s">
        <v>23</v>
      </c>
      <c r="D299" t="s">
        <v>332</v>
      </c>
      <c r="E299" t="s">
        <v>925</v>
      </c>
      <c r="F299" t="s">
        <v>137</v>
      </c>
      <c r="G299" t="s">
        <v>1005</v>
      </c>
      <c r="H299" t="s">
        <v>333</v>
      </c>
      <c r="I299" t="s">
        <v>959</v>
      </c>
    </row>
    <row r="300" spans="1:10">
      <c r="A300" s="275" t="s">
        <v>1075</v>
      </c>
      <c r="B300" t="s">
        <v>42</v>
      </c>
      <c r="C300" t="s">
        <v>23</v>
      </c>
      <c r="D300" t="s">
        <v>1076</v>
      </c>
      <c r="E300" t="s">
        <v>1077</v>
      </c>
      <c r="F300" t="s">
        <v>73</v>
      </c>
      <c r="G300" t="s">
        <v>1360</v>
      </c>
      <c r="H300" t="s">
        <v>1078</v>
      </c>
      <c r="I300" t="s">
        <v>959</v>
      </c>
      <c r="J300" t="s">
        <v>702</v>
      </c>
    </row>
    <row r="301" spans="1:10">
      <c r="A301" s="275" t="s">
        <v>655</v>
      </c>
      <c r="B301" t="s">
        <v>136</v>
      </c>
      <c r="C301" t="s">
        <v>23</v>
      </c>
      <c r="D301" t="s">
        <v>656</v>
      </c>
      <c r="E301" t="s">
        <v>791</v>
      </c>
      <c r="F301" t="s">
        <v>893</v>
      </c>
      <c r="G301" t="s">
        <v>54</v>
      </c>
      <c r="H301" t="s">
        <v>90</v>
      </c>
      <c r="I301" t="s">
        <v>18</v>
      </c>
      <c r="J301" t="s">
        <v>698</v>
      </c>
    </row>
    <row r="302" spans="1:10">
      <c r="A302" s="275" t="s">
        <v>657</v>
      </c>
      <c r="B302" t="s">
        <v>42</v>
      </c>
      <c r="C302" t="s">
        <v>19</v>
      </c>
      <c r="D302" t="s">
        <v>659</v>
      </c>
      <c r="E302" t="s">
        <v>941</v>
      </c>
      <c r="F302" t="s">
        <v>893</v>
      </c>
      <c r="G302" t="s">
        <v>238</v>
      </c>
      <c r="H302" t="s">
        <v>660</v>
      </c>
      <c r="I302" t="s">
        <v>18</v>
      </c>
      <c r="J302" t="s">
        <v>698</v>
      </c>
    </row>
    <row r="303" spans="1:10">
      <c r="A303" s="275" t="s">
        <v>1299</v>
      </c>
      <c r="B303" t="s">
        <v>225</v>
      </c>
      <c r="C303" t="s">
        <v>23</v>
      </c>
      <c r="D303" t="s">
        <v>1300</v>
      </c>
      <c r="E303" t="s">
        <v>1113</v>
      </c>
      <c r="F303" t="s">
        <v>196</v>
      </c>
      <c r="G303" t="s">
        <v>241</v>
      </c>
      <c r="H303" t="s">
        <v>1301</v>
      </c>
      <c r="I303" t="s">
        <v>959</v>
      </c>
      <c r="J303" t="s">
        <v>960</v>
      </c>
    </row>
    <row r="304" spans="1:10">
      <c r="A304" s="275" t="s">
        <v>463</v>
      </c>
      <c r="B304" t="s">
        <v>42</v>
      </c>
      <c r="C304" t="s">
        <v>23</v>
      </c>
      <c r="D304" t="s">
        <v>464</v>
      </c>
      <c r="E304" t="s">
        <v>98</v>
      </c>
      <c r="F304" t="s">
        <v>890</v>
      </c>
      <c r="G304" t="s">
        <v>99</v>
      </c>
      <c r="H304" t="s">
        <v>103</v>
      </c>
      <c r="I304" t="s">
        <v>18</v>
      </c>
      <c r="J304" t="s">
        <v>704</v>
      </c>
    </row>
    <row r="305" spans="1:10">
      <c r="A305" s="275" t="s">
        <v>477</v>
      </c>
      <c r="B305" t="s">
        <v>42</v>
      </c>
      <c r="C305" t="s">
        <v>23</v>
      </c>
      <c r="D305" t="s">
        <v>478</v>
      </c>
      <c r="E305" t="s">
        <v>1064</v>
      </c>
      <c r="F305" t="s">
        <v>890</v>
      </c>
      <c r="G305" t="s">
        <v>1360</v>
      </c>
      <c r="H305" t="s">
        <v>72</v>
      </c>
      <c r="I305" t="s">
        <v>18</v>
      </c>
      <c r="J305" t="s">
        <v>710</v>
      </c>
    </row>
    <row r="306" spans="1:10">
      <c r="A306" s="275" t="s">
        <v>1146</v>
      </c>
      <c r="B306" t="s">
        <v>225</v>
      </c>
      <c r="C306" t="s">
        <v>23</v>
      </c>
      <c r="D306" t="s">
        <v>1147</v>
      </c>
      <c r="E306" t="s">
        <v>1148</v>
      </c>
      <c r="F306" t="s">
        <v>1017</v>
      </c>
      <c r="G306" t="s">
        <v>1360</v>
      </c>
      <c r="H306" t="s">
        <v>1024</v>
      </c>
      <c r="I306" t="s">
        <v>959</v>
      </c>
    </row>
    <row r="307" spans="1:10">
      <c r="A307" s="275" t="s">
        <v>1295</v>
      </c>
      <c r="B307" t="s">
        <v>42</v>
      </c>
      <c r="C307" t="s">
        <v>23</v>
      </c>
      <c r="D307" t="s">
        <v>1296</v>
      </c>
      <c r="E307" t="s">
        <v>1367</v>
      </c>
      <c r="F307" t="s">
        <v>1297</v>
      </c>
      <c r="G307" t="s">
        <v>1298</v>
      </c>
      <c r="H307" t="s">
        <v>1298</v>
      </c>
      <c r="I307" t="s">
        <v>959</v>
      </c>
      <c r="J307" t="s">
        <v>698</v>
      </c>
    </row>
    <row r="308" spans="1:10">
      <c r="A308" s="275" t="s">
        <v>577</v>
      </c>
      <c r="B308" t="s">
        <v>42</v>
      </c>
      <c r="C308" t="s">
        <v>23</v>
      </c>
      <c r="D308" t="s">
        <v>578</v>
      </c>
      <c r="E308" t="s">
        <v>151</v>
      </c>
      <c r="F308" t="s">
        <v>890</v>
      </c>
      <c r="G308" t="s">
        <v>99</v>
      </c>
      <c r="H308" t="s">
        <v>103</v>
      </c>
      <c r="I308" t="s">
        <v>18</v>
      </c>
      <c r="J308" t="s">
        <v>704</v>
      </c>
    </row>
    <row r="309" spans="1:10">
      <c r="A309" s="275" t="s">
        <v>661</v>
      </c>
      <c r="B309" t="s">
        <v>42</v>
      </c>
      <c r="C309" t="s">
        <v>19</v>
      </c>
      <c r="D309" t="s">
        <v>662</v>
      </c>
      <c r="E309" t="s">
        <v>792</v>
      </c>
      <c r="F309" t="s">
        <v>28</v>
      </c>
      <c r="G309" t="s">
        <v>54</v>
      </c>
      <c r="H309" t="s">
        <v>351</v>
      </c>
      <c r="I309" t="s">
        <v>18</v>
      </c>
      <c r="J309" t="s">
        <v>698</v>
      </c>
    </row>
    <row r="310" spans="1:10">
      <c r="A310" s="275" t="s">
        <v>901</v>
      </c>
      <c r="B310" t="s">
        <v>42</v>
      </c>
      <c r="C310" t="s">
        <v>23</v>
      </c>
      <c r="D310" t="s">
        <v>902</v>
      </c>
      <c r="E310" t="s">
        <v>949</v>
      </c>
      <c r="F310" t="s">
        <v>893</v>
      </c>
      <c r="G310" t="s">
        <v>99</v>
      </c>
      <c r="H310" t="s">
        <v>213</v>
      </c>
      <c r="I310" t="s">
        <v>18</v>
      </c>
      <c r="J310" t="s">
        <v>891</v>
      </c>
    </row>
    <row r="311" spans="1:10">
      <c r="A311" s="275" t="s">
        <v>1006</v>
      </c>
      <c r="B311" t="s">
        <v>39</v>
      </c>
      <c r="C311" t="s">
        <v>23</v>
      </c>
      <c r="D311" t="s">
        <v>1007</v>
      </c>
      <c r="E311" t="s">
        <v>925</v>
      </c>
      <c r="F311" t="s">
        <v>137</v>
      </c>
      <c r="G311" t="s">
        <v>197</v>
      </c>
      <c r="H311" t="s">
        <v>197</v>
      </c>
      <c r="I311" t="s">
        <v>959</v>
      </c>
      <c r="J311" t="s">
        <v>705</v>
      </c>
    </row>
    <row r="312" spans="1:10">
      <c r="A312" s="275" t="s">
        <v>1376</v>
      </c>
      <c r="B312" t="s">
        <v>39</v>
      </c>
      <c r="C312" t="s">
        <v>23</v>
      </c>
      <c r="D312" t="s">
        <v>1377</v>
      </c>
      <c r="E312" t="s">
        <v>1378</v>
      </c>
      <c r="F312" t="s">
        <v>911</v>
      </c>
      <c r="G312" t="s">
        <v>910</v>
      </c>
      <c r="H312" t="s">
        <v>348</v>
      </c>
      <c r="I312" t="s">
        <v>1375</v>
      </c>
    </row>
    <row r="313" spans="1:10">
      <c r="A313" s="275" t="s">
        <v>1379</v>
      </c>
      <c r="B313" t="s">
        <v>39</v>
      </c>
      <c r="C313" t="s">
        <v>23</v>
      </c>
      <c r="D313" t="s">
        <v>1380</v>
      </c>
      <c r="E313" t="s">
        <v>25</v>
      </c>
      <c r="F313" t="s">
        <v>28</v>
      </c>
      <c r="G313" t="s">
        <v>27</v>
      </c>
      <c r="H313" t="s">
        <v>640</v>
      </c>
      <c r="I313" t="s">
        <v>1366</v>
      </c>
    </row>
    <row r="314" spans="1:10">
      <c r="A314" s="275" t="s">
        <v>1381</v>
      </c>
      <c r="B314" t="s">
        <v>39</v>
      </c>
      <c r="C314" t="s">
        <v>23</v>
      </c>
      <c r="D314" t="s">
        <v>1382</v>
      </c>
      <c r="E314" t="s">
        <v>788</v>
      </c>
      <c r="F314" t="s">
        <v>911</v>
      </c>
      <c r="G314" t="s">
        <v>458</v>
      </c>
      <c r="H314" t="s">
        <v>238</v>
      </c>
      <c r="I314" t="s">
        <v>1366</v>
      </c>
      <c r="J314" t="s">
        <v>705</v>
      </c>
    </row>
    <row r="315" spans="1:10">
      <c r="A315" s="275" t="s">
        <v>194</v>
      </c>
      <c r="B315" t="s">
        <v>42</v>
      </c>
      <c r="C315" t="s">
        <v>23</v>
      </c>
      <c r="D315" t="s">
        <v>195</v>
      </c>
      <c r="E315" t="s">
        <v>942</v>
      </c>
      <c r="F315" t="s">
        <v>890</v>
      </c>
      <c r="G315" t="s">
        <v>20</v>
      </c>
      <c r="H315" t="s">
        <v>196</v>
      </c>
      <c r="I315" t="s">
        <v>18</v>
      </c>
      <c r="J315" t="s">
        <v>701</v>
      </c>
    </row>
    <row r="316" spans="1:10">
      <c r="A316" s="275" t="s">
        <v>724</v>
      </c>
      <c r="B316" t="s">
        <v>136</v>
      </c>
      <c r="C316" t="s">
        <v>23</v>
      </c>
      <c r="D316" t="s">
        <v>725</v>
      </c>
      <c r="E316" t="s">
        <v>204</v>
      </c>
      <c r="F316" t="s">
        <v>911</v>
      </c>
      <c r="G316" t="s">
        <v>773</v>
      </c>
      <c r="H316" t="s">
        <v>202</v>
      </c>
      <c r="I316" t="s">
        <v>18</v>
      </c>
      <c r="J316" t="s">
        <v>699</v>
      </c>
    </row>
    <row r="317" spans="1:10">
      <c r="A317" s="275" t="s">
        <v>450</v>
      </c>
      <c r="B317" t="s">
        <v>42</v>
      </c>
      <c r="C317" t="s">
        <v>23</v>
      </c>
      <c r="D317" t="s">
        <v>451</v>
      </c>
      <c r="E317" t="s">
        <v>1190</v>
      </c>
      <c r="F317" t="s">
        <v>890</v>
      </c>
      <c r="G317" t="s">
        <v>232</v>
      </c>
      <c r="H317" t="s">
        <v>232</v>
      </c>
      <c r="I317" t="s">
        <v>18</v>
      </c>
      <c r="J317" t="s">
        <v>699</v>
      </c>
    </row>
    <row r="318" spans="1:10">
      <c r="A318" s="275" t="s">
        <v>647</v>
      </c>
      <c r="B318" t="s">
        <v>225</v>
      </c>
      <c r="C318" t="s">
        <v>23</v>
      </c>
      <c r="D318" t="s">
        <v>648</v>
      </c>
      <c r="E318" t="s">
        <v>785</v>
      </c>
      <c r="F318" t="s">
        <v>890</v>
      </c>
      <c r="G318" t="s">
        <v>15</v>
      </c>
      <c r="H318" t="s">
        <v>15</v>
      </c>
      <c r="I318" t="s">
        <v>18</v>
      </c>
      <c r="J318" t="s">
        <v>698</v>
      </c>
    </row>
    <row r="319" spans="1:10">
      <c r="A319" s="275" t="s">
        <v>434</v>
      </c>
      <c r="B319" t="s">
        <v>225</v>
      </c>
      <c r="C319" t="s">
        <v>23</v>
      </c>
      <c r="D319" t="s">
        <v>435</v>
      </c>
      <c r="E319" t="s">
        <v>227</v>
      </c>
      <c r="F319" t="s">
        <v>893</v>
      </c>
      <c r="G319" t="s">
        <v>1360</v>
      </c>
      <c r="H319" t="s">
        <v>207</v>
      </c>
      <c r="I319" t="s">
        <v>18</v>
      </c>
      <c r="J319" t="s">
        <v>700</v>
      </c>
    </row>
    <row r="320" spans="1:10">
      <c r="A320" s="275" t="s">
        <v>187</v>
      </c>
      <c r="B320" t="s">
        <v>39</v>
      </c>
      <c r="C320" t="s">
        <v>23</v>
      </c>
      <c r="D320" t="s">
        <v>188</v>
      </c>
      <c r="E320" t="s">
        <v>101</v>
      </c>
      <c r="F320" t="s">
        <v>890</v>
      </c>
      <c r="G320" t="s">
        <v>99</v>
      </c>
      <c r="H320" t="s">
        <v>103</v>
      </c>
      <c r="I320" t="s">
        <v>18</v>
      </c>
      <c r="J320" t="s">
        <v>704</v>
      </c>
    </row>
    <row r="321" spans="1:10">
      <c r="A321" s="275" t="s">
        <v>733</v>
      </c>
      <c r="B321" t="s">
        <v>42</v>
      </c>
      <c r="C321" t="s">
        <v>23</v>
      </c>
      <c r="D321" t="s">
        <v>734</v>
      </c>
      <c r="E321" t="s">
        <v>756</v>
      </c>
      <c r="F321" t="s">
        <v>890</v>
      </c>
      <c r="G321" t="s">
        <v>72</v>
      </c>
      <c r="H321" t="s">
        <v>787</v>
      </c>
      <c r="I321" t="s">
        <v>18</v>
      </c>
      <c r="J321" t="s">
        <v>891</v>
      </c>
    </row>
    <row r="322" spans="1:10">
      <c r="A322" s="275" t="s">
        <v>572</v>
      </c>
      <c r="B322" t="s">
        <v>42</v>
      </c>
      <c r="C322" t="s">
        <v>23</v>
      </c>
      <c r="D322" t="s">
        <v>574</v>
      </c>
      <c r="E322" t="s">
        <v>871</v>
      </c>
      <c r="F322" t="s">
        <v>890</v>
      </c>
      <c r="G322" t="s">
        <v>893</v>
      </c>
      <c r="H322" t="s">
        <v>893</v>
      </c>
      <c r="I322" t="s">
        <v>18</v>
      </c>
      <c r="J322" t="s">
        <v>698</v>
      </c>
    </row>
    <row r="323" spans="1:10">
      <c r="A323" s="275" t="s">
        <v>1137</v>
      </c>
      <c r="B323" t="s">
        <v>42</v>
      </c>
      <c r="C323" t="s">
        <v>23</v>
      </c>
      <c r="D323" t="s">
        <v>1138</v>
      </c>
      <c r="E323" t="s">
        <v>1139</v>
      </c>
      <c r="F323" t="s">
        <v>1017</v>
      </c>
      <c r="G323" t="s">
        <v>1360</v>
      </c>
      <c r="H323" t="s">
        <v>1024</v>
      </c>
      <c r="I323" t="s">
        <v>959</v>
      </c>
      <c r="J323" t="s">
        <v>1020</v>
      </c>
    </row>
    <row r="324" spans="1:10">
      <c r="A324" s="275" t="s">
        <v>1191</v>
      </c>
      <c r="B324" t="s">
        <v>136</v>
      </c>
      <c r="C324" t="s">
        <v>23</v>
      </c>
      <c r="D324" t="s">
        <v>1192</v>
      </c>
      <c r="E324" t="s">
        <v>843</v>
      </c>
      <c r="F324" t="s">
        <v>28</v>
      </c>
      <c r="G324" t="s">
        <v>1193</v>
      </c>
      <c r="H324" t="s">
        <v>1193</v>
      </c>
      <c r="I324" t="s">
        <v>1039</v>
      </c>
      <c r="J324" t="s">
        <v>698</v>
      </c>
    </row>
    <row r="325" spans="1:10">
      <c r="A325" s="275" t="s">
        <v>564</v>
      </c>
      <c r="B325" t="s">
        <v>39</v>
      </c>
      <c r="C325" t="s">
        <v>23</v>
      </c>
      <c r="D325" t="s">
        <v>565</v>
      </c>
      <c r="E325" t="s">
        <v>95</v>
      </c>
      <c r="F325" t="s">
        <v>911</v>
      </c>
      <c r="G325" t="s">
        <v>15</v>
      </c>
      <c r="H325" t="s">
        <v>97</v>
      </c>
      <c r="I325" t="s">
        <v>18</v>
      </c>
      <c r="J325" t="s">
        <v>698</v>
      </c>
    </row>
    <row r="326" spans="1:10">
      <c r="A326" s="275" t="s">
        <v>1383</v>
      </c>
      <c r="C326" t="s">
        <v>23</v>
      </c>
      <c r="D326" t="s">
        <v>1384</v>
      </c>
      <c r="E326" t="s">
        <v>204</v>
      </c>
      <c r="F326" t="s">
        <v>911</v>
      </c>
      <c r="G326" t="s">
        <v>458</v>
      </c>
      <c r="H326" t="s">
        <v>1385</v>
      </c>
      <c r="I326" t="s">
        <v>1366</v>
      </c>
    </row>
    <row r="327" spans="1:10">
      <c r="A327" s="275" t="s">
        <v>1386</v>
      </c>
      <c r="C327" t="s">
        <v>23</v>
      </c>
      <c r="D327" t="s">
        <v>1387</v>
      </c>
      <c r="E327" t="s">
        <v>95</v>
      </c>
      <c r="F327" t="s">
        <v>911</v>
      </c>
      <c r="G327" t="s">
        <v>1360</v>
      </c>
      <c r="H327" t="s">
        <v>192</v>
      </c>
      <c r="I327" t="s">
        <v>1366</v>
      </c>
    </row>
    <row r="328" spans="1:10">
      <c r="C328" t="s">
        <v>23</v>
      </c>
      <c r="D328" t="s">
        <v>1388</v>
      </c>
      <c r="E328" t="s">
        <v>98</v>
      </c>
      <c r="F328" t="s">
        <v>890</v>
      </c>
      <c r="G328" t="s">
        <v>99</v>
      </c>
      <c r="H328" t="s">
        <v>103</v>
      </c>
      <c r="I328" t="s">
        <v>1375</v>
      </c>
    </row>
    <row r="329" spans="1:10">
      <c r="A329" s="275" t="s">
        <v>318</v>
      </c>
      <c r="B329" t="s">
        <v>225</v>
      </c>
      <c r="C329" t="s">
        <v>23</v>
      </c>
      <c r="D329" t="s">
        <v>319</v>
      </c>
      <c r="E329" t="s">
        <v>756</v>
      </c>
      <c r="F329" t="s">
        <v>911</v>
      </c>
      <c r="G329" t="s">
        <v>320</v>
      </c>
      <c r="H329" t="s">
        <v>294</v>
      </c>
      <c r="I329" t="s">
        <v>18</v>
      </c>
      <c r="J329" t="s">
        <v>701</v>
      </c>
    </row>
    <row r="330" spans="1:10">
      <c r="A330" s="275" t="s">
        <v>377</v>
      </c>
      <c r="B330" t="s">
        <v>42</v>
      </c>
      <c r="C330" t="s">
        <v>23</v>
      </c>
      <c r="D330" t="s">
        <v>378</v>
      </c>
      <c r="E330" t="s">
        <v>95</v>
      </c>
      <c r="F330" t="s">
        <v>911</v>
      </c>
      <c r="G330" t="s">
        <v>72</v>
      </c>
      <c r="H330" t="s">
        <v>192</v>
      </c>
      <c r="I330" t="s">
        <v>18</v>
      </c>
      <c r="J330" t="s">
        <v>891</v>
      </c>
    </row>
    <row r="331" spans="1:10">
      <c r="A331" s="275" t="s">
        <v>471</v>
      </c>
      <c r="B331" t="s">
        <v>42</v>
      </c>
      <c r="C331" t="s">
        <v>19</v>
      </c>
      <c r="D331" t="s">
        <v>472</v>
      </c>
      <c r="E331" t="s">
        <v>70</v>
      </c>
      <c r="F331" t="s">
        <v>893</v>
      </c>
      <c r="G331" t="s">
        <v>1360</v>
      </c>
      <c r="H331" t="s">
        <v>72</v>
      </c>
      <c r="I331" t="s">
        <v>18</v>
      </c>
      <c r="J331" t="s">
        <v>710</v>
      </c>
    </row>
    <row r="332" spans="1:10">
      <c r="A332" s="275" t="s">
        <v>483</v>
      </c>
      <c r="B332" t="s">
        <v>42</v>
      </c>
      <c r="C332" t="s">
        <v>23</v>
      </c>
      <c r="D332" t="s">
        <v>484</v>
      </c>
      <c r="E332" t="s">
        <v>1064</v>
      </c>
      <c r="F332" t="s">
        <v>890</v>
      </c>
      <c r="G332" t="s">
        <v>1360</v>
      </c>
      <c r="H332" t="s">
        <v>72</v>
      </c>
      <c r="I332" t="s">
        <v>18</v>
      </c>
      <c r="J332" t="s">
        <v>710</v>
      </c>
    </row>
    <row r="333" spans="1:10">
      <c r="A333" s="275" t="s">
        <v>110</v>
      </c>
      <c r="B333" t="s">
        <v>136</v>
      </c>
      <c r="C333" t="s">
        <v>23</v>
      </c>
      <c r="D333" t="s">
        <v>111</v>
      </c>
      <c r="E333" t="s">
        <v>101</v>
      </c>
      <c r="F333" t="s">
        <v>890</v>
      </c>
      <c r="G333" t="s">
        <v>99</v>
      </c>
      <c r="H333" t="s">
        <v>103</v>
      </c>
      <c r="I333" t="s">
        <v>18</v>
      </c>
      <c r="J333" t="s">
        <v>704</v>
      </c>
    </row>
    <row r="334" spans="1:10">
      <c r="A334" s="275" t="s">
        <v>1061</v>
      </c>
      <c r="B334" t="s">
        <v>42</v>
      </c>
      <c r="C334" t="s">
        <v>23</v>
      </c>
      <c r="D334" t="s">
        <v>1062</v>
      </c>
      <c r="E334" t="s">
        <v>276</v>
      </c>
      <c r="F334" t="s">
        <v>807</v>
      </c>
      <c r="G334" t="s">
        <v>1360</v>
      </c>
      <c r="H334" t="s">
        <v>253</v>
      </c>
      <c r="I334" t="s">
        <v>959</v>
      </c>
      <c r="J334" t="s">
        <v>1063</v>
      </c>
    </row>
    <row r="335" spans="1:10">
      <c r="A335" s="275" t="s">
        <v>1149</v>
      </c>
      <c r="B335" t="s">
        <v>42</v>
      </c>
      <c r="C335" t="s">
        <v>23</v>
      </c>
      <c r="D335" t="s">
        <v>1150</v>
      </c>
      <c r="E335" t="s">
        <v>1016</v>
      </c>
      <c r="F335" t="s">
        <v>1017</v>
      </c>
      <c r="G335" t="s">
        <v>1018</v>
      </c>
      <c r="H335" t="s">
        <v>1019</v>
      </c>
      <c r="I335" t="s">
        <v>959</v>
      </c>
      <c r="J335" t="s">
        <v>1020</v>
      </c>
    </row>
    <row r="336" spans="1:10">
      <c r="A336" s="275" t="s">
        <v>1135</v>
      </c>
      <c r="B336" t="s">
        <v>42</v>
      </c>
      <c r="C336" t="s">
        <v>23</v>
      </c>
      <c r="D336" t="s">
        <v>1136</v>
      </c>
      <c r="E336" t="s">
        <v>1016</v>
      </c>
      <c r="F336" t="s">
        <v>1017</v>
      </c>
      <c r="G336" t="s">
        <v>1018</v>
      </c>
      <c r="H336" t="s">
        <v>1019</v>
      </c>
      <c r="I336" t="s">
        <v>959</v>
      </c>
      <c r="J336" t="s">
        <v>1020</v>
      </c>
    </row>
    <row r="337" spans="1:10">
      <c r="A337" s="275" t="s">
        <v>387</v>
      </c>
      <c r="B337" t="s">
        <v>39</v>
      </c>
      <c r="C337" t="s">
        <v>23</v>
      </c>
      <c r="D337" t="s">
        <v>388</v>
      </c>
      <c r="E337" t="s">
        <v>756</v>
      </c>
      <c r="F337" t="s">
        <v>890</v>
      </c>
      <c r="G337" t="s">
        <v>1360</v>
      </c>
      <c r="H337" t="s">
        <v>389</v>
      </c>
      <c r="I337" t="s">
        <v>18</v>
      </c>
      <c r="J337" t="s">
        <v>701</v>
      </c>
    </row>
    <row r="338" spans="1:10">
      <c r="A338" s="275" t="s">
        <v>560</v>
      </c>
      <c r="B338" t="s">
        <v>136</v>
      </c>
      <c r="C338" t="s">
        <v>23</v>
      </c>
      <c r="D338" t="s">
        <v>561</v>
      </c>
      <c r="E338" t="s">
        <v>925</v>
      </c>
      <c r="F338" t="s">
        <v>911</v>
      </c>
      <c r="G338" t="s">
        <v>1360</v>
      </c>
      <c r="H338" t="s">
        <v>197</v>
      </c>
      <c r="I338" t="s">
        <v>18</v>
      </c>
      <c r="J338" t="s">
        <v>708</v>
      </c>
    </row>
    <row r="339" spans="1:10">
      <c r="A339" s="275" t="s">
        <v>562</v>
      </c>
      <c r="B339" t="s">
        <v>136</v>
      </c>
      <c r="C339" t="s">
        <v>23</v>
      </c>
      <c r="D339" t="s">
        <v>563</v>
      </c>
      <c r="E339" t="s">
        <v>98</v>
      </c>
      <c r="F339" t="s">
        <v>890</v>
      </c>
      <c r="G339" t="s">
        <v>99</v>
      </c>
      <c r="H339" t="s">
        <v>103</v>
      </c>
      <c r="I339" t="s">
        <v>18</v>
      </c>
      <c r="J339" t="s">
        <v>704</v>
      </c>
    </row>
    <row r="340" spans="1:10">
      <c r="A340" s="275" t="s">
        <v>200</v>
      </c>
      <c r="B340" t="s">
        <v>42</v>
      </c>
      <c r="C340" t="s">
        <v>23</v>
      </c>
      <c r="D340" t="s">
        <v>201</v>
      </c>
      <c r="E340" t="s">
        <v>204</v>
      </c>
      <c r="F340" t="s">
        <v>911</v>
      </c>
      <c r="G340" t="s">
        <v>773</v>
      </c>
      <c r="H340" t="s">
        <v>202</v>
      </c>
      <c r="I340" t="s">
        <v>18</v>
      </c>
      <c r="J340" t="s">
        <v>699</v>
      </c>
    </row>
    <row r="341" spans="1:10">
      <c r="A341" s="275" t="s">
        <v>1151</v>
      </c>
      <c r="B341" t="s">
        <v>42</v>
      </c>
      <c r="C341" t="s">
        <v>23</v>
      </c>
      <c r="D341" t="s">
        <v>1152</v>
      </c>
      <c r="E341" t="s">
        <v>1153</v>
      </c>
      <c r="F341" t="s">
        <v>1017</v>
      </c>
      <c r="G341" t="s">
        <v>1154</v>
      </c>
      <c r="H341" t="s">
        <v>1155</v>
      </c>
      <c r="I341" t="s">
        <v>959</v>
      </c>
      <c r="J341" t="s">
        <v>705</v>
      </c>
    </row>
    <row r="342" spans="1:10">
      <c r="A342" s="275" t="s">
        <v>407</v>
      </c>
      <c r="B342" t="s">
        <v>42</v>
      </c>
      <c r="C342" t="s">
        <v>23</v>
      </c>
      <c r="D342" t="s">
        <v>408</v>
      </c>
      <c r="E342" t="s">
        <v>873</v>
      </c>
      <c r="F342" t="s">
        <v>911</v>
      </c>
      <c r="G342" t="s">
        <v>1360</v>
      </c>
      <c r="H342" t="s">
        <v>192</v>
      </c>
      <c r="I342" t="s">
        <v>18</v>
      </c>
      <c r="J342" t="s">
        <v>699</v>
      </c>
    </row>
    <row r="343" spans="1:10">
      <c r="A343" s="275" t="s">
        <v>1054</v>
      </c>
      <c r="B343" t="s">
        <v>42</v>
      </c>
      <c r="C343" t="s">
        <v>23</v>
      </c>
      <c r="D343" t="s">
        <v>1055</v>
      </c>
      <c r="E343" t="s">
        <v>1053</v>
      </c>
      <c r="F343" t="s">
        <v>1017</v>
      </c>
      <c r="G343" t="s">
        <v>1360</v>
      </c>
      <c r="H343" t="s">
        <v>1024</v>
      </c>
      <c r="I343" t="s">
        <v>959</v>
      </c>
      <c r="J343" t="s">
        <v>1020</v>
      </c>
    </row>
    <row r="344" spans="1:10">
      <c r="A344" s="275" t="s">
        <v>1056</v>
      </c>
      <c r="C344" t="s">
        <v>23</v>
      </c>
      <c r="D344" t="s">
        <v>1057</v>
      </c>
      <c r="E344" t="s">
        <v>949</v>
      </c>
      <c r="F344" t="s">
        <v>21</v>
      </c>
      <c r="G344" t="s">
        <v>1360</v>
      </c>
      <c r="H344" t="s">
        <v>207</v>
      </c>
      <c r="I344" t="s">
        <v>959</v>
      </c>
      <c r="J344" t="s">
        <v>705</v>
      </c>
    </row>
    <row r="345" spans="1:10">
      <c r="A345" s="275" t="s">
        <v>336</v>
      </c>
      <c r="B345" t="s">
        <v>225</v>
      </c>
      <c r="C345" t="s">
        <v>23</v>
      </c>
      <c r="D345" t="s">
        <v>338</v>
      </c>
      <c r="E345" t="s">
        <v>337</v>
      </c>
      <c r="F345" t="s">
        <v>911</v>
      </c>
      <c r="G345" t="s">
        <v>757</v>
      </c>
      <c r="H345" t="s">
        <v>339</v>
      </c>
      <c r="I345" t="s">
        <v>18</v>
      </c>
      <c r="J345" t="s">
        <v>701</v>
      </c>
    </row>
    <row r="346" spans="1:10">
      <c r="A346" s="275" t="s">
        <v>1122</v>
      </c>
      <c r="B346" t="s">
        <v>136</v>
      </c>
      <c r="C346" t="s">
        <v>23</v>
      </c>
      <c r="D346" t="s">
        <v>1123</v>
      </c>
      <c r="E346" t="s">
        <v>227</v>
      </c>
      <c r="F346" t="s">
        <v>1044</v>
      </c>
      <c r="G346" t="s">
        <v>1360</v>
      </c>
      <c r="H346" t="s">
        <v>207</v>
      </c>
      <c r="I346" t="s">
        <v>959</v>
      </c>
      <c r="J346" t="s">
        <v>700</v>
      </c>
    </row>
    <row r="347" spans="1:10">
      <c r="A347" s="275" t="s">
        <v>233</v>
      </c>
      <c r="B347" t="s">
        <v>42</v>
      </c>
      <c r="C347" t="s">
        <v>23</v>
      </c>
      <c r="D347" t="s">
        <v>235</v>
      </c>
      <c r="E347" t="s">
        <v>873</v>
      </c>
      <c r="F347" t="s">
        <v>911</v>
      </c>
      <c r="G347" t="s">
        <v>1360</v>
      </c>
      <c r="H347" t="s">
        <v>72</v>
      </c>
      <c r="I347" t="s">
        <v>18</v>
      </c>
      <c r="J347" t="s">
        <v>701</v>
      </c>
    </row>
    <row r="348" spans="1:10">
      <c r="A348" s="275" t="s">
        <v>1133</v>
      </c>
      <c r="B348" t="s">
        <v>136</v>
      </c>
      <c r="C348" t="s">
        <v>23</v>
      </c>
      <c r="D348" t="s">
        <v>1134</v>
      </c>
      <c r="E348" t="s">
        <v>227</v>
      </c>
      <c r="F348" t="s">
        <v>1044</v>
      </c>
      <c r="G348" t="s">
        <v>1360</v>
      </c>
      <c r="H348" t="s">
        <v>207</v>
      </c>
      <c r="I348" t="s">
        <v>959</v>
      </c>
    </row>
    <row r="349" spans="1:10">
      <c r="A349" s="275" t="s">
        <v>1234</v>
      </c>
      <c r="B349" t="s">
        <v>42</v>
      </c>
      <c r="C349" t="s">
        <v>23</v>
      </c>
      <c r="D349" t="s">
        <v>1235</v>
      </c>
      <c r="E349" t="s">
        <v>1053</v>
      </c>
      <c r="F349" t="s">
        <v>1017</v>
      </c>
      <c r="G349" t="s">
        <v>1142</v>
      </c>
      <c r="H349" t="s">
        <v>1161</v>
      </c>
      <c r="I349" t="s">
        <v>959</v>
      </c>
      <c r="J349" t="s">
        <v>1020</v>
      </c>
    </row>
    <row r="350" spans="1:10">
      <c r="A350" s="275" t="s">
        <v>549</v>
      </c>
      <c r="B350" t="s">
        <v>42</v>
      </c>
      <c r="C350" t="s">
        <v>23</v>
      </c>
      <c r="D350" t="s">
        <v>550</v>
      </c>
      <c r="E350" t="s">
        <v>227</v>
      </c>
      <c r="F350" t="s">
        <v>893</v>
      </c>
      <c r="G350" t="s">
        <v>1360</v>
      </c>
      <c r="H350" t="s">
        <v>207</v>
      </c>
      <c r="I350" t="s">
        <v>18</v>
      </c>
      <c r="J350" t="s">
        <v>700</v>
      </c>
    </row>
    <row r="351" spans="1:10">
      <c r="A351" s="275" t="s">
        <v>551</v>
      </c>
      <c r="B351" t="s">
        <v>42</v>
      </c>
      <c r="C351" t="s">
        <v>23</v>
      </c>
      <c r="D351" t="s">
        <v>552</v>
      </c>
      <c r="E351" t="s">
        <v>687</v>
      </c>
      <c r="F351" t="s">
        <v>911</v>
      </c>
      <c r="G351" t="s">
        <v>54</v>
      </c>
      <c r="H351" t="s">
        <v>930</v>
      </c>
      <c r="I351" t="s">
        <v>18</v>
      </c>
      <c r="J351" t="s">
        <v>701</v>
      </c>
    </row>
    <row r="352" spans="1:10">
      <c r="A352" s="275" t="s">
        <v>553</v>
      </c>
      <c r="B352" t="s">
        <v>42</v>
      </c>
      <c r="C352" t="s">
        <v>23</v>
      </c>
      <c r="D352" t="s">
        <v>554</v>
      </c>
      <c r="E352" t="s">
        <v>95</v>
      </c>
      <c r="F352" t="s">
        <v>911</v>
      </c>
      <c r="G352" t="s">
        <v>99</v>
      </c>
      <c r="H352" t="s">
        <v>808</v>
      </c>
      <c r="I352" t="s">
        <v>18</v>
      </c>
      <c r="J352" t="s">
        <v>701</v>
      </c>
    </row>
    <row r="353" spans="1:10">
      <c r="A353" s="275" t="s">
        <v>555</v>
      </c>
      <c r="B353" t="s">
        <v>42</v>
      </c>
      <c r="C353" t="s">
        <v>23</v>
      </c>
      <c r="D353" t="s">
        <v>556</v>
      </c>
      <c r="E353" t="s">
        <v>227</v>
      </c>
      <c r="F353" t="s">
        <v>911</v>
      </c>
      <c r="G353" t="s">
        <v>241</v>
      </c>
      <c r="H353" t="s">
        <v>557</v>
      </c>
      <c r="I353" t="s">
        <v>18</v>
      </c>
      <c r="J353" t="s">
        <v>700</v>
      </c>
    </row>
    <row r="354" spans="1:10">
      <c r="A354" s="275" t="s">
        <v>558</v>
      </c>
      <c r="B354" t="s">
        <v>42</v>
      </c>
      <c r="C354" t="s">
        <v>23</v>
      </c>
      <c r="D354" t="s">
        <v>559</v>
      </c>
      <c r="E354" t="s">
        <v>805</v>
      </c>
      <c r="F354" t="s">
        <v>890</v>
      </c>
      <c r="G354" t="s">
        <v>72</v>
      </c>
      <c r="H354" t="s">
        <v>192</v>
      </c>
      <c r="I354" t="s">
        <v>18</v>
      </c>
      <c r="J354" t="s">
        <v>701</v>
      </c>
    </row>
    <row r="355" spans="1:10">
      <c r="A355" s="275" t="s">
        <v>343</v>
      </c>
      <c r="B355" t="s">
        <v>225</v>
      </c>
      <c r="C355" t="s">
        <v>23</v>
      </c>
      <c r="D355" t="s">
        <v>344</v>
      </c>
      <c r="E355" t="s">
        <v>204</v>
      </c>
      <c r="F355" t="s">
        <v>911</v>
      </c>
      <c r="G355" t="s">
        <v>910</v>
      </c>
      <c r="H355" t="s">
        <v>345</v>
      </c>
      <c r="I355" t="s">
        <v>18</v>
      </c>
      <c r="J355" t="s">
        <v>699</v>
      </c>
    </row>
    <row r="356" spans="1:10">
      <c r="A356" s="275" t="s">
        <v>314</v>
      </c>
      <c r="B356" t="s">
        <v>42</v>
      </c>
      <c r="C356" t="s">
        <v>23</v>
      </c>
      <c r="D356" t="s">
        <v>315</v>
      </c>
      <c r="E356" t="s">
        <v>694</v>
      </c>
      <c r="F356" t="s">
        <v>890</v>
      </c>
      <c r="G356" t="s">
        <v>945</v>
      </c>
      <c r="H356" t="s">
        <v>872</v>
      </c>
      <c r="I356" t="s">
        <v>18</v>
      </c>
      <c r="J356" t="s">
        <v>701</v>
      </c>
    </row>
    <row r="357" spans="1:10">
      <c r="A357" s="275" t="s">
        <v>1071</v>
      </c>
      <c r="B357" t="s">
        <v>136</v>
      </c>
      <c r="C357" t="s">
        <v>23</v>
      </c>
      <c r="D357" t="s">
        <v>1072</v>
      </c>
      <c r="E357" t="s">
        <v>694</v>
      </c>
      <c r="F357" t="s">
        <v>890</v>
      </c>
      <c r="G357" t="s">
        <v>1073</v>
      </c>
      <c r="H357" t="s">
        <v>1074</v>
      </c>
      <c r="I357" t="s">
        <v>1039</v>
      </c>
      <c r="J357" t="s">
        <v>701</v>
      </c>
    </row>
    <row r="358" spans="1:10">
      <c r="A358" s="275" t="s">
        <v>1236</v>
      </c>
      <c r="B358" t="s">
        <v>42</v>
      </c>
      <c r="C358" t="s">
        <v>23</v>
      </c>
      <c r="D358" t="s">
        <v>1237</v>
      </c>
      <c r="E358" t="s">
        <v>1023</v>
      </c>
      <c r="F358" t="s">
        <v>1017</v>
      </c>
      <c r="G358" t="s">
        <v>54</v>
      </c>
      <c r="H358" t="s">
        <v>1024</v>
      </c>
      <c r="I358" t="s">
        <v>959</v>
      </c>
      <c r="J358" t="s">
        <v>1020</v>
      </c>
    </row>
    <row r="359" spans="1:10">
      <c r="A359" s="275" t="s">
        <v>211</v>
      </c>
      <c r="B359" t="s">
        <v>42</v>
      </c>
      <c r="C359" t="s">
        <v>23</v>
      </c>
      <c r="D359" t="s">
        <v>212</v>
      </c>
      <c r="E359" t="s">
        <v>756</v>
      </c>
      <c r="F359" t="s">
        <v>890</v>
      </c>
      <c r="G359" t="s">
        <v>1360</v>
      </c>
      <c r="H359" t="s">
        <v>72</v>
      </c>
      <c r="I359" t="s">
        <v>18</v>
      </c>
      <c r="J359" t="s">
        <v>891</v>
      </c>
    </row>
    <row r="360" spans="1:10">
      <c r="A360" s="275" t="s">
        <v>326</v>
      </c>
      <c r="B360" t="s">
        <v>136</v>
      </c>
      <c r="C360" t="s">
        <v>23</v>
      </c>
      <c r="D360" t="s">
        <v>260</v>
      </c>
      <c r="E360" t="s">
        <v>210</v>
      </c>
      <c r="F360" t="s">
        <v>911</v>
      </c>
      <c r="G360" t="s">
        <v>770</v>
      </c>
      <c r="H360" t="s">
        <v>770</v>
      </c>
      <c r="I360" t="s">
        <v>18</v>
      </c>
      <c r="J360" t="s">
        <v>699</v>
      </c>
    </row>
    <row r="361" spans="1:10">
      <c r="A361" s="275" t="s">
        <v>1085</v>
      </c>
      <c r="B361" t="s">
        <v>136</v>
      </c>
      <c r="C361" t="s">
        <v>23</v>
      </c>
      <c r="D361" t="s">
        <v>1086</v>
      </c>
      <c r="E361" t="s">
        <v>227</v>
      </c>
      <c r="F361" t="s">
        <v>137</v>
      </c>
      <c r="G361" t="s">
        <v>1360</v>
      </c>
      <c r="H361" t="s">
        <v>207</v>
      </c>
      <c r="I361" t="s">
        <v>959</v>
      </c>
      <c r="J361" t="s">
        <v>702</v>
      </c>
    </row>
    <row r="362" spans="1:10">
      <c r="A362" s="275" t="s">
        <v>1194</v>
      </c>
      <c r="B362" t="s">
        <v>42</v>
      </c>
      <c r="C362" t="s">
        <v>23</v>
      </c>
      <c r="D362" t="s">
        <v>1195</v>
      </c>
      <c r="E362" t="s">
        <v>1196</v>
      </c>
      <c r="F362" t="s">
        <v>1013</v>
      </c>
      <c r="G362" t="s">
        <v>1197</v>
      </c>
      <c r="H362" t="s">
        <v>757</v>
      </c>
      <c r="I362" t="s">
        <v>959</v>
      </c>
    </row>
    <row r="363" spans="1:10">
      <c r="A363" s="275" t="s">
        <v>236</v>
      </c>
      <c r="B363" t="s">
        <v>42</v>
      </c>
      <c r="C363" t="s">
        <v>23</v>
      </c>
      <c r="D363" t="s">
        <v>237</v>
      </c>
      <c r="E363" t="s">
        <v>873</v>
      </c>
      <c r="F363" t="s">
        <v>911</v>
      </c>
      <c r="G363" t="s">
        <v>238</v>
      </c>
      <c r="H363" t="s">
        <v>239</v>
      </c>
      <c r="I363" t="s">
        <v>18</v>
      </c>
      <c r="J363" t="s">
        <v>701</v>
      </c>
    </row>
    <row r="364" spans="1:10">
      <c r="A364" s="275" t="s">
        <v>399</v>
      </c>
      <c r="B364" t="s">
        <v>42</v>
      </c>
      <c r="C364" t="s">
        <v>23</v>
      </c>
      <c r="D364" t="s">
        <v>400</v>
      </c>
      <c r="E364" t="s">
        <v>227</v>
      </c>
      <c r="F364" t="s">
        <v>893</v>
      </c>
      <c r="G364" t="s">
        <v>1360</v>
      </c>
      <c r="H364" t="s">
        <v>207</v>
      </c>
      <c r="I364" t="s">
        <v>18</v>
      </c>
      <c r="J364" t="s">
        <v>700</v>
      </c>
    </row>
    <row r="365" spans="1:10">
      <c r="A365" s="275" t="s">
        <v>340</v>
      </c>
      <c r="B365" t="s">
        <v>136</v>
      </c>
      <c r="C365" t="s">
        <v>23</v>
      </c>
      <c r="D365" t="s">
        <v>341</v>
      </c>
      <c r="E365" t="s">
        <v>227</v>
      </c>
      <c r="F365" t="s">
        <v>911</v>
      </c>
      <c r="G365" t="s">
        <v>325</v>
      </c>
      <c r="H365" t="s">
        <v>342</v>
      </c>
      <c r="I365" t="s">
        <v>18</v>
      </c>
      <c r="J365" t="s">
        <v>701</v>
      </c>
    </row>
    <row r="366" spans="1:10">
      <c r="A366" s="275" t="s">
        <v>373</v>
      </c>
      <c r="B366" t="s">
        <v>225</v>
      </c>
      <c r="C366" t="s">
        <v>23</v>
      </c>
      <c r="D366" t="s">
        <v>374</v>
      </c>
      <c r="E366" t="s">
        <v>227</v>
      </c>
      <c r="F366" t="s">
        <v>893</v>
      </c>
      <c r="G366" t="s">
        <v>1360</v>
      </c>
      <c r="H366" t="s">
        <v>207</v>
      </c>
      <c r="I366" t="s">
        <v>18</v>
      </c>
      <c r="J366" t="s">
        <v>701</v>
      </c>
    </row>
    <row r="367" spans="1:10">
      <c r="A367" s="275" t="s">
        <v>310</v>
      </c>
      <c r="B367" t="s">
        <v>42</v>
      </c>
      <c r="C367" t="s">
        <v>23</v>
      </c>
      <c r="D367" t="s">
        <v>311</v>
      </c>
      <c r="E367" t="s">
        <v>694</v>
      </c>
      <c r="F367" t="s">
        <v>890</v>
      </c>
      <c r="G367" t="s">
        <v>1360</v>
      </c>
      <c r="H367" t="s">
        <v>192</v>
      </c>
      <c r="I367" t="s">
        <v>18</v>
      </c>
      <c r="J367" t="s">
        <v>701</v>
      </c>
    </row>
    <row r="368" spans="1:10">
      <c r="A368" s="275" t="s">
        <v>424</v>
      </c>
      <c r="B368" t="s">
        <v>42</v>
      </c>
      <c r="C368" t="s">
        <v>19</v>
      </c>
      <c r="D368" t="s">
        <v>425</v>
      </c>
      <c r="E368" t="s">
        <v>845</v>
      </c>
      <c r="F368" t="s">
        <v>28</v>
      </c>
      <c r="G368" t="s">
        <v>1189</v>
      </c>
      <c r="H368" t="s">
        <v>1189</v>
      </c>
      <c r="I368" t="s">
        <v>18</v>
      </c>
      <c r="J368" t="s">
        <v>698</v>
      </c>
    </row>
    <row r="369" spans="1:10">
      <c r="A369" s="275" t="s">
        <v>566</v>
      </c>
      <c r="B369" t="s">
        <v>42</v>
      </c>
      <c r="C369" t="s">
        <v>23</v>
      </c>
      <c r="D369" t="s">
        <v>568</v>
      </c>
      <c r="E369" t="s">
        <v>900</v>
      </c>
      <c r="F369" t="s">
        <v>911</v>
      </c>
      <c r="G369" t="s">
        <v>137</v>
      </c>
      <c r="H369" t="s">
        <v>238</v>
      </c>
      <c r="I369" t="s">
        <v>18</v>
      </c>
      <c r="J369" t="s">
        <v>711</v>
      </c>
    </row>
    <row r="370" spans="1:10">
      <c r="A370" s="275" t="s">
        <v>1238</v>
      </c>
      <c r="B370" t="s">
        <v>136</v>
      </c>
      <c r="C370" t="s">
        <v>23</v>
      </c>
      <c r="D370" t="s">
        <v>1239</v>
      </c>
      <c r="E370" t="s">
        <v>210</v>
      </c>
      <c r="F370" t="s">
        <v>911</v>
      </c>
      <c r="G370" t="s">
        <v>21</v>
      </c>
      <c r="H370" t="s">
        <v>21</v>
      </c>
      <c r="I370" t="s">
        <v>1039</v>
      </c>
      <c r="J370" t="s">
        <v>698</v>
      </c>
    </row>
    <row r="371" spans="1:10">
      <c r="A371" s="275" t="s">
        <v>630</v>
      </c>
      <c r="B371" t="s">
        <v>42</v>
      </c>
      <c r="C371" t="s">
        <v>23</v>
      </c>
      <c r="D371" t="s">
        <v>631</v>
      </c>
      <c r="E371" t="s">
        <v>871</v>
      </c>
      <c r="F371" t="s">
        <v>890</v>
      </c>
      <c r="G371" t="s">
        <v>15</v>
      </c>
      <c r="H371" t="s">
        <v>15</v>
      </c>
      <c r="I371" t="s">
        <v>18</v>
      </c>
      <c r="J371" t="s">
        <v>698</v>
      </c>
    </row>
    <row r="372" spans="1:10">
      <c r="A372" s="275" t="s">
        <v>526</v>
      </c>
      <c r="B372" t="s">
        <v>42</v>
      </c>
      <c r="C372" t="s">
        <v>23</v>
      </c>
      <c r="D372" t="s">
        <v>527</v>
      </c>
      <c r="E372" t="s">
        <v>244</v>
      </c>
      <c r="F372" t="s">
        <v>893</v>
      </c>
      <c r="G372" t="s">
        <v>99</v>
      </c>
      <c r="H372" t="s">
        <v>72</v>
      </c>
      <c r="I372" t="s">
        <v>18</v>
      </c>
      <c r="J372" t="s">
        <v>701</v>
      </c>
    </row>
    <row r="373" spans="1:10">
      <c r="A373" s="275" t="s">
        <v>528</v>
      </c>
      <c r="B373" t="s">
        <v>42</v>
      </c>
      <c r="C373" t="s">
        <v>23</v>
      </c>
      <c r="D373" t="s">
        <v>530</v>
      </c>
      <c r="E373" t="s">
        <v>529</v>
      </c>
      <c r="F373" t="s">
        <v>911</v>
      </c>
      <c r="G373" t="s">
        <v>1360</v>
      </c>
      <c r="H373" t="s">
        <v>72</v>
      </c>
      <c r="I373" t="s">
        <v>18</v>
      </c>
      <c r="J373" t="s">
        <v>701</v>
      </c>
    </row>
    <row r="374" spans="1:10">
      <c r="A374" s="275" t="s">
        <v>467</v>
      </c>
      <c r="B374" t="s">
        <v>136</v>
      </c>
      <c r="C374" t="s">
        <v>23</v>
      </c>
      <c r="D374" t="s">
        <v>468</v>
      </c>
      <c r="E374" t="s">
        <v>47</v>
      </c>
      <c r="F374" t="s">
        <v>890</v>
      </c>
      <c r="G374" t="s">
        <v>15</v>
      </c>
      <c r="H374" t="s">
        <v>49</v>
      </c>
      <c r="I374" t="s">
        <v>18</v>
      </c>
      <c r="J374" t="s">
        <v>708</v>
      </c>
    </row>
    <row r="375" spans="1:10">
      <c r="A375" s="275" t="s">
        <v>356</v>
      </c>
      <c r="B375" t="s">
        <v>225</v>
      </c>
      <c r="C375" t="s">
        <v>23</v>
      </c>
      <c r="D375" t="s">
        <v>357</v>
      </c>
      <c r="E375" t="s">
        <v>204</v>
      </c>
      <c r="F375" t="s">
        <v>911</v>
      </c>
      <c r="G375" t="s">
        <v>910</v>
      </c>
      <c r="H375" t="s">
        <v>348</v>
      </c>
      <c r="I375" t="s">
        <v>18</v>
      </c>
      <c r="J375" t="s">
        <v>699</v>
      </c>
    </row>
    <row r="376" spans="1:10">
      <c r="A376" s="275" t="s">
        <v>488</v>
      </c>
      <c r="B376" t="s">
        <v>42</v>
      </c>
      <c r="C376" t="s">
        <v>23</v>
      </c>
      <c r="D376" t="s">
        <v>489</v>
      </c>
      <c r="E376" t="s">
        <v>1064</v>
      </c>
      <c r="F376" t="s">
        <v>890</v>
      </c>
      <c r="G376" t="s">
        <v>1360</v>
      </c>
      <c r="H376" t="s">
        <v>899</v>
      </c>
      <c r="I376" t="s">
        <v>18</v>
      </c>
      <c r="J376" t="s">
        <v>701</v>
      </c>
    </row>
    <row r="377" spans="1:10">
      <c r="A377" s="275" t="s">
        <v>363</v>
      </c>
      <c r="B377" t="s">
        <v>42</v>
      </c>
      <c r="C377" t="s">
        <v>23</v>
      </c>
      <c r="D377" t="s">
        <v>364</v>
      </c>
      <c r="E377" t="s">
        <v>95</v>
      </c>
      <c r="F377" t="s">
        <v>911</v>
      </c>
      <c r="G377" t="s">
        <v>78</v>
      </c>
      <c r="H377" t="s">
        <v>99</v>
      </c>
      <c r="I377" t="s">
        <v>18</v>
      </c>
      <c r="J377" t="s">
        <v>701</v>
      </c>
    </row>
    <row r="378" spans="1:10">
      <c r="A378" s="275" t="s">
        <v>1156</v>
      </c>
      <c r="B378" t="s">
        <v>136</v>
      </c>
      <c r="C378" t="s">
        <v>23</v>
      </c>
      <c r="D378" t="s">
        <v>1157</v>
      </c>
      <c r="E378" t="s">
        <v>1148</v>
      </c>
      <c r="F378" t="s">
        <v>1017</v>
      </c>
      <c r="G378" t="s">
        <v>1360</v>
      </c>
      <c r="H378" t="s">
        <v>1158</v>
      </c>
      <c r="I378" t="s">
        <v>959</v>
      </c>
      <c r="J378" t="s">
        <v>705</v>
      </c>
    </row>
    <row r="379" spans="1:10">
      <c r="A379" s="275" t="s">
        <v>511</v>
      </c>
      <c r="B379" t="s">
        <v>42</v>
      </c>
      <c r="C379" t="s">
        <v>19</v>
      </c>
      <c r="D379" t="s">
        <v>512</v>
      </c>
      <c r="E379" t="s">
        <v>13</v>
      </c>
      <c r="F379" t="s">
        <v>893</v>
      </c>
      <c r="G379" t="s">
        <v>15</v>
      </c>
      <c r="H379" t="s">
        <v>78</v>
      </c>
      <c r="I379" t="s">
        <v>18</v>
      </c>
      <c r="J379" t="s">
        <v>698</v>
      </c>
    </row>
    <row r="380" spans="1:10">
      <c r="A380" s="275" t="s">
        <v>1204</v>
      </c>
      <c r="B380" t="s">
        <v>225</v>
      </c>
      <c r="C380" t="s">
        <v>23</v>
      </c>
      <c r="D380" t="s">
        <v>1205</v>
      </c>
      <c r="E380" t="s">
        <v>1187</v>
      </c>
      <c r="F380" t="s">
        <v>137</v>
      </c>
      <c r="G380" t="s">
        <v>1360</v>
      </c>
      <c r="H380" t="s">
        <v>1024</v>
      </c>
      <c r="I380" t="s">
        <v>959</v>
      </c>
      <c r="J380" t="s">
        <v>705</v>
      </c>
    </row>
    <row r="381" spans="1:10">
      <c r="A381" s="275" t="s">
        <v>1206</v>
      </c>
      <c r="B381" t="s">
        <v>136</v>
      </c>
      <c r="C381" t="s">
        <v>23</v>
      </c>
      <c r="D381" t="s">
        <v>1207</v>
      </c>
      <c r="E381" t="s">
        <v>1016</v>
      </c>
      <c r="F381" t="s">
        <v>1017</v>
      </c>
      <c r="G381" t="s">
        <v>1018</v>
      </c>
      <c r="H381" t="s">
        <v>1019</v>
      </c>
      <c r="I381" t="s">
        <v>959</v>
      </c>
      <c r="J381" t="s">
        <v>1020</v>
      </c>
    </row>
    <row r="382" spans="1:10">
      <c r="A382" s="275" t="s">
        <v>1176</v>
      </c>
      <c r="B382" t="s">
        <v>42</v>
      </c>
      <c r="C382" t="s">
        <v>23</v>
      </c>
      <c r="D382" t="s">
        <v>1177</v>
      </c>
      <c r="E382" t="s">
        <v>1153</v>
      </c>
      <c r="F382" t="s">
        <v>1017</v>
      </c>
      <c r="G382" t="s">
        <v>1360</v>
      </c>
      <c r="H382" t="s">
        <v>1024</v>
      </c>
      <c r="I382" t="s">
        <v>959</v>
      </c>
      <c r="J382" t="s">
        <v>1020</v>
      </c>
    </row>
    <row r="383" spans="1:10">
      <c r="A383" s="275" t="s">
        <v>517</v>
      </c>
      <c r="B383" t="s">
        <v>42</v>
      </c>
      <c r="C383" t="s">
        <v>23</v>
      </c>
      <c r="D383" t="s">
        <v>518</v>
      </c>
      <c r="E383" t="s">
        <v>687</v>
      </c>
      <c r="F383" t="s">
        <v>911</v>
      </c>
      <c r="G383" t="s">
        <v>1360</v>
      </c>
      <c r="H383" t="s">
        <v>928</v>
      </c>
      <c r="I383" t="s">
        <v>18</v>
      </c>
      <c r="J383" t="s">
        <v>701</v>
      </c>
    </row>
    <row r="384" spans="1:10">
      <c r="A384" s="275" t="s">
        <v>1216</v>
      </c>
      <c r="B384" t="s">
        <v>42</v>
      </c>
      <c r="C384" t="s">
        <v>23</v>
      </c>
      <c r="D384" t="s">
        <v>1217</v>
      </c>
      <c r="E384" t="s">
        <v>1016</v>
      </c>
      <c r="F384" t="s">
        <v>1017</v>
      </c>
      <c r="G384" t="s">
        <v>1360</v>
      </c>
      <c r="H384" t="s">
        <v>1024</v>
      </c>
      <c r="I384" t="s">
        <v>959</v>
      </c>
      <c r="J384" t="s">
        <v>1020</v>
      </c>
    </row>
    <row r="385" spans="1:10">
      <c r="A385" s="275" t="s">
        <v>226</v>
      </c>
      <c r="B385" t="s">
        <v>42</v>
      </c>
      <c r="C385" t="s">
        <v>23</v>
      </c>
      <c r="D385" t="s">
        <v>228</v>
      </c>
      <c r="E385" t="s">
        <v>227</v>
      </c>
      <c r="F385" t="s">
        <v>893</v>
      </c>
      <c r="G385" t="s">
        <v>1360</v>
      </c>
      <c r="H385" t="s">
        <v>207</v>
      </c>
      <c r="I385" t="s">
        <v>18</v>
      </c>
      <c r="J385" t="s">
        <v>700</v>
      </c>
    </row>
    <row r="386" spans="1:10">
      <c r="A386" s="275" t="s">
        <v>519</v>
      </c>
      <c r="B386" t="s">
        <v>42</v>
      </c>
      <c r="C386" t="s">
        <v>23</v>
      </c>
      <c r="D386" t="s">
        <v>520</v>
      </c>
      <c r="E386" t="s">
        <v>217</v>
      </c>
      <c r="F386" t="s">
        <v>893</v>
      </c>
      <c r="G386" t="s">
        <v>1360</v>
      </c>
      <c r="H386" t="s">
        <v>948</v>
      </c>
      <c r="I386" t="s">
        <v>18</v>
      </c>
      <c r="J386" t="s">
        <v>713</v>
      </c>
    </row>
    <row r="387" spans="1:10">
      <c r="A387" s="275" t="s">
        <v>1218</v>
      </c>
      <c r="B387" t="s">
        <v>42</v>
      </c>
      <c r="C387" t="s">
        <v>23</v>
      </c>
      <c r="D387" t="s">
        <v>1219</v>
      </c>
      <c r="E387" t="s">
        <v>1210</v>
      </c>
      <c r="F387" t="s">
        <v>1017</v>
      </c>
      <c r="G387" t="s">
        <v>1360</v>
      </c>
      <c r="H387" t="s">
        <v>1024</v>
      </c>
      <c r="I387" t="s">
        <v>959</v>
      </c>
      <c r="J387" t="s">
        <v>1020</v>
      </c>
    </row>
    <row r="388" spans="1:10">
      <c r="A388" s="275" t="s">
        <v>521</v>
      </c>
      <c r="B388" t="s">
        <v>42</v>
      </c>
      <c r="C388" t="s">
        <v>23</v>
      </c>
      <c r="D388" t="s">
        <v>892</v>
      </c>
      <c r="E388" t="s">
        <v>95</v>
      </c>
      <c r="F388" t="s">
        <v>911</v>
      </c>
      <c r="G388" t="s">
        <v>99</v>
      </c>
      <c r="H388" t="s">
        <v>206</v>
      </c>
      <c r="I388" t="s">
        <v>18</v>
      </c>
      <c r="J388" t="s">
        <v>701</v>
      </c>
    </row>
    <row r="389" spans="1:10">
      <c r="A389" s="275" t="s">
        <v>1025</v>
      </c>
      <c r="B389" t="s">
        <v>225</v>
      </c>
      <c r="C389" t="s">
        <v>23</v>
      </c>
      <c r="D389" t="s">
        <v>1026</v>
      </c>
      <c r="E389" t="s">
        <v>1027</v>
      </c>
      <c r="F389" t="s">
        <v>137</v>
      </c>
      <c r="G389" t="s">
        <v>757</v>
      </c>
      <c r="H389" t="s">
        <v>1028</v>
      </c>
      <c r="I389" t="s">
        <v>959</v>
      </c>
      <c r="J389" t="s">
        <v>702</v>
      </c>
    </row>
    <row r="390" spans="1:10">
      <c r="A390" s="275" t="s">
        <v>229</v>
      </c>
      <c r="B390" t="s">
        <v>225</v>
      </c>
      <c r="C390" t="s">
        <v>23</v>
      </c>
      <c r="D390" t="s">
        <v>230</v>
      </c>
      <c r="E390" t="s">
        <v>204</v>
      </c>
      <c r="F390" t="s">
        <v>911</v>
      </c>
      <c r="G390" t="s">
        <v>853</v>
      </c>
      <c r="H390" t="s">
        <v>231</v>
      </c>
      <c r="I390" t="s">
        <v>18</v>
      </c>
      <c r="J390" t="s">
        <v>699</v>
      </c>
    </row>
    <row r="391" spans="1:10">
      <c r="A391" s="275" t="s">
        <v>269</v>
      </c>
      <c r="B391" t="s">
        <v>136</v>
      </c>
      <c r="C391" t="s">
        <v>23</v>
      </c>
      <c r="D391" t="s">
        <v>270</v>
      </c>
      <c r="E391" t="s">
        <v>204</v>
      </c>
      <c r="F391" t="s">
        <v>911</v>
      </c>
      <c r="G391" t="s">
        <v>271</v>
      </c>
      <c r="H391" t="s">
        <v>271</v>
      </c>
      <c r="I391" t="s">
        <v>18</v>
      </c>
      <c r="J391" t="s">
        <v>701</v>
      </c>
    </row>
    <row r="392" spans="1:10">
      <c r="A392" s="275" t="s">
        <v>469</v>
      </c>
      <c r="B392" t="s">
        <v>42</v>
      </c>
      <c r="C392" t="s">
        <v>23</v>
      </c>
      <c r="D392" t="s">
        <v>470</v>
      </c>
      <c r="E392" t="s">
        <v>47</v>
      </c>
      <c r="F392" t="s">
        <v>890</v>
      </c>
      <c r="G392" t="s">
        <v>15</v>
      </c>
      <c r="H392" t="s">
        <v>49</v>
      </c>
      <c r="I392" t="s">
        <v>18</v>
      </c>
      <c r="J392" t="s">
        <v>708</v>
      </c>
    </row>
    <row r="393" spans="1:10">
      <c r="A393" s="275" t="s">
        <v>1031</v>
      </c>
      <c r="B393" t="s">
        <v>42</v>
      </c>
      <c r="C393" t="s">
        <v>23</v>
      </c>
      <c r="D393" t="s">
        <v>1032</v>
      </c>
      <c r="E393" t="s">
        <v>1033</v>
      </c>
      <c r="F393" t="s">
        <v>1017</v>
      </c>
      <c r="G393" t="s">
        <v>1360</v>
      </c>
      <c r="H393" t="s">
        <v>1024</v>
      </c>
      <c r="I393" t="s">
        <v>959</v>
      </c>
      <c r="J393" t="s">
        <v>1020</v>
      </c>
    </row>
    <row r="394" spans="1:10">
      <c r="A394" s="275" t="s">
        <v>1034</v>
      </c>
      <c r="B394" t="s">
        <v>42</v>
      </c>
      <c r="C394" t="s">
        <v>23</v>
      </c>
      <c r="D394" t="s">
        <v>1035</v>
      </c>
      <c r="E394" t="s">
        <v>1036</v>
      </c>
      <c r="F394" t="s">
        <v>1017</v>
      </c>
      <c r="G394" t="s">
        <v>1360</v>
      </c>
      <c r="H394" t="s">
        <v>1024</v>
      </c>
      <c r="I394" t="s">
        <v>959</v>
      </c>
      <c r="J394" t="s">
        <v>1020</v>
      </c>
    </row>
    <row r="395" spans="1:10">
      <c r="A395" s="275" t="s">
        <v>1109</v>
      </c>
      <c r="B395" t="s">
        <v>225</v>
      </c>
      <c r="C395" t="s">
        <v>23</v>
      </c>
      <c r="D395" t="s">
        <v>1110</v>
      </c>
      <c r="E395" t="s">
        <v>925</v>
      </c>
      <c r="F395" t="s">
        <v>137</v>
      </c>
      <c r="G395" t="s">
        <v>197</v>
      </c>
      <c r="H395" t="s">
        <v>926</v>
      </c>
      <c r="I395" t="s">
        <v>959</v>
      </c>
      <c r="J395" t="s">
        <v>703</v>
      </c>
    </row>
    <row r="396" spans="1:10">
      <c r="A396" s="275" t="s">
        <v>299</v>
      </c>
      <c r="B396" t="s">
        <v>42</v>
      </c>
      <c r="C396" t="s">
        <v>23</v>
      </c>
      <c r="D396" t="s">
        <v>1070</v>
      </c>
      <c r="E396" t="s">
        <v>949</v>
      </c>
      <c r="F396" t="s">
        <v>893</v>
      </c>
      <c r="G396" t="s">
        <v>99</v>
      </c>
      <c r="H396" t="s">
        <v>213</v>
      </c>
      <c r="I396" t="s">
        <v>18</v>
      </c>
      <c r="J396" t="s">
        <v>891</v>
      </c>
    </row>
    <row r="397" spans="1:10">
      <c r="A397" s="275" t="s">
        <v>300</v>
      </c>
      <c r="B397" t="s">
        <v>225</v>
      </c>
      <c r="C397" t="s">
        <v>23</v>
      </c>
      <c r="D397" t="s">
        <v>301</v>
      </c>
      <c r="E397" t="s">
        <v>13</v>
      </c>
      <c r="F397" t="s">
        <v>893</v>
      </c>
      <c r="G397" t="s">
        <v>15</v>
      </c>
      <c r="H397" t="s">
        <v>16</v>
      </c>
      <c r="I397" t="s">
        <v>18</v>
      </c>
      <c r="J397" t="s">
        <v>698</v>
      </c>
    </row>
    <row r="398" spans="1:10" ht="15" customHeight="1">
      <c r="A398" s="275" t="s">
        <v>334</v>
      </c>
      <c r="B398" t="s">
        <v>39</v>
      </c>
      <c r="C398" t="s">
        <v>23</v>
      </c>
      <c r="D398" t="s">
        <v>335</v>
      </c>
      <c r="E398" t="s">
        <v>227</v>
      </c>
      <c r="F398" t="s">
        <v>893</v>
      </c>
      <c r="G398" t="s">
        <v>1360</v>
      </c>
      <c r="H398" t="s">
        <v>207</v>
      </c>
      <c r="I398" t="s">
        <v>18</v>
      </c>
      <c r="J398" t="s">
        <v>701</v>
      </c>
    </row>
    <row r="399" spans="1:10" ht="15" customHeight="1">
      <c r="A399" s="275" t="s">
        <v>1079</v>
      </c>
      <c r="B399" t="s">
        <v>225</v>
      </c>
      <c r="C399" t="s">
        <v>23</v>
      </c>
      <c r="D399" t="s">
        <v>1080</v>
      </c>
      <c r="E399" t="s">
        <v>1077</v>
      </c>
      <c r="F399" t="s">
        <v>73</v>
      </c>
      <c r="G399" t="s">
        <v>1360</v>
      </c>
      <c r="H399" t="s">
        <v>1081</v>
      </c>
      <c r="I399" t="s">
        <v>959</v>
      </c>
      <c r="J399" t="s">
        <v>702</v>
      </c>
    </row>
    <row r="400" spans="1:10" ht="15" customHeight="1">
      <c r="A400" s="275" t="s">
        <v>1211</v>
      </c>
      <c r="B400" t="s">
        <v>42</v>
      </c>
      <c r="C400" t="s">
        <v>23</v>
      </c>
      <c r="D400" t="s">
        <v>1212</v>
      </c>
      <c r="E400" t="s">
        <v>244</v>
      </c>
      <c r="F400" t="s">
        <v>73</v>
      </c>
      <c r="G400" t="s">
        <v>54</v>
      </c>
      <c r="H400" t="s">
        <v>1213</v>
      </c>
      <c r="I400" t="s">
        <v>959</v>
      </c>
      <c r="J400" t="s">
        <v>701</v>
      </c>
    </row>
    <row r="401" spans="1:10" ht="15" customHeight="1">
      <c r="A401" s="275" t="s">
        <v>490</v>
      </c>
      <c r="B401" t="s">
        <v>42</v>
      </c>
      <c r="C401" t="s">
        <v>23</v>
      </c>
      <c r="D401" t="s">
        <v>491</v>
      </c>
      <c r="E401" t="s">
        <v>47</v>
      </c>
      <c r="F401" t="s">
        <v>911</v>
      </c>
      <c r="G401" t="s">
        <v>15</v>
      </c>
      <c r="H401" t="s">
        <v>898</v>
      </c>
      <c r="I401" t="s">
        <v>18</v>
      </c>
      <c r="J401" t="s">
        <v>709</v>
      </c>
    </row>
    <row r="402" spans="1:10" ht="15" customHeight="1">
      <c r="A402" s="275" t="s">
        <v>515</v>
      </c>
      <c r="B402" t="s">
        <v>42</v>
      </c>
      <c r="C402" t="s">
        <v>23</v>
      </c>
      <c r="D402" t="s">
        <v>516</v>
      </c>
      <c r="E402" t="s">
        <v>658</v>
      </c>
      <c r="F402" t="s">
        <v>911</v>
      </c>
      <c r="G402" t="s">
        <v>206</v>
      </c>
      <c r="H402" t="s">
        <v>693</v>
      </c>
      <c r="I402" t="s">
        <v>18</v>
      </c>
      <c r="J402" t="s">
        <v>701</v>
      </c>
    </row>
    <row r="403" spans="1:10" ht="15" customHeight="1">
      <c r="A403" s="275" t="s">
        <v>1178</v>
      </c>
      <c r="C403" t="s">
        <v>23</v>
      </c>
      <c r="D403" t="s">
        <v>1179</v>
      </c>
      <c r="E403" t="s">
        <v>1016</v>
      </c>
      <c r="F403" t="s">
        <v>137</v>
      </c>
      <c r="G403" t="s">
        <v>1180</v>
      </c>
      <c r="H403" t="s">
        <v>1181</v>
      </c>
      <c r="I403" t="s">
        <v>959</v>
      </c>
    </row>
    <row r="404" spans="1:10" ht="15" customHeight="1">
      <c r="A404" s="275" t="s">
        <v>1214</v>
      </c>
      <c r="B404" t="s">
        <v>42</v>
      </c>
      <c r="C404" t="s">
        <v>23</v>
      </c>
      <c r="D404" t="s">
        <v>1215</v>
      </c>
      <c r="E404" t="s">
        <v>1187</v>
      </c>
      <c r="F404" t="s">
        <v>1017</v>
      </c>
      <c r="G404" t="s">
        <v>1360</v>
      </c>
      <c r="H404" t="s">
        <v>1164</v>
      </c>
      <c r="I404" t="s">
        <v>959</v>
      </c>
      <c r="J404" t="s">
        <v>1020</v>
      </c>
    </row>
    <row r="405" spans="1:10" ht="15" customHeight="1">
      <c r="A405" s="275" t="s">
        <v>1131</v>
      </c>
      <c r="B405" t="s">
        <v>225</v>
      </c>
      <c r="C405" t="s">
        <v>23</v>
      </c>
      <c r="D405" t="s">
        <v>1132</v>
      </c>
      <c r="E405" t="s">
        <v>227</v>
      </c>
      <c r="F405" t="s">
        <v>137</v>
      </c>
      <c r="G405" t="s">
        <v>1360</v>
      </c>
      <c r="H405" t="s">
        <v>207</v>
      </c>
      <c r="I405" t="s">
        <v>959</v>
      </c>
      <c r="J405" t="s">
        <v>702</v>
      </c>
    </row>
    <row r="406" spans="1:10" ht="15" customHeight="1">
      <c r="A406" s="275" t="s">
        <v>370</v>
      </c>
      <c r="B406" t="s">
        <v>42</v>
      </c>
      <c r="C406" t="s">
        <v>23</v>
      </c>
      <c r="D406" t="s">
        <v>371</v>
      </c>
      <c r="E406" t="s">
        <v>404</v>
      </c>
      <c r="F406" t="s">
        <v>28</v>
      </c>
      <c r="G406" t="s">
        <v>372</v>
      </c>
      <c r="H406" t="s">
        <v>351</v>
      </c>
      <c r="I406" t="s">
        <v>18</v>
      </c>
      <c r="J406" t="s">
        <v>891</v>
      </c>
    </row>
    <row r="407" spans="1:10" ht="15" customHeight="1">
      <c r="A407" s="275" t="s">
        <v>522</v>
      </c>
      <c r="B407" t="s">
        <v>42</v>
      </c>
      <c r="C407" t="s">
        <v>23</v>
      </c>
      <c r="D407" t="s">
        <v>523</v>
      </c>
      <c r="E407" t="s">
        <v>95</v>
      </c>
      <c r="F407" t="s">
        <v>911</v>
      </c>
      <c r="G407" t="s">
        <v>72</v>
      </c>
      <c r="H407" t="s">
        <v>192</v>
      </c>
      <c r="I407" t="s">
        <v>18</v>
      </c>
      <c r="J407" t="s">
        <v>701</v>
      </c>
    </row>
    <row r="408" spans="1:10" ht="15" customHeight="1">
      <c r="A408" s="322"/>
      <c r="B408" s="10"/>
      <c r="C408" s="10"/>
      <c r="D408" s="273"/>
      <c r="E408" s="273"/>
      <c r="F408" s="273"/>
      <c r="G408" s="273"/>
      <c r="H408" s="273"/>
      <c r="I408" s="10"/>
      <c r="J408" s="273"/>
    </row>
    <row r="409" spans="1:10" ht="15" customHeight="1">
      <c r="A409" s="322"/>
      <c r="B409" s="10"/>
      <c r="C409" s="10"/>
      <c r="D409" s="273"/>
      <c r="E409" s="273"/>
      <c r="F409" s="273"/>
      <c r="G409" s="273"/>
      <c r="H409" s="273"/>
      <c r="I409" s="10"/>
      <c r="J409" s="273"/>
    </row>
    <row r="410" spans="1:10" ht="15" customHeight="1">
      <c r="A410" s="322"/>
      <c r="B410" s="10"/>
      <c r="C410" s="10"/>
      <c r="D410" s="273"/>
      <c r="E410" s="273"/>
      <c r="F410" s="273"/>
      <c r="G410" s="273"/>
      <c r="H410" s="273"/>
      <c r="I410" s="10"/>
      <c r="J410" s="273"/>
    </row>
    <row r="411" spans="1:10" ht="15" customHeight="1">
      <c r="A411" s="322"/>
      <c r="B411" s="10"/>
      <c r="C411" s="10"/>
      <c r="D411" s="273"/>
      <c r="E411" s="273"/>
      <c r="F411" s="273"/>
      <c r="G411" s="273"/>
      <c r="H411" s="273"/>
      <c r="I411" s="10"/>
      <c r="J411" s="273"/>
    </row>
    <row r="412" spans="1:10" ht="15" customHeight="1">
      <c r="A412" s="322"/>
      <c r="B412" s="10"/>
      <c r="C412" s="10"/>
      <c r="D412" s="273"/>
      <c r="E412" s="273"/>
      <c r="F412" s="273"/>
      <c r="G412" s="273"/>
      <c r="H412" s="273"/>
      <c r="I412" s="10"/>
      <c r="J412" s="273"/>
    </row>
    <row r="413" spans="1:10" ht="15" customHeight="1">
      <c r="A413" s="322"/>
      <c r="B413" s="10"/>
      <c r="C413" s="10"/>
      <c r="D413" s="273"/>
      <c r="E413" s="273"/>
      <c r="F413" s="273"/>
      <c r="G413" s="273"/>
      <c r="H413" s="273"/>
      <c r="I413" s="10"/>
      <c r="J413" s="273"/>
    </row>
    <row r="414" spans="1:10" ht="15" customHeight="1">
      <c r="A414" s="322"/>
      <c r="B414" s="10"/>
      <c r="C414" s="10"/>
      <c r="D414" s="273"/>
      <c r="E414" s="273"/>
      <c r="F414" s="273"/>
      <c r="G414" s="273"/>
      <c r="H414" s="273"/>
      <c r="I414" s="10"/>
      <c r="J414" s="273"/>
    </row>
    <row r="415" spans="1:10" ht="15" customHeight="1">
      <c r="A415" s="322"/>
      <c r="B415" s="10"/>
      <c r="C415" s="10"/>
      <c r="D415" s="273"/>
      <c r="E415" s="273"/>
      <c r="F415" s="273"/>
      <c r="G415" s="273"/>
      <c r="H415" s="273"/>
      <c r="I415" s="10"/>
      <c r="J415" s="273"/>
    </row>
    <row r="416" spans="1:10" ht="15" customHeight="1">
      <c r="A416" s="322"/>
      <c r="B416" s="10"/>
      <c r="C416" s="10"/>
      <c r="D416" s="273"/>
      <c r="E416" s="273"/>
      <c r="F416" s="273"/>
      <c r="G416" s="273"/>
      <c r="H416" s="273"/>
      <c r="I416" s="10"/>
      <c r="J416" s="273"/>
    </row>
    <row r="417" spans="1:10" ht="15" customHeight="1">
      <c r="A417" s="322"/>
      <c r="B417" s="10"/>
      <c r="C417" s="10"/>
      <c r="D417" s="273"/>
      <c r="E417" s="273"/>
      <c r="F417" s="273"/>
      <c r="G417" s="273"/>
      <c r="H417" s="273"/>
      <c r="I417" s="10"/>
      <c r="J417" s="273"/>
    </row>
    <row r="418" spans="1:10" ht="15" customHeight="1">
      <c r="A418" s="322"/>
      <c r="B418" s="10"/>
      <c r="C418" s="10"/>
      <c r="D418" s="273"/>
      <c r="E418" s="273"/>
      <c r="F418" s="273"/>
      <c r="G418" s="273"/>
      <c r="H418" s="273"/>
      <c r="I418" s="10"/>
      <c r="J418" s="273"/>
    </row>
    <row r="419" spans="1:10" ht="15" customHeight="1">
      <c r="A419" s="322"/>
      <c r="B419" s="10"/>
      <c r="C419" s="10"/>
      <c r="D419" s="273"/>
      <c r="E419" s="273"/>
      <c r="F419" s="273"/>
      <c r="G419" s="273"/>
      <c r="H419" s="273"/>
      <c r="I419" s="10"/>
      <c r="J419" s="273"/>
    </row>
    <row r="420" spans="1:10" ht="15" customHeight="1">
      <c r="A420" s="322"/>
      <c r="B420" s="10"/>
      <c r="C420" s="10"/>
      <c r="D420" s="273"/>
      <c r="E420" s="273"/>
      <c r="F420" s="273"/>
      <c r="G420" s="273"/>
      <c r="H420" s="273"/>
      <c r="I420" s="10"/>
      <c r="J420" s="273"/>
    </row>
    <row r="421" spans="1:10" ht="15" customHeight="1">
      <c r="A421" s="322"/>
      <c r="B421" s="10"/>
      <c r="C421" s="10"/>
      <c r="D421" s="273"/>
      <c r="E421" s="273"/>
      <c r="F421" s="273"/>
      <c r="G421" s="273"/>
      <c r="H421" s="273"/>
      <c r="I421" s="10"/>
      <c r="J421" s="273"/>
    </row>
    <row r="422" spans="1:10" ht="15" customHeight="1">
      <c r="A422" s="322"/>
      <c r="B422" s="10"/>
      <c r="C422" s="10"/>
      <c r="D422" s="273"/>
      <c r="E422" s="273"/>
      <c r="F422" s="273"/>
      <c r="G422" s="273"/>
      <c r="H422" s="273"/>
      <c r="I422" s="10"/>
      <c r="J422" s="273"/>
    </row>
    <row r="423" spans="1:10" ht="15" customHeight="1">
      <c r="A423" s="322"/>
      <c r="B423" s="10"/>
      <c r="C423" s="10"/>
      <c r="D423" s="273"/>
      <c r="E423" s="273"/>
      <c r="F423" s="273"/>
      <c r="G423" s="273"/>
      <c r="H423" s="273"/>
      <c r="I423" s="10"/>
      <c r="J423" s="273"/>
    </row>
    <row r="424" spans="1:10" ht="15" customHeight="1">
      <c r="A424" s="322"/>
      <c r="B424" s="10"/>
      <c r="C424" s="10"/>
      <c r="D424" s="273"/>
      <c r="E424" s="273"/>
      <c r="F424" s="273"/>
      <c r="G424" s="273"/>
      <c r="H424" s="273"/>
      <c r="I424" s="10"/>
      <c r="J424" s="273"/>
    </row>
    <row r="425" spans="1:10" ht="15" customHeight="1">
      <c r="A425" s="322"/>
      <c r="B425" s="10"/>
      <c r="C425" s="10"/>
      <c r="D425" s="273"/>
      <c r="E425" s="273"/>
      <c r="F425" s="273"/>
      <c r="G425" s="273"/>
      <c r="H425" s="273"/>
      <c r="I425" s="10"/>
      <c r="J425" s="273"/>
    </row>
    <row r="426" spans="1:10" ht="15" customHeight="1">
      <c r="A426" s="322"/>
      <c r="B426" s="10"/>
      <c r="C426" s="10"/>
      <c r="D426" s="273"/>
      <c r="E426" s="273"/>
      <c r="F426" s="273"/>
      <c r="G426" s="273"/>
      <c r="H426" s="273"/>
      <c r="I426" s="10"/>
      <c r="J426" s="273"/>
    </row>
    <row r="427" spans="1:10" ht="15" customHeight="1">
      <c r="A427" s="322"/>
      <c r="B427" s="10"/>
      <c r="C427" s="10"/>
      <c r="D427" s="273"/>
      <c r="E427" s="273"/>
      <c r="F427" s="273"/>
      <c r="G427" s="273"/>
      <c r="H427" s="273"/>
      <c r="I427" s="10"/>
      <c r="J427" s="273"/>
    </row>
    <row r="428" spans="1:10" ht="15" customHeight="1">
      <c r="A428" s="322"/>
      <c r="B428" s="10"/>
      <c r="C428" s="10"/>
      <c r="D428" s="273"/>
      <c r="E428" s="273"/>
      <c r="F428" s="273"/>
      <c r="G428" s="273"/>
      <c r="H428" s="273"/>
      <c r="I428" s="10"/>
      <c r="J428" s="273"/>
    </row>
    <row r="429" spans="1:10" ht="15" customHeight="1">
      <c r="A429" s="322"/>
      <c r="B429" s="10"/>
      <c r="C429" s="10"/>
      <c r="D429" s="273"/>
      <c r="E429" s="273"/>
      <c r="F429" s="273"/>
      <c r="G429" s="273"/>
      <c r="H429" s="273"/>
      <c r="I429" s="10"/>
      <c r="J429" s="273"/>
    </row>
    <row r="430" spans="1:10" ht="15" customHeight="1">
      <c r="A430" s="322"/>
      <c r="B430" s="10"/>
      <c r="C430" s="10"/>
      <c r="D430" s="273"/>
      <c r="E430" s="273"/>
      <c r="F430" s="273"/>
      <c r="G430" s="273"/>
      <c r="H430" s="273"/>
      <c r="I430" s="10"/>
      <c r="J430" s="273"/>
    </row>
    <row r="431" spans="1:10" ht="15" customHeight="1">
      <c r="A431" s="322"/>
      <c r="B431" s="10"/>
      <c r="C431" s="10"/>
      <c r="D431" s="273"/>
      <c r="E431" s="273"/>
      <c r="F431" s="273"/>
      <c r="G431" s="273"/>
      <c r="H431" s="273"/>
      <c r="I431" s="10"/>
      <c r="J431" s="273"/>
    </row>
    <row r="432" spans="1:10" ht="15" customHeight="1">
      <c r="A432" s="322"/>
      <c r="B432" s="10"/>
      <c r="C432" s="10"/>
      <c r="D432" s="273"/>
      <c r="E432" s="273"/>
      <c r="F432" s="273"/>
      <c r="G432" s="273"/>
      <c r="H432" s="273"/>
      <c r="I432" s="10"/>
      <c r="J432" s="273"/>
    </row>
    <row r="433" spans="1:10" ht="15" customHeight="1">
      <c r="A433" s="322"/>
      <c r="B433" s="10"/>
      <c r="C433" s="10"/>
      <c r="D433" s="273"/>
      <c r="E433" s="273"/>
      <c r="F433" s="273"/>
      <c r="G433" s="273"/>
      <c r="H433" s="273"/>
      <c r="I433" s="10"/>
      <c r="J433" s="273"/>
    </row>
    <row r="434" spans="1:10" ht="15" customHeight="1">
      <c r="A434" s="322"/>
      <c r="B434" s="10"/>
      <c r="C434" s="10"/>
      <c r="D434" s="273"/>
      <c r="E434" s="273"/>
      <c r="F434" s="273"/>
      <c r="G434" s="273"/>
      <c r="H434" s="273"/>
      <c r="I434" s="10"/>
      <c r="J434" s="273"/>
    </row>
    <row r="435" spans="1:10" ht="15" customHeight="1">
      <c r="A435" s="322"/>
      <c r="B435" s="10"/>
      <c r="C435" s="10"/>
      <c r="D435" s="273"/>
      <c r="E435" s="273"/>
      <c r="F435" s="273"/>
      <c r="G435" s="273"/>
      <c r="H435" s="273"/>
      <c r="I435" s="10"/>
      <c r="J435" s="273"/>
    </row>
    <row r="436" spans="1:10" ht="15" customHeight="1">
      <c r="A436" s="322"/>
      <c r="B436" s="10"/>
      <c r="C436" s="10"/>
      <c r="D436" s="273"/>
      <c r="E436" s="273"/>
      <c r="F436" s="273"/>
      <c r="G436" s="273"/>
      <c r="H436" s="273"/>
      <c r="I436" s="10"/>
      <c r="J436" s="273"/>
    </row>
    <row r="437" spans="1:10" ht="15" customHeight="1">
      <c r="A437" s="322"/>
      <c r="B437" s="10"/>
      <c r="C437" s="10"/>
      <c r="D437" s="273"/>
      <c r="E437" s="273"/>
      <c r="F437" s="273"/>
      <c r="G437" s="273"/>
      <c r="H437" s="273"/>
      <c r="I437" s="10"/>
      <c r="J437" s="273"/>
    </row>
    <row r="438" spans="1:10" ht="15" customHeight="1">
      <c r="A438" s="322"/>
      <c r="B438" s="10"/>
      <c r="C438" s="10"/>
      <c r="D438" s="273"/>
      <c r="E438" s="273"/>
      <c r="F438" s="273"/>
      <c r="G438" s="273"/>
      <c r="H438" s="273"/>
      <c r="I438" s="10"/>
      <c r="J438" s="273"/>
    </row>
    <row r="439" spans="1:10" ht="15" customHeight="1">
      <c r="A439" s="322"/>
      <c r="B439" s="10"/>
      <c r="C439" s="10"/>
      <c r="D439" s="273"/>
      <c r="E439" s="273"/>
      <c r="F439" s="273"/>
      <c r="G439" s="273"/>
      <c r="H439" s="273"/>
      <c r="I439" s="10"/>
      <c r="J439" s="273"/>
    </row>
    <row r="440" spans="1:10" ht="15" customHeight="1">
      <c r="A440" s="322"/>
      <c r="B440" s="10"/>
      <c r="C440" s="10"/>
      <c r="D440" s="273"/>
      <c r="E440" s="273"/>
      <c r="F440" s="273"/>
      <c r="G440" s="273"/>
      <c r="H440" s="273"/>
      <c r="I440" s="10"/>
      <c r="J440" s="273"/>
    </row>
    <row r="441" spans="1:10" ht="15" customHeight="1">
      <c r="A441" s="322"/>
      <c r="B441" s="10"/>
      <c r="C441" s="10"/>
      <c r="D441" s="273"/>
      <c r="E441" s="273"/>
      <c r="F441" s="273"/>
      <c r="G441" s="273"/>
      <c r="H441" s="273"/>
      <c r="I441" s="10"/>
      <c r="J441" s="273"/>
    </row>
    <row r="442" spans="1:10" ht="15" customHeight="1">
      <c r="A442" s="322"/>
      <c r="B442" s="10"/>
      <c r="C442" s="10"/>
      <c r="D442" s="273"/>
      <c r="E442" s="273"/>
      <c r="F442" s="273"/>
      <c r="G442" s="273"/>
      <c r="H442" s="273"/>
      <c r="I442" s="10"/>
      <c r="J442" s="273"/>
    </row>
    <row r="443" spans="1:10" ht="15" customHeight="1">
      <c r="A443" s="322"/>
      <c r="B443" s="10"/>
      <c r="C443" s="10"/>
      <c r="D443" s="273"/>
      <c r="E443" s="273"/>
      <c r="F443" s="273"/>
      <c r="G443" s="273"/>
      <c r="H443" s="273"/>
      <c r="I443" s="10"/>
      <c r="J443" s="273"/>
    </row>
    <row r="444" spans="1:10" ht="15" customHeight="1">
      <c r="A444" s="322"/>
      <c r="B444" s="10"/>
      <c r="C444" s="10"/>
      <c r="D444" s="273"/>
      <c r="E444" s="273"/>
      <c r="F444" s="273"/>
      <c r="G444" s="273"/>
      <c r="H444" s="273"/>
      <c r="I444" s="10"/>
      <c r="J444" s="273"/>
    </row>
    <row r="445" spans="1:10" ht="15" customHeight="1">
      <c r="A445" s="322"/>
      <c r="B445" s="10"/>
      <c r="C445" s="10"/>
      <c r="D445" s="273"/>
      <c r="E445" s="273"/>
      <c r="F445" s="273"/>
      <c r="G445" s="273"/>
      <c r="H445" s="273"/>
      <c r="I445" s="10"/>
      <c r="J445" s="273"/>
    </row>
    <row r="446" spans="1:10" ht="15" customHeight="1">
      <c r="A446" s="322"/>
      <c r="B446" s="10"/>
      <c r="C446" s="10"/>
      <c r="D446" s="273"/>
      <c r="E446" s="273"/>
      <c r="F446" s="273"/>
      <c r="G446" s="273"/>
      <c r="H446" s="273"/>
      <c r="I446" s="10"/>
      <c r="J446" s="273"/>
    </row>
    <row r="447" spans="1:10" ht="15" customHeight="1">
      <c r="A447" s="322"/>
      <c r="B447" s="10"/>
      <c r="C447" s="10"/>
      <c r="D447" s="273"/>
      <c r="E447" s="273"/>
      <c r="F447" s="273"/>
      <c r="G447" s="273"/>
      <c r="H447" s="273"/>
      <c r="I447" s="10"/>
      <c r="J447" s="273"/>
    </row>
    <row r="448" spans="1:10" ht="15" customHeight="1">
      <c r="A448" s="322"/>
      <c r="B448" s="10"/>
      <c r="C448" s="10"/>
      <c r="D448" s="273"/>
      <c r="E448" s="273"/>
      <c r="F448" s="273"/>
      <c r="G448" s="273"/>
      <c r="H448" s="273"/>
      <c r="I448" s="10"/>
      <c r="J448" s="273"/>
    </row>
    <row r="449" spans="1:10" ht="15" customHeight="1">
      <c r="A449" s="322"/>
      <c r="B449" s="10"/>
      <c r="C449" s="10"/>
      <c r="D449" s="273"/>
      <c r="E449" s="273"/>
      <c r="F449" s="273"/>
      <c r="G449" s="273"/>
      <c r="H449" s="273"/>
      <c r="I449" s="10"/>
      <c r="J449" s="273"/>
    </row>
    <row r="450" spans="1:10" ht="15" customHeight="1">
      <c r="A450" s="322"/>
      <c r="B450" s="10"/>
      <c r="C450" s="10"/>
      <c r="D450" s="273"/>
      <c r="E450" s="273"/>
      <c r="F450" s="273"/>
      <c r="G450" s="273"/>
      <c r="H450" s="273"/>
      <c r="I450" s="10"/>
      <c r="J450" s="273"/>
    </row>
    <row r="451" spans="1:10" ht="15" customHeight="1">
      <c r="A451" s="322"/>
      <c r="B451" s="10"/>
      <c r="C451" s="10"/>
      <c r="D451" s="273"/>
      <c r="E451" s="273"/>
      <c r="F451" s="273"/>
      <c r="G451" s="273"/>
      <c r="H451" s="273"/>
      <c r="I451" s="10"/>
      <c r="J451" s="273"/>
    </row>
    <row r="452" spans="1:10" ht="15" customHeight="1">
      <c r="A452" s="322"/>
      <c r="B452" s="10"/>
      <c r="C452" s="10"/>
      <c r="D452" s="273"/>
      <c r="E452" s="273"/>
      <c r="F452" s="273"/>
      <c r="G452" s="273"/>
      <c r="H452" s="273"/>
      <c r="I452" s="10"/>
      <c r="J452" s="273"/>
    </row>
    <row r="453" spans="1:10" ht="15" customHeight="1">
      <c r="A453" s="322"/>
      <c r="B453" s="10"/>
      <c r="C453" s="10"/>
      <c r="D453" s="273"/>
      <c r="E453" s="273"/>
      <c r="F453" s="273"/>
      <c r="G453" s="273"/>
      <c r="H453" s="273"/>
      <c r="I453" s="10"/>
      <c r="J453" s="273"/>
    </row>
    <row r="454" spans="1:10" ht="15" customHeight="1">
      <c r="A454" s="322"/>
      <c r="B454" s="10"/>
      <c r="C454" s="10"/>
      <c r="D454" s="273"/>
      <c r="E454" s="273"/>
      <c r="F454" s="273"/>
      <c r="G454" s="273"/>
      <c r="H454" s="273"/>
      <c r="I454" s="10"/>
      <c r="J454" s="273"/>
    </row>
    <row r="455" spans="1:10" ht="15" customHeight="1">
      <c r="A455" s="322"/>
      <c r="B455" s="10"/>
      <c r="C455" s="10"/>
      <c r="D455" s="273"/>
      <c r="E455" s="273"/>
      <c r="F455" s="273"/>
      <c r="G455" s="273"/>
      <c r="H455" s="273"/>
      <c r="I455" s="10"/>
      <c r="J455" s="273"/>
    </row>
    <row r="456" spans="1:10" ht="15" customHeight="1">
      <c r="A456" s="322"/>
      <c r="B456" s="10"/>
      <c r="C456" s="10"/>
      <c r="D456" s="273"/>
      <c r="E456" s="273"/>
      <c r="F456" s="273"/>
      <c r="G456" s="273"/>
      <c r="H456" s="273"/>
      <c r="I456" s="10"/>
      <c r="J456" s="273"/>
    </row>
    <row r="457" spans="1:10" ht="15" customHeight="1">
      <c r="A457" s="322"/>
      <c r="B457" s="10"/>
      <c r="C457" s="10"/>
      <c r="D457" s="273"/>
      <c r="E457" s="273"/>
      <c r="F457" s="273"/>
      <c r="G457" s="273"/>
      <c r="H457" s="273"/>
      <c r="I457" s="10"/>
      <c r="J457" s="273"/>
    </row>
    <row r="458" spans="1:10" ht="15" customHeight="1">
      <c r="A458" s="322"/>
      <c r="B458" s="10"/>
      <c r="C458" s="10"/>
      <c r="D458" s="273"/>
      <c r="E458" s="273"/>
      <c r="F458" s="273"/>
      <c r="G458" s="273"/>
      <c r="H458" s="273"/>
      <c r="I458" s="10"/>
      <c r="J458" s="273"/>
    </row>
    <row r="459" spans="1:10" ht="15" customHeight="1">
      <c r="A459" s="322"/>
      <c r="B459" s="10"/>
      <c r="C459" s="10"/>
      <c r="D459" s="273"/>
      <c r="E459" s="273"/>
      <c r="F459" s="273"/>
      <c r="G459" s="273"/>
      <c r="H459" s="273"/>
      <c r="I459" s="10"/>
      <c r="J459" s="273"/>
    </row>
    <row r="460" spans="1:10" ht="15" customHeight="1">
      <c r="A460" s="322"/>
      <c r="B460" s="10"/>
      <c r="C460" s="10"/>
      <c r="D460" s="273"/>
      <c r="E460" s="273"/>
      <c r="F460" s="273"/>
      <c r="G460" s="273"/>
      <c r="H460" s="273"/>
      <c r="I460" s="10"/>
      <c r="J460" s="273"/>
    </row>
    <row r="461" spans="1:10" ht="15" customHeight="1">
      <c r="A461" s="322"/>
      <c r="B461" s="10"/>
      <c r="C461" s="10"/>
      <c r="D461" s="273"/>
      <c r="E461" s="273"/>
      <c r="F461" s="273"/>
      <c r="G461" s="273"/>
      <c r="H461" s="273"/>
      <c r="I461" s="10"/>
      <c r="J461" s="273"/>
    </row>
    <row r="462" spans="1:10" ht="15" customHeight="1">
      <c r="A462" s="322"/>
      <c r="B462" s="10"/>
      <c r="C462" s="10"/>
      <c r="D462" s="273"/>
      <c r="E462" s="273"/>
      <c r="F462" s="273"/>
      <c r="G462" s="273"/>
      <c r="H462" s="273"/>
      <c r="I462" s="10"/>
      <c r="J462" s="273"/>
    </row>
    <row r="463" spans="1:10" ht="15" customHeight="1">
      <c r="A463" s="322"/>
      <c r="B463" s="10"/>
      <c r="C463" s="10"/>
      <c r="D463" s="273"/>
      <c r="E463" s="273"/>
      <c r="F463" s="273"/>
      <c r="G463" s="273"/>
      <c r="H463" s="273"/>
      <c r="I463" s="10"/>
      <c r="J463" s="273"/>
    </row>
    <row r="464" spans="1:10" ht="15" customHeight="1">
      <c r="A464" s="322"/>
      <c r="B464" s="10"/>
      <c r="C464" s="10"/>
      <c r="D464" s="273"/>
      <c r="E464" s="273"/>
      <c r="F464" s="273"/>
      <c r="G464" s="273"/>
      <c r="H464" s="273"/>
      <c r="I464" s="10"/>
      <c r="J464" s="273"/>
    </row>
    <row r="465" spans="1:10" ht="15" customHeight="1">
      <c r="A465" s="322"/>
      <c r="B465" s="10"/>
      <c r="C465" s="10"/>
      <c r="D465" s="273"/>
      <c r="E465" s="273"/>
      <c r="F465" s="273"/>
      <c r="G465" s="273"/>
      <c r="H465" s="273"/>
      <c r="I465" s="10"/>
      <c r="J465" s="273"/>
    </row>
    <row r="466" spans="1:10" ht="15" customHeight="1">
      <c r="A466" s="322"/>
      <c r="B466" s="10"/>
      <c r="C466" s="10"/>
      <c r="D466" s="273"/>
      <c r="E466" s="273"/>
      <c r="F466" s="273"/>
      <c r="G466" s="273"/>
      <c r="H466" s="273"/>
      <c r="I466" s="10"/>
      <c r="J466" s="273"/>
    </row>
    <row r="467" spans="1:10" ht="15" customHeight="1">
      <c r="A467" s="322"/>
      <c r="B467" s="10"/>
      <c r="C467" s="10"/>
      <c r="D467" s="273"/>
      <c r="E467" s="273"/>
      <c r="F467" s="273"/>
      <c r="G467" s="273"/>
      <c r="H467" s="273"/>
      <c r="I467" s="10"/>
      <c r="J467" s="273"/>
    </row>
    <row r="468" spans="1:10" ht="15" customHeight="1">
      <c r="A468" s="322"/>
      <c r="B468" s="10"/>
      <c r="C468" s="10"/>
      <c r="D468" s="273"/>
      <c r="E468" s="273"/>
      <c r="F468" s="273"/>
      <c r="G468" s="273"/>
      <c r="H468" s="273"/>
      <c r="I468" s="10"/>
      <c r="J468" s="273"/>
    </row>
    <row r="469" spans="1:10" ht="15" customHeight="1">
      <c r="A469" s="322"/>
      <c r="B469" s="10"/>
      <c r="C469" s="10"/>
      <c r="D469" s="273"/>
      <c r="E469" s="273"/>
      <c r="F469" s="273"/>
      <c r="G469" s="273"/>
      <c r="H469" s="273"/>
      <c r="I469" s="10"/>
      <c r="J469" s="273"/>
    </row>
    <row r="470" spans="1:10" ht="15" customHeight="1">
      <c r="A470" s="322"/>
      <c r="B470" s="10"/>
      <c r="C470" s="10"/>
      <c r="D470" s="273"/>
      <c r="E470" s="273"/>
      <c r="F470" s="273"/>
      <c r="G470" s="273"/>
      <c r="H470" s="273"/>
      <c r="I470" s="10"/>
      <c r="J470" s="273"/>
    </row>
    <row r="471" spans="1:10" ht="15" customHeight="1">
      <c r="A471" s="322"/>
      <c r="B471" s="10"/>
      <c r="C471" s="10"/>
      <c r="D471" s="273"/>
      <c r="E471" s="273"/>
      <c r="F471" s="273"/>
      <c r="G471" s="273"/>
      <c r="H471" s="273"/>
      <c r="I471" s="10"/>
      <c r="J471" s="273"/>
    </row>
    <row r="472" spans="1:10" ht="15" customHeight="1">
      <c r="A472" s="322"/>
      <c r="B472" s="10"/>
      <c r="C472" s="10"/>
      <c r="D472" s="273"/>
      <c r="E472" s="273"/>
      <c r="F472" s="273"/>
      <c r="G472" s="273"/>
      <c r="H472" s="273"/>
      <c r="I472" s="10"/>
      <c r="J472" s="273"/>
    </row>
    <row r="473" spans="1:10" ht="15" customHeight="1">
      <c r="A473" s="322"/>
      <c r="B473" s="10"/>
      <c r="C473" s="10"/>
      <c r="D473" s="273"/>
      <c r="E473" s="273"/>
      <c r="F473" s="273"/>
      <c r="G473" s="273"/>
      <c r="H473" s="273"/>
      <c r="I473" s="10"/>
      <c r="J473" s="273"/>
    </row>
    <row r="474" spans="1:10" ht="15" customHeight="1">
      <c r="A474" s="322"/>
      <c r="B474" s="10"/>
      <c r="C474" s="10"/>
      <c r="D474" s="273"/>
      <c r="E474" s="273"/>
      <c r="F474" s="273"/>
      <c r="G474" s="273"/>
      <c r="H474" s="273"/>
      <c r="I474" s="10"/>
      <c r="J474" s="273"/>
    </row>
    <row r="475" spans="1:10" ht="15" customHeight="1">
      <c r="A475" s="322"/>
      <c r="B475" s="10"/>
      <c r="C475" s="10"/>
      <c r="D475" s="273"/>
      <c r="E475" s="273"/>
      <c r="F475" s="273"/>
      <c r="G475" s="273"/>
      <c r="H475" s="273"/>
      <c r="I475" s="10"/>
      <c r="J475" s="273"/>
    </row>
    <row r="476" spans="1:10" ht="15" customHeight="1">
      <c r="A476" s="322"/>
      <c r="B476" s="10"/>
      <c r="C476" s="10"/>
      <c r="D476" s="273"/>
      <c r="E476" s="273"/>
      <c r="F476" s="273"/>
      <c r="G476" s="273"/>
      <c r="H476" s="273"/>
      <c r="I476" s="10"/>
      <c r="J476" s="273"/>
    </row>
    <row r="477" spans="1:10" ht="15" customHeight="1">
      <c r="A477" s="322"/>
      <c r="B477" s="10"/>
      <c r="C477" s="10"/>
      <c r="D477" s="273"/>
      <c r="E477" s="273"/>
      <c r="F477" s="273"/>
      <c r="G477" s="273"/>
      <c r="H477" s="273"/>
      <c r="I477" s="10"/>
      <c r="J477" s="273"/>
    </row>
    <row r="478" spans="1:10" ht="15" customHeight="1">
      <c r="A478" s="322"/>
      <c r="B478" s="10"/>
      <c r="C478" s="10"/>
      <c r="D478" s="273"/>
      <c r="E478" s="273"/>
      <c r="F478" s="273"/>
      <c r="G478" s="273"/>
      <c r="H478" s="273"/>
      <c r="I478" s="10"/>
      <c r="J478" s="273"/>
    </row>
    <row r="479" spans="1:10" ht="15" customHeight="1">
      <c r="A479" s="322"/>
      <c r="B479" s="10"/>
      <c r="C479" s="10"/>
      <c r="D479" s="273"/>
      <c r="E479" s="273"/>
      <c r="F479" s="273"/>
      <c r="G479" s="273"/>
      <c r="H479" s="273"/>
      <c r="I479" s="10"/>
      <c r="J479" s="273"/>
    </row>
    <row r="480" spans="1:10" ht="15" customHeight="1">
      <c r="A480" s="322"/>
      <c r="B480" s="10"/>
      <c r="C480" s="10"/>
      <c r="D480" s="273"/>
      <c r="E480" s="273"/>
      <c r="F480" s="273"/>
      <c r="G480" s="273"/>
      <c r="H480" s="273"/>
      <c r="I480" s="10"/>
      <c r="J480" s="273"/>
    </row>
    <row r="481" spans="1:10" ht="15" customHeight="1">
      <c r="A481" s="322"/>
      <c r="B481" s="10"/>
      <c r="C481" s="10"/>
      <c r="D481" s="273"/>
      <c r="E481" s="273"/>
      <c r="F481" s="273"/>
      <c r="G481" s="273"/>
      <c r="H481" s="273"/>
      <c r="I481" s="10"/>
      <c r="J481" s="273"/>
    </row>
    <row r="482" spans="1:10" ht="15" customHeight="1">
      <c r="A482" s="322"/>
      <c r="B482" s="10"/>
      <c r="C482" s="10"/>
      <c r="D482" s="273"/>
      <c r="E482" s="273"/>
      <c r="F482" s="273"/>
      <c r="G482" s="273"/>
      <c r="H482" s="273"/>
      <c r="I482" s="10"/>
      <c r="J482" s="273"/>
    </row>
    <row r="483" spans="1:10" ht="15" customHeight="1">
      <c r="A483" s="322"/>
      <c r="B483" s="10"/>
      <c r="C483" s="10"/>
      <c r="D483" s="273"/>
      <c r="E483" s="273"/>
      <c r="F483" s="273"/>
      <c r="G483" s="273"/>
      <c r="H483" s="273"/>
      <c r="I483" s="10"/>
      <c r="J483" s="273"/>
    </row>
    <row r="484" spans="1:10" ht="15" customHeight="1">
      <c r="A484" s="322"/>
      <c r="B484" s="10"/>
      <c r="C484" s="10"/>
      <c r="D484" s="273"/>
      <c r="E484" s="273"/>
      <c r="F484" s="273"/>
      <c r="G484" s="273"/>
      <c r="H484" s="273"/>
      <c r="I484" s="10"/>
      <c r="J484" s="273"/>
    </row>
    <row r="485" spans="1:10" ht="15" customHeight="1">
      <c r="A485" s="322"/>
      <c r="B485" s="10"/>
      <c r="C485" s="10"/>
      <c r="D485" s="273"/>
      <c r="E485" s="273"/>
      <c r="F485" s="273"/>
      <c r="G485" s="273"/>
      <c r="H485" s="273"/>
      <c r="I485" s="10"/>
      <c r="J485" s="273"/>
    </row>
    <row r="486" spans="1:10" ht="15" customHeight="1">
      <c r="A486" s="322"/>
      <c r="B486" s="10"/>
      <c r="C486" s="10"/>
      <c r="D486" s="273"/>
      <c r="E486" s="273"/>
      <c r="F486" s="273"/>
      <c r="G486" s="273"/>
      <c r="H486" s="273"/>
      <c r="I486" s="10"/>
      <c r="J486" s="273"/>
    </row>
    <row r="487" spans="1:10" ht="15" customHeight="1">
      <c r="A487" s="322"/>
      <c r="B487" s="10"/>
      <c r="C487" s="10"/>
      <c r="D487" s="273"/>
      <c r="E487" s="273"/>
      <c r="F487" s="273"/>
      <c r="G487" s="273"/>
      <c r="H487" s="273"/>
      <c r="I487" s="10"/>
      <c r="J487" s="273"/>
    </row>
    <row r="488" spans="1:10" ht="15" customHeight="1">
      <c r="A488" s="322"/>
      <c r="B488" s="10"/>
      <c r="C488" s="10"/>
      <c r="D488" s="273"/>
      <c r="E488" s="273"/>
      <c r="F488" s="273"/>
      <c r="G488" s="273"/>
      <c r="H488" s="273"/>
      <c r="I488" s="10"/>
      <c r="J488" s="273"/>
    </row>
    <row r="489" spans="1:10" ht="15" customHeight="1">
      <c r="A489" s="322"/>
      <c r="B489" s="10"/>
      <c r="C489" s="10"/>
      <c r="D489" s="273"/>
      <c r="E489" s="273"/>
      <c r="F489" s="273"/>
      <c r="G489" s="273"/>
      <c r="H489" s="273"/>
      <c r="I489" s="10"/>
      <c r="J489" s="273"/>
    </row>
    <row r="490" spans="1:10" ht="15" customHeight="1">
      <c r="A490" s="322"/>
      <c r="B490" s="10"/>
      <c r="C490" s="10"/>
      <c r="D490" s="273"/>
      <c r="E490" s="273"/>
      <c r="F490" s="273"/>
      <c r="G490" s="273"/>
      <c r="H490" s="273"/>
      <c r="I490" s="10"/>
      <c r="J490" s="273"/>
    </row>
    <row r="491" spans="1:10" ht="15" customHeight="1">
      <c r="A491" s="322"/>
      <c r="B491" s="10"/>
      <c r="C491" s="10"/>
      <c r="D491" s="273"/>
      <c r="E491" s="273"/>
      <c r="F491" s="273"/>
      <c r="G491" s="273"/>
      <c r="H491" s="273"/>
      <c r="I491" s="10"/>
      <c r="J491" s="273"/>
    </row>
    <row r="492" spans="1:10" ht="15" customHeight="1">
      <c r="A492" s="322"/>
      <c r="B492" s="10"/>
      <c r="C492" s="10"/>
      <c r="D492" s="273"/>
      <c r="E492" s="273"/>
      <c r="F492" s="273"/>
      <c r="G492" s="273"/>
      <c r="H492" s="273"/>
      <c r="I492" s="10"/>
      <c r="J492" s="273"/>
    </row>
    <row r="493" spans="1:10" ht="15" customHeight="1">
      <c r="A493" s="322"/>
      <c r="B493" s="10"/>
      <c r="C493" s="10"/>
      <c r="D493" s="273"/>
      <c r="E493" s="273"/>
      <c r="F493" s="273"/>
      <c r="G493" s="273"/>
      <c r="H493" s="273"/>
      <c r="I493" s="10"/>
      <c r="J493" s="273"/>
    </row>
    <row r="494" spans="1:10" ht="15" customHeight="1">
      <c r="A494" s="322"/>
      <c r="B494" s="10"/>
      <c r="C494" s="10"/>
      <c r="D494" s="273"/>
      <c r="E494" s="273"/>
      <c r="F494" s="273"/>
      <c r="G494" s="273"/>
      <c r="H494" s="273"/>
      <c r="I494" s="10"/>
      <c r="J494" s="273"/>
    </row>
    <row r="495" spans="1:10" ht="15" customHeight="1">
      <c r="A495" s="322"/>
      <c r="B495" s="10"/>
      <c r="C495" s="10"/>
      <c r="D495" s="273"/>
      <c r="E495" s="273"/>
      <c r="F495" s="273"/>
      <c r="G495" s="273"/>
      <c r="H495" s="273"/>
      <c r="I495" s="10"/>
      <c r="J495" s="273"/>
    </row>
    <row r="496" spans="1:10" ht="15" customHeight="1">
      <c r="A496" s="322"/>
      <c r="B496" s="10"/>
      <c r="C496" s="10"/>
      <c r="D496" s="273"/>
      <c r="E496" s="273"/>
      <c r="F496" s="273"/>
      <c r="G496" s="273"/>
      <c r="H496" s="273"/>
      <c r="I496" s="10"/>
      <c r="J496" s="273"/>
    </row>
    <row r="497" spans="1:10" ht="15" customHeight="1">
      <c r="A497" s="322"/>
      <c r="B497" s="10"/>
      <c r="C497" s="10"/>
      <c r="D497" s="273"/>
      <c r="E497" s="273"/>
      <c r="F497" s="273"/>
      <c r="G497" s="273"/>
      <c r="H497" s="273"/>
      <c r="I497" s="10"/>
      <c r="J497" s="273"/>
    </row>
    <row r="498" spans="1:10" ht="15" customHeight="1">
      <c r="A498" s="322"/>
      <c r="B498" s="10"/>
      <c r="C498" s="10"/>
      <c r="D498" s="273"/>
      <c r="E498" s="273"/>
      <c r="F498" s="273"/>
      <c r="G498" s="273"/>
      <c r="H498" s="273"/>
      <c r="I498" s="10"/>
      <c r="J498" s="273"/>
    </row>
    <row r="499" spans="1:10" ht="15" customHeight="1">
      <c r="A499" s="322"/>
      <c r="B499" s="10"/>
      <c r="C499" s="10"/>
      <c r="D499" s="273"/>
      <c r="E499" s="273"/>
      <c r="F499" s="273"/>
      <c r="G499" s="273"/>
      <c r="H499" s="273"/>
      <c r="I499" s="10"/>
      <c r="J499" s="273"/>
    </row>
    <row r="500" spans="1:10" ht="15" customHeight="1">
      <c r="A500" s="322"/>
      <c r="B500" s="10"/>
      <c r="C500" s="10"/>
      <c r="D500" s="273"/>
      <c r="E500" s="273"/>
      <c r="F500" s="273"/>
      <c r="G500" s="273"/>
      <c r="H500" s="273"/>
      <c r="I500" s="10"/>
      <c r="J500" s="273"/>
    </row>
  </sheetData>
  <pageMargins left="0.7" right="0.7" top="0.75" bottom="0.75" header="0.3" footer="0.3"/>
  <pageSetup orientation="portrait" horizontalDpi="200" verticalDpi="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22"/>
  <sheetViews>
    <sheetView workbookViewId="0">
      <selection activeCell="B32" sqref="B32"/>
    </sheetView>
  </sheetViews>
  <sheetFormatPr defaultRowHeight="15"/>
  <cols>
    <col min="1" max="1" width="31.5703125" bestFit="1" customWidth="1"/>
    <col min="2" max="2" width="18.140625" customWidth="1"/>
  </cols>
  <sheetData>
    <row r="1" spans="1:2">
      <c r="A1" t="s">
        <v>8</v>
      </c>
      <c r="B1" t="s">
        <v>673</v>
      </c>
    </row>
    <row r="2" spans="1:2">
      <c r="A2" t="s">
        <v>790</v>
      </c>
      <c r="B2" t="s">
        <v>862</v>
      </c>
    </row>
    <row r="3" spans="1:2">
      <c r="A3" t="s">
        <v>40</v>
      </c>
      <c r="B3" t="s">
        <v>681</v>
      </c>
    </row>
    <row r="4" spans="1:2">
      <c r="A4" t="s">
        <v>73</v>
      </c>
      <c r="B4" t="s">
        <v>879</v>
      </c>
    </row>
    <row r="5" spans="1:2">
      <c r="A5" t="s">
        <v>916</v>
      </c>
      <c r="B5" t="s">
        <v>681</v>
      </c>
    </row>
    <row r="6" spans="1:2">
      <c r="A6" t="s">
        <v>573</v>
      </c>
      <c r="B6" t="s">
        <v>681</v>
      </c>
    </row>
    <row r="7" spans="1:2">
      <c r="A7" t="s">
        <v>807</v>
      </c>
      <c r="B7" t="s">
        <v>879</v>
      </c>
    </row>
    <row r="8" spans="1:2">
      <c r="A8" t="s">
        <v>193</v>
      </c>
      <c r="B8" t="s">
        <v>879</v>
      </c>
    </row>
    <row r="9" spans="1:2">
      <c r="A9" t="s">
        <v>844</v>
      </c>
      <c r="B9" t="s">
        <v>879</v>
      </c>
    </row>
    <row r="10" spans="1:2">
      <c r="A10" t="s">
        <v>104</v>
      </c>
      <c r="B10" t="s">
        <v>682</v>
      </c>
    </row>
    <row r="11" spans="1:2">
      <c r="A11" t="s">
        <v>274</v>
      </c>
      <c r="B11" t="s">
        <v>681</v>
      </c>
    </row>
    <row r="12" spans="1:2">
      <c r="A12" t="s">
        <v>97</v>
      </c>
      <c r="B12" t="s">
        <v>879</v>
      </c>
    </row>
    <row r="13" spans="1:2">
      <c r="A13" t="s">
        <v>28</v>
      </c>
      <c r="B13" t="s">
        <v>681</v>
      </c>
    </row>
    <row r="14" spans="1:2">
      <c r="A14" t="s">
        <v>21</v>
      </c>
      <c r="B14" t="s">
        <v>683</v>
      </c>
    </row>
    <row r="15" spans="1:2">
      <c r="A15" t="s">
        <v>137</v>
      </c>
      <c r="B15" t="s">
        <v>682</v>
      </c>
    </row>
    <row r="16" spans="1:2">
      <c r="A16" t="s">
        <v>890</v>
      </c>
      <c r="B16" t="s">
        <v>681</v>
      </c>
    </row>
    <row r="17" spans="1:2">
      <c r="A17" t="s">
        <v>770</v>
      </c>
      <c r="B17" t="s">
        <v>681</v>
      </c>
    </row>
    <row r="18" spans="1:2">
      <c r="A18" t="s">
        <v>893</v>
      </c>
      <c r="B18" t="s">
        <v>681</v>
      </c>
    </row>
    <row r="19" spans="1:2">
      <c r="A19" t="s">
        <v>911</v>
      </c>
      <c r="B19" t="s">
        <v>911</v>
      </c>
    </row>
    <row r="20" spans="1:2">
      <c r="A20" t="s">
        <v>432</v>
      </c>
      <c r="B20" t="s">
        <v>681</v>
      </c>
    </row>
    <row r="21" spans="1:2">
      <c r="A21" t="s">
        <v>190</v>
      </c>
      <c r="B21" t="s">
        <v>879</v>
      </c>
    </row>
    <row r="22" spans="1:2">
      <c r="A22" t="s">
        <v>949</v>
      </c>
      <c r="B22" t="s">
        <v>879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6"/>
  <sheetViews>
    <sheetView workbookViewId="0">
      <selection activeCell="E13" sqref="E13"/>
    </sheetView>
  </sheetViews>
  <sheetFormatPr defaultRowHeight="15"/>
  <cols>
    <col min="1" max="1" width="18.42578125" customWidth="1"/>
    <col min="4" max="4" width="15.5703125" bestFit="1" customWidth="1"/>
    <col min="5" max="5" width="10.5703125" bestFit="1" customWidth="1"/>
  </cols>
  <sheetData>
    <row r="1" spans="1:7">
      <c r="A1" t="s">
        <v>719</v>
      </c>
      <c r="B1" t="s">
        <v>739</v>
      </c>
      <c r="G1" t="s">
        <v>719</v>
      </c>
    </row>
    <row r="2" spans="1:7">
      <c r="A2" t="s">
        <v>720</v>
      </c>
      <c r="G2" t="s">
        <v>720</v>
      </c>
    </row>
    <row r="3" spans="1:7">
      <c r="A3" t="s">
        <v>866</v>
      </c>
      <c r="G3" t="s">
        <v>866</v>
      </c>
    </row>
    <row r="4" spans="1:7">
      <c r="A4" t="s">
        <v>867</v>
      </c>
      <c r="G4" t="s">
        <v>867</v>
      </c>
    </row>
    <row r="5" spans="1:7">
      <c r="A5" t="s">
        <v>934</v>
      </c>
      <c r="G5" t="s">
        <v>934</v>
      </c>
    </row>
    <row r="6" spans="1:7">
      <c r="A6" t="s">
        <v>921</v>
      </c>
      <c r="G6" t="s">
        <v>953</v>
      </c>
    </row>
    <row r="9" spans="1:7">
      <c r="A9" t="s">
        <v>672</v>
      </c>
    </row>
    <row r="10" spans="1:7">
      <c r="A10" t="s">
        <v>731</v>
      </c>
    </row>
    <row r="11" spans="1:7">
      <c r="D11" t="s">
        <v>1347</v>
      </c>
      <c r="E11" s="79">
        <v>43167</v>
      </c>
    </row>
    <row r="12" spans="1:7">
      <c r="D12" t="s">
        <v>1348</v>
      </c>
      <c r="E12" s="79">
        <v>43182</v>
      </c>
    </row>
    <row r="14" spans="1:7">
      <c r="A14" t="s">
        <v>763</v>
      </c>
    </row>
    <row r="15" spans="1:7">
      <c r="A15" t="s">
        <v>764</v>
      </c>
    </row>
    <row r="16" spans="1:7">
      <c r="A16" t="s">
        <v>765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Z2619"/>
  <sheetViews>
    <sheetView zoomScale="90" zoomScaleNormal="90" workbookViewId="0">
      <pane ySplit="3" topLeftCell="A4" activePane="bottomLeft" state="frozen"/>
      <selection pane="bottomLeft" sqref="A1:N2"/>
    </sheetView>
  </sheetViews>
  <sheetFormatPr defaultColWidth="9.140625" defaultRowHeight="15"/>
  <cols>
    <col min="1" max="1" width="7.42578125" style="27" customWidth="1"/>
    <col min="2" max="2" width="11" style="1" customWidth="1"/>
    <col min="3" max="3" width="12.42578125" style="2" customWidth="1"/>
    <col min="4" max="4" width="9.85546875" style="2" customWidth="1"/>
    <col min="5" max="5" width="10.5703125" style="27" customWidth="1"/>
    <col min="6" max="6" width="36.5703125" style="3" customWidth="1"/>
    <col min="7" max="7" width="24" style="3" customWidth="1"/>
    <col min="8" max="8" width="37.140625" customWidth="1"/>
    <col min="9" max="9" width="18.85546875" hidden="1" customWidth="1"/>
    <col min="10" max="10" width="27" hidden="1" customWidth="1"/>
    <col min="11" max="11" width="27.42578125" hidden="1" customWidth="1"/>
    <col min="12" max="12" width="109.140625" hidden="1" customWidth="1"/>
    <col min="13" max="13" width="34.5703125" customWidth="1"/>
    <col min="14" max="14" width="26.5703125" customWidth="1"/>
    <col min="15" max="15" width="19.140625" hidden="1" customWidth="1"/>
    <col min="16" max="16" width="19.5703125" style="73" customWidth="1"/>
    <col min="17" max="21" width="17.5703125" style="74" customWidth="1"/>
    <col min="22" max="22" width="25.42578125" customWidth="1"/>
    <col min="23" max="23" width="35.5703125" customWidth="1"/>
    <col min="24" max="24" width="11" customWidth="1"/>
    <col min="25" max="26" width="19.42578125" style="13" customWidth="1"/>
    <col min="27" max="27" width="19.5703125" style="13" customWidth="1"/>
    <col min="28" max="28" width="19.42578125" style="2" customWidth="1"/>
    <col min="29" max="29" width="18.42578125" customWidth="1"/>
    <col min="30" max="30" width="32" style="13" hidden="1" customWidth="1"/>
    <col min="31" max="31" width="31.42578125" style="2" hidden="1" customWidth="1"/>
    <col min="32" max="32" width="31" style="2" hidden="1" customWidth="1"/>
    <col min="33" max="33" width="29.85546875" style="2" hidden="1" customWidth="1"/>
    <col min="34" max="34" width="22.42578125" style="2" hidden="1" customWidth="1"/>
    <col min="35" max="35" width="12.42578125" style="2" hidden="1" customWidth="1"/>
    <col min="36" max="36" width="36.140625" style="2" hidden="1" customWidth="1"/>
    <col min="37" max="37" width="19.42578125" style="2" customWidth="1"/>
    <col min="38" max="38" width="18.42578125" style="2" customWidth="1"/>
    <col min="39" max="39" width="14" style="23" customWidth="1"/>
    <col min="40" max="16384" width="9.140625" style="2"/>
  </cols>
  <sheetData>
    <row r="1" spans="1:104" s="4" customFormat="1" ht="19.350000000000001" customHeight="1">
      <c r="A1" s="317" t="s">
        <v>678</v>
      </c>
      <c r="B1" s="317"/>
      <c r="C1" s="317"/>
      <c r="D1" s="317"/>
      <c r="E1" s="317"/>
      <c r="F1" s="317"/>
      <c r="G1" s="317"/>
      <c r="H1" s="317"/>
      <c r="I1" s="317"/>
      <c r="J1" s="317"/>
      <c r="K1" s="317"/>
      <c r="L1" s="317"/>
      <c r="M1" s="317"/>
      <c r="N1" s="317"/>
      <c r="O1" s="105"/>
      <c r="P1" s="319" t="s">
        <v>679</v>
      </c>
      <c r="Q1" s="320"/>
      <c r="R1" s="320"/>
      <c r="S1" s="320"/>
      <c r="T1" s="320"/>
      <c r="U1" s="320"/>
      <c r="V1" s="320"/>
      <c r="W1" s="320"/>
      <c r="X1" s="320"/>
      <c r="Y1" s="317"/>
      <c r="Z1" s="317"/>
      <c r="AA1" s="317"/>
      <c r="AB1" s="317"/>
      <c r="AC1" s="190"/>
      <c r="AD1" s="150"/>
      <c r="AE1" s="318" t="s">
        <v>680</v>
      </c>
      <c r="AF1" s="317"/>
      <c r="AG1" s="317"/>
      <c r="AH1" s="317"/>
      <c r="AI1" s="317"/>
      <c r="AJ1" s="317"/>
      <c r="AK1" s="316" t="s">
        <v>663</v>
      </c>
      <c r="AL1" s="316"/>
      <c r="AM1" s="68" t="s">
        <v>714</v>
      </c>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row>
    <row r="2" spans="1:104" s="4" customFormat="1" ht="19.350000000000001" customHeight="1">
      <c r="A2" s="317"/>
      <c r="B2" s="317"/>
      <c r="C2" s="317"/>
      <c r="D2" s="317"/>
      <c r="E2" s="317"/>
      <c r="F2" s="317"/>
      <c r="G2" s="317"/>
      <c r="H2" s="317"/>
      <c r="I2" s="317"/>
      <c r="J2" s="317"/>
      <c r="K2" s="317"/>
      <c r="L2" s="317"/>
      <c r="M2" s="317"/>
      <c r="N2" s="317"/>
      <c r="O2" s="105"/>
      <c r="P2" s="151"/>
      <c r="Q2" s="152"/>
      <c r="R2" s="152"/>
      <c r="S2" s="152"/>
      <c r="T2" s="152"/>
      <c r="U2" s="152"/>
      <c r="V2" s="152"/>
      <c r="W2" s="152"/>
      <c r="X2" s="151"/>
      <c r="Y2" s="316" t="s">
        <v>762</v>
      </c>
      <c r="Z2" s="316"/>
      <c r="AA2" s="316"/>
      <c r="AB2" s="316"/>
      <c r="AC2" s="316"/>
      <c r="AD2" s="153"/>
      <c r="AE2" s="318"/>
      <c r="AF2" s="317"/>
      <c r="AG2" s="317"/>
      <c r="AH2" s="317"/>
      <c r="AI2" s="317"/>
      <c r="AJ2" s="317"/>
      <c r="AK2" s="316"/>
      <c r="AL2" s="316"/>
      <c r="AM2" s="69"/>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row>
    <row r="3" spans="1:104" s="5" customFormat="1" ht="56.25">
      <c r="A3" s="17" t="s">
        <v>676</v>
      </c>
      <c r="B3" s="14" t="s">
        <v>675</v>
      </c>
      <c r="C3" s="14" t="s">
        <v>674</v>
      </c>
      <c r="D3" s="16" t="s">
        <v>11</v>
      </c>
      <c r="E3" s="292" t="s">
        <v>0</v>
      </c>
      <c r="F3" s="229" t="s">
        <v>677</v>
      </c>
      <c r="G3" s="230" t="s">
        <v>1</v>
      </c>
      <c r="H3" s="230" t="s">
        <v>8</v>
      </c>
      <c r="I3" s="14" t="s">
        <v>673</v>
      </c>
      <c r="J3" s="14" t="s">
        <v>2</v>
      </c>
      <c r="K3" s="14" t="s">
        <v>3</v>
      </c>
      <c r="L3" s="24" t="s">
        <v>716</v>
      </c>
      <c r="M3" s="14" t="s">
        <v>730</v>
      </c>
      <c r="N3" s="14" t="s">
        <v>753</v>
      </c>
      <c r="O3" s="24" t="s">
        <v>4</v>
      </c>
      <c r="P3" s="231" t="s">
        <v>679</v>
      </c>
      <c r="Q3" s="32" t="s">
        <v>752</v>
      </c>
      <c r="R3" s="32" t="s">
        <v>850</v>
      </c>
      <c r="S3" s="32" t="s">
        <v>1302</v>
      </c>
      <c r="T3" s="32" t="s">
        <v>777</v>
      </c>
      <c r="U3" s="32" t="s">
        <v>778</v>
      </c>
      <c r="V3" s="229" t="s">
        <v>780</v>
      </c>
      <c r="W3" s="24" t="s">
        <v>848</v>
      </c>
      <c r="X3" s="148" t="s">
        <v>868</v>
      </c>
      <c r="Y3" s="196" t="s">
        <v>762</v>
      </c>
      <c r="Z3" s="196" t="s">
        <v>797</v>
      </c>
      <c r="AA3" s="197" t="s">
        <v>779</v>
      </c>
      <c r="AB3" s="196" t="s">
        <v>849</v>
      </c>
      <c r="AC3" s="198" t="s">
        <v>863</v>
      </c>
      <c r="AD3" s="32" t="s">
        <v>668</v>
      </c>
      <c r="AE3" s="17" t="s">
        <v>667</v>
      </c>
      <c r="AF3" s="14" t="s">
        <v>10</v>
      </c>
      <c r="AG3" s="14" t="s">
        <v>5</v>
      </c>
      <c r="AH3" s="15" t="s">
        <v>6</v>
      </c>
      <c r="AI3" s="15" t="s">
        <v>7</v>
      </c>
      <c r="AJ3" s="75" t="s">
        <v>9</v>
      </c>
      <c r="AK3" s="148" t="s">
        <v>774</v>
      </c>
      <c r="AL3" s="194" t="s">
        <v>865</v>
      </c>
      <c r="AM3" s="24" t="s">
        <v>715</v>
      </c>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row>
    <row r="4" spans="1:104" s="10" customFormat="1" ht="15" customHeight="1">
      <c r="A4" s="25">
        <v>3</v>
      </c>
      <c r="B4" s="8"/>
      <c r="C4" s="8" t="str">
        <f>IF(NOT(ISBLANK(VLOOKUP(E4,IIPM!A$2:J$999,2,FALSE))),VLOOKUP(E4,IIPM!A$2:J$999,2,FALSE),"")</f>
        <v>Medium</v>
      </c>
      <c r="D4" s="8" t="str">
        <f>IF(NOT(ISBLANK(VLOOKUP(E4,IIPM!A$2:J$999,3,FALSE))),VLOOKUP(E4,IIPM!A$2:J$999,3,FALSE),"")</f>
        <v>Yes</v>
      </c>
      <c r="E4" s="25">
        <v>2900</v>
      </c>
      <c r="F4" s="19" t="str">
        <f>IF(NOT(ISBLANK(VLOOKUP(E4,IIPM!A$2:D$999,4,FALSE))),VLOOKUP(E4,IIPM!A$2:D$999,4,FALSE),"")</f>
        <v>PRS</v>
      </c>
      <c r="G4" s="19" t="str">
        <f>IF(NOT(ISBLANK(VLOOKUP(E4,IIPM!A$2:J$999,5,FALSE))),VLOOKUP(E4,IIPM!A$2:J$999,5,FALSE),"")</f>
        <v>Desilets, Raymond (RBC I&amp;TS)</v>
      </c>
      <c r="H4" s="92" t="str">
        <f>IF(NOT(ISBLANK(VLOOKUP(E4,IIPM!A$2:J$999,6,FALSE))),VLOOKUP(E4,IIPM!A$2:J$999,6,FALSE),"")</f>
        <v>Markakis, Bob</v>
      </c>
      <c r="I4" s="92" t="str">
        <f>IF(NOT(ISBLANK(INDEX(L5RegionalHead[Regional Head],MATCH(Summary[L5],L5RegionalHead[L5],0)))),INDEX(L5RegionalHead[Regional Head],MATCH(Summary[L5],L5RegionalHead[L5],0)),"")</f>
        <v>Bob Markakis</v>
      </c>
      <c r="J4" s="92" t="e">
        <f>IF(NOT(ISBLANK(INDEX(IIPM[BU Exec Sponsor],MATCH(Summary[App Code],#REF!,0)))),INDEX(IIPM[BU Exec Sponsor],MATCH(Summary[App Code],#REF!,0)),"")</f>
        <v>#REF!</v>
      </c>
      <c r="K4" s="92" t="e">
        <f>IF(NOT(ISBLANK(INDEX(IIPM[Business App Sponsor],MATCH(Summary[App Code],#REF!,0)))),INDEX(IIPM[Business App Sponsor],MATCH(Summary[App Code],#REF!,0)),"")</f>
        <v>#REF!</v>
      </c>
      <c r="L4" s="92" t="e">
        <f>IF(NOT(ISBLANK(INDEX(IIPM[Primary Data Centers],MATCH(Summary[App Code],#REF!,0)))),INDEX(IIPM[Primary Data Centers],MATCH(Summary[App Code],#REF!,0)),"")</f>
        <v>#REF!</v>
      </c>
      <c r="M4" s="92" t="s">
        <v>258</v>
      </c>
      <c r="N4" s="92" t="s">
        <v>766</v>
      </c>
      <c r="O4" s="92" t="e">
        <f>IF(NOT(ISBLANK(INDEX(IIPM[Current Lifecycle Phase],MATCH(Summary[App Code],#REF!,0)))),INDEX(IIPM[Current Lifecycle Phase],MATCH(Summary[App Code],#REF!,0)),"")</f>
        <v>#REF!</v>
      </c>
      <c r="P4" s="172" t="s">
        <v>719</v>
      </c>
      <c r="Q4" s="57">
        <v>42855</v>
      </c>
      <c r="R4" s="57">
        <v>43222</v>
      </c>
      <c r="S4" s="57" t="s">
        <v>1303</v>
      </c>
      <c r="T4" s="57"/>
      <c r="U4" s="147"/>
      <c r="V4" s="92"/>
      <c r="W4" s="161"/>
      <c r="X4" s="200"/>
      <c r="Y4" s="38" t="s">
        <v>723</v>
      </c>
      <c r="Z4" s="42"/>
      <c r="AA4" s="205"/>
      <c r="AB4" s="38" t="s">
        <v>723</v>
      </c>
      <c r="AC4" s="187"/>
      <c r="AD4" s="66"/>
      <c r="AE4" s="31" t="s">
        <v>43</v>
      </c>
      <c r="AF4" s="8" t="s">
        <v>43</v>
      </c>
      <c r="AG4" s="9">
        <v>42258</v>
      </c>
      <c r="AH4" s="8" t="s">
        <v>19</v>
      </c>
      <c r="AI4" s="18" t="s">
        <v>20</v>
      </c>
      <c r="AJ4" s="76">
        <v>42624</v>
      </c>
      <c r="AK4" s="160" t="s">
        <v>723</v>
      </c>
      <c r="AL4" s="92"/>
      <c r="AM4" s="221" t="b">
        <f>IF(NOT(ISNA(MATCH(Summary[App Code],#REF!,0))),TRUE,FALSE)</f>
        <v>1</v>
      </c>
    </row>
    <row r="5" spans="1:104" s="52" customFormat="1" ht="15" customHeight="1">
      <c r="A5" s="46">
        <v>4</v>
      </c>
      <c r="B5" s="47"/>
      <c r="C5" s="8" t="str">
        <f>IF(NOT(ISBLANK(VLOOKUP(E5,IIPM!A$2:J$999,2,FALSE))),VLOOKUP(E5,IIPM!A$2:J$999,2,FALSE),"")</f>
        <v>High</v>
      </c>
      <c r="D5" s="8" t="str">
        <f>IF(NOT(ISBLANK(VLOOKUP(E5,IIPM!A$2:J$999,3,FALSE))),VLOOKUP(E5,IIPM!A$2:J$999,3,FALSE),"")</f>
        <v>Yes</v>
      </c>
      <c r="E5" s="46" t="s">
        <v>12</v>
      </c>
      <c r="F5" s="19" t="str">
        <f>IF(NOT(ISBLANK(VLOOKUP(E5,IIPM!A$2:D$999,4,FALSE))),VLOOKUP(E5,IIPM!A$2:D$999,4,FALSE),"")</f>
        <v>TRUST</v>
      </c>
      <c r="G5" s="19" t="str">
        <f>IF(NOT(ISBLANK(VLOOKUP(E5,IIPM!A$2:J$999,5,FALSE))),VLOOKUP(E5,IIPM!A$2:J$999,5,FALSE),"")</f>
        <v>Desilets, Raymond (RBC I&amp;TS)</v>
      </c>
      <c r="H5" s="92" t="str">
        <f>IF(NOT(ISBLANK(VLOOKUP(E5,IIPM!A$2:J$999,6,FALSE))),VLOOKUP(E5,IIPM!A$2:J$999,6,FALSE),"")</f>
        <v>Markakis, Bob</v>
      </c>
      <c r="I5" s="92" t="str">
        <f>IF(NOT(ISBLANK(INDEX(L5RegionalHead[Regional Head],MATCH(Summary[L5],L5RegionalHead[L5],0)))),INDEX(L5RegionalHead[Regional Head],MATCH(Summary[L5],L5RegionalHead[L5],0)),"")</f>
        <v>Bob Markakis</v>
      </c>
      <c r="J5" s="92" t="e">
        <f>IF(NOT(ISBLANK(INDEX(IIPM[BU Exec Sponsor],MATCH(Summary[App Code],#REF!,0)))),INDEX(IIPM[BU Exec Sponsor],MATCH(Summary[App Code],#REF!,0)),"")</f>
        <v>#REF!</v>
      </c>
      <c r="K5" s="92" t="e">
        <f>IF(NOT(ISBLANK(INDEX(IIPM[Business App Sponsor],MATCH(Summary[App Code],#REF!,0)))),INDEX(IIPM[Business App Sponsor],MATCH(Summary[App Code],#REF!,0)),"")</f>
        <v>#REF!</v>
      </c>
      <c r="L5" s="92" t="e">
        <f>IF(NOT(ISBLANK(INDEX(IIPM[Primary Data Centers],MATCH(Summary[App Code],#REF!,0)))),INDEX(IIPM[Primary Data Centers],MATCH(Summary[App Code],#REF!,0)),"")</f>
        <v>#REF!</v>
      </c>
      <c r="M5" s="92" t="s">
        <v>258</v>
      </c>
      <c r="N5" s="92" t="s">
        <v>766</v>
      </c>
      <c r="O5" s="92" t="e">
        <f>IF(NOT(ISBLANK(INDEX(IIPM[Current Lifecycle Phase],MATCH(Summary[App Code],#REF!,0)))),INDEX(IIPM[Current Lifecycle Phase],MATCH(Summary[App Code],#REF!,0)),"")</f>
        <v>#REF!</v>
      </c>
      <c r="P5" s="172" t="s">
        <v>953</v>
      </c>
      <c r="Q5" s="57">
        <v>42776</v>
      </c>
      <c r="R5" s="57">
        <v>43141</v>
      </c>
      <c r="S5" s="57" t="s">
        <v>1303</v>
      </c>
      <c r="T5" s="38"/>
      <c r="U5" s="72"/>
      <c r="V5" s="92"/>
      <c r="W5" s="161"/>
      <c r="X5" s="200"/>
      <c r="Y5" s="38" t="s">
        <v>866</v>
      </c>
      <c r="Z5" s="42">
        <v>43143</v>
      </c>
      <c r="AA5" s="192"/>
      <c r="AB5" s="38" t="s">
        <v>866</v>
      </c>
      <c r="AC5" s="187"/>
      <c r="AD5" s="192"/>
      <c r="AE5" s="49" t="s">
        <v>51</v>
      </c>
      <c r="AF5" s="47" t="s">
        <v>22</v>
      </c>
      <c r="AG5" s="50">
        <v>42655</v>
      </c>
      <c r="AH5" s="47" t="s">
        <v>19</v>
      </c>
      <c r="AI5" s="18" t="s">
        <v>20</v>
      </c>
      <c r="AJ5" s="102">
        <v>43020</v>
      </c>
      <c r="AK5" s="160" t="s">
        <v>866</v>
      </c>
      <c r="AL5" s="92"/>
      <c r="AM5" s="51" t="b">
        <f>IF(NOT(ISNA(MATCH(Summary[App Code],#REF!,0))),TRUE,FALSE)</f>
        <v>1</v>
      </c>
      <c r="AP5" s="10"/>
    </row>
    <row r="6" spans="1:104" s="44" customFormat="1" ht="14.25" customHeight="1">
      <c r="A6" s="36">
        <v>2</v>
      </c>
      <c r="B6" s="37"/>
      <c r="C6" s="8" t="str">
        <f>IF(NOT(ISBLANK(VLOOKUP(E6,IIPM!A$2:J$999,2,FALSE))),VLOOKUP(E6,IIPM!A$2:J$999,2,FALSE),"")</f>
        <v>High</v>
      </c>
      <c r="D6" s="8" t="str">
        <f>IF(NOT(ISBLANK(VLOOKUP(E6,IIPM!A$2:J$999,3,FALSE))),VLOOKUP(E6,IIPM!A$2:J$999,3,FALSE),"")</f>
        <v>Yes</v>
      </c>
      <c r="E6" s="36" t="s">
        <v>24</v>
      </c>
      <c r="F6" s="19" t="str">
        <f>IF(NOT(ISBLANK(VLOOKUP(E6,IIPM!A$2:D$999,4,FALSE))),VLOOKUP(E6,IIPM!A$2:D$999,4,FALSE),"")</f>
        <v>SL</v>
      </c>
      <c r="G6" s="19" t="str">
        <f>IF(NOT(ISBLANK(VLOOKUP(E6,IIPM!A$2:J$999,5,FALSE))),VLOOKUP(E6,IIPM!A$2:J$999,5,FALSE),"")</f>
        <v>Rivera, Cristina (RBC IS)</v>
      </c>
      <c r="H6" s="92" t="str">
        <f>IF(NOT(ISBLANK(VLOOKUP(E6,IIPM!A$2:J$999,6,FALSE))),VLOOKUP(E6,IIPM!A$2:J$999,6,FALSE),"")</f>
        <v>Rastegar, Afsaneh</v>
      </c>
      <c r="I6" s="92" t="str">
        <f>IF(NOT(ISBLANK(INDEX(L5RegionalHead[Regional Head],MATCH(Summary[L5],L5RegionalHead[L5],0)))),INDEX(L5RegionalHead[Regional Head],MATCH(Summary[L5],L5RegionalHead[L5],0)),"")</f>
        <v>Bob Markakis</v>
      </c>
      <c r="J6" s="92" t="e">
        <f>IF(NOT(ISBLANK(INDEX(IIPM[BU Exec Sponsor],MATCH(Summary[App Code],#REF!,0)))),INDEX(IIPM[BU Exec Sponsor],MATCH(Summary[App Code],#REF!,0)),"")</f>
        <v>#REF!</v>
      </c>
      <c r="K6" s="92" t="e">
        <f>IF(NOT(ISBLANK(INDEX(IIPM[Business App Sponsor],MATCH(Summary[App Code],#REF!,0)))),INDEX(IIPM[Business App Sponsor],MATCH(Summary[App Code],#REF!,0)),"")</f>
        <v>#REF!</v>
      </c>
      <c r="L6" s="92" t="e">
        <f>IF(NOT(ISBLANK(INDEX(IIPM[Primary Data Centers],MATCH(Summary[App Code],#REF!,0)))),INDEX(IIPM[Primary Data Centers],MATCH(Summary[App Code],#REF!,0)),"")</f>
        <v>#REF!</v>
      </c>
      <c r="M6" s="92" t="s">
        <v>28</v>
      </c>
      <c r="N6" s="92" t="s">
        <v>25</v>
      </c>
      <c r="O6" s="92" t="e">
        <f>IF(NOT(ISBLANK(INDEX(IIPM[Current Lifecycle Phase],MATCH(Summary[App Code],#REF!,0)))),INDEX(IIPM[Current Lifecycle Phase],MATCH(Summary[App Code],#REF!,0)),"")</f>
        <v>#REF!</v>
      </c>
      <c r="P6" s="172" t="s">
        <v>719</v>
      </c>
      <c r="Q6" s="57">
        <v>42704</v>
      </c>
      <c r="R6" s="57">
        <v>43424</v>
      </c>
      <c r="S6" s="57" t="s">
        <v>1303</v>
      </c>
      <c r="T6" s="38"/>
      <c r="U6" s="72"/>
      <c r="V6" s="92"/>
      <c r="W6" s="161"/>
      <c r="X6" s="200"/>
      <c r="Y6" s="38" t="s">
        <v>719</v>
      </c>
      <c r="Z6" s="42"/>
      <c r="AA6" s="66"/>
      <c r="AB6" s="38" t="s">
        <v>719</v>
      </c>
      <c r="AC6" s="187"/>
      <c r="AD6" s="193"/>
      <c r="AE6" s="41" t="s">
        <v>55</v>
      </c>
      <c r="AF6" s="37" t="s">
        <v>22</v>
      </c>
      <c r="AG6" s="42">
        <v>42655</v>
      </c>
      <c r="AH6" s="37" t="s">
        <v>19</v>
      </c>
      <c r="AI6" s="95" t="s">
        <v>20</v>
      </c>
      <c r="AJ6" s="72">
        <v>43020</v>
      </c>
      <c r="AK6" s="160" t="s">
        <v>719</v>
      </c>
      <c r="AL6" s="92" t="s">
        <v>889</v>
      </c>
      <c r="AM6" s="43" t="b">
        <f>IF(NOT(ISNA(MATCH(Summary[App Code],#REF!,0))),TRUE,FALSE)</f>
        <v>1</v>
      </c>
      <c r="AP6" s="10"/>
    </row>
    <row r="7" spans="1:104" s="10" customFormat="1" ht="15" customHeight="1">
      <c r="A7" s="25">
        <v>3</v>
      </c>
      <c r="B7" s="8"/>
      <c r="C7" s="8" t="str">
        <f>IF(NOT(ISBLANK(VLOOKUP(E7,IIPM!A$2:J$999,2,FALSE))),VLOOKUP(E7,IIPM!A$2:J$999,2,FALSE),"")</f>
        <v>High</v>
      </c>
      <c r="D7" s="8" t="str">
        <f>IF(NOT(ISBLANK(VLOOKUP(E7,IIPM!A$2:J$999,3,FALSE))),VLOOKUP(E7,IIPM!A$2:J$999,3,FALSE),"")</f>
        <v>Yes</v>
      </c>
      <c r="E7" s="25" t="s">
        <v>29</v>
      </c>
      <c r="F7" s="19" t="str">
        <f>IF(NOT(ISBLANK(VLOOKUP(E7,IIPM!A$2:D$999,4,FALSE))),VLOOKUP(E7,IIPM!A$2:D$999,4,FALSE),"")</f>
        <v>FINANCIAL DATA CAPTURE</v>
      </c>
      <c r="G7" s="19" t="str">
        <f>IF(NOT(ISBLANK(VLOOKUP(E7,IIPM!A$2:J$999,5,FALSE))),VLOOKUP(E7,IIPM!A$2:J$999,5,FALSE),"")</f>
        <v>Desilets, Raymond (RBC I&amp;TS)</v>
      </c>
      <c r="H7" s="92" t="str">
        <f>IF(NOT(ISBLANK(VLOOKUP(E7,IIPM!A$2:J$999,6,FALSE))),VLOOKUP(E7,IIPM!A$2:J$999,6,FALSE),"")</f>
        <v>Markakis, Bob</v>
      </c>
      <c r="I7" s="92" t="str">
        <f>IF(NOT(ISBLANK(INDEX(L5RegionalHead[Regional Head],MATCH(Summary[L5],L5RegionalHead[L5],0)))),INDEX(L5RegionalHead[Regional Head],MATCH(Summary[L5],L5RegionalHead[L5],0)),"")</f>
        <v>Bob Markakis</v>
      </c>
      <c r="J7" s="92" t="e">
        <f>IF(NOT(ISBLANK(INDEX(IIPM[BU Exec Sponsor],MATCH(Summary[App Code],#REF!,0)))),INDEX(IIPM[BU Exec Sponsor],MATCH(Summary[App Code],#REF!,0)),"")</f>
        <v>#REF!</v>
      </c>
      <c r="K7" s="92" t="e">
        <f>IF(NOT(ISBLANK(INDEX(IIPM[Business App Sponsor],MATCH(Summary[App Code],#REF!,0)))),INDEX(IIPM[Business App Sponsor],MATCH(Summary[App Code],#REF!,0)),"")</f>
        <v>#REF!</v>
      </c>
      <c r="L7" s="92" t="e">
        <f>IF(NOT(ISBLANK(INDEX(IIPM[Primary Data Centers],MATCH(Summary[App Code],#REF!,0)))),INDEX(IIPM[Primary Data Centers],MATCH(Summary[App Code],#REF!,0)),"")</f>
        <v>#REF!</v>
      </c>
      <c r="M7" s="92" t="s">
        <v>258</v>
      </c>
      <c r="N7" s="92" t="s">
        <v>766</v>
      </c>
      <c r="O7" s="92" t="e">
        <f>IF(NOT(ISBLANK(INDEX(IIPM[Current Lifecycle Phase],MATCH(Summary[App Code],#REF!,0)))),INDEX(IIPM[Current Lifecycle Phase],MATCH(Summary[App Code],#REF!,0)),"")</f>
        <v>#REF!</v>
      </c>
      <c r="P7" s="172" t="s">
        <v>719</v>
      </c>
      <c r="Q7" s="57">
        <v>42887</v>
      </c>
      <c r="R7" s="57">
        <v>43251</v>
      </c>
      <c r="S7" s="57" t="s">
        <v>1303</v>
      </c>
      <c r="T7" s="57"/>
      <c r="U7" s="147"/>
      <c r="V7" s="163"/>
      <c r="W7" s="161"/>
      <c r="X7" s="200"/>
      <c r="Y7" s="38" t="s">
        <v>866</v>
      </c>
      <c r="Z7" s="42">
        <v>43143</v>
      </c>
      <c r="AA7" s="192"/>
      <c r="AB7" s="38" t="s">
        <v>866</v>
      </c>
      <c r="AC7" s="187"/>
      <c r="AD7" s="66"/>
      <c r="AE7" s="31" t="s">
        <v>55</v>
      </c>
      <c r="AF7" s="8" t="s">
        <v>31</v>
      </c>
      <c r="AG7" s="9">
        <v>42348</v>
      </c>
      <c r="AH7" s="8" t="s">
        <v>19</v>
      </c>
      <c r="AI7" s="18" t="s">
        <v>20</v>
      </c>
      <c r="AJ7" s="76">
        <v>42714</v>
      </c>
      <c r="AK7" s="160" t="s">
        <v>866</v>
      </c>
      <c r="AL7" s="92"/>
      <c r="AM7" s="20" t="b">
        <f>IF(NOT(ISNA(MATCH(Summary[App Code],#REF!,0))),TRUE,FALSE)</f>
        <v>1</v>
      </c>
    </row>
    <row r="8" spans="1:104" s="10" customFormat="1" ht="15" customHeight="1">
      <c r="A8" s="25">
        <v>3</v>
      </c>
      <c r="B8" s="8"/>
      <c r="C8" s="8" t="str">
        <f>IF(NOT(ISBLANK(VLOOKUP(E8,IIPM!A$2:J$999,2,FALSE))),VLOOKUP(E8,IIPM!A$2:J$999,2,FALSE),"")</f>
        <v>High</v>
      </c>
      <c r="D8" s="8" t="str">
        <f>IF(NOT(ISBLANK(VLOOKUP(E8,IIPM!A$2:J$999,3,FALSE))),VLOOKUP(E8,IIPM!A$2:J$999,3,FALSE),"")</f>
        <v>Yes</v>
      </c>
      <c r="E8" s="25" t="s">
        <v>32</v>
      </c>
      <c r="F8" s="19" t="str">
        <f>IF(NOT(ISBLANK(VLOOKUP(E8,IIPM!A$2:D$999,4,FALSE))),VLOOKUP(E8,IIPM!A$2:D$999,4,FALSE),"")</f>
        <v>SECURITY MOVEMENT &amp; CONTROL</v>
      </c>
      <c r="G8" s="19" t="str">
        <f>IF(NOT(ISBLANK(VLOOKUP(E8,IIPM!A$2:J$999,5,FALSE))),VLOOKUP(E8,IIPM!A$2:J$999,5,FALSE),"")</f>
        <v>Desilets, Raymond (RBC I&amp;TS)</v>
      </c>
      <c r="H8" s="92" t="str">
        <f>IF(NOT(ISBLANK(VLOOKUP(E8,IIPM!A$2:J$999,6,FALSE))),VLOOKUP(E8,IIPM!A$2:J$999,6,FALSE),"")</f>
        <v>Markakis, Bob</v>
      </c>
      <c r="I8" s="92" t="str">
        <f>IF(NOT(ISBLANK(INDEX(L5RegionalHead[Regional Head],MATCH(Summary[L5],L5RegionalHead[L5],0)))),INDEX(L5RegionalHead[Regional Head],MATCH(Summary[L5],L5RegionalHead[L5],0)),"")</f>
        <v>Bob Markakis</v>
      </c>
      <c r="J8" s="92" t="e">
        <f>IF(NOT(ISBLANK(INDEX(IIPM[BU Exec Sponsor],MATCH(Summary[App Code],#REF!,0)))),INDEX(IIPM[BU Exec Sponsor],MATCH(Summary[App Code],#REF!,0)),"")</f>
        <v>#REF!</v>
      </c>
      <c r="K8" s="92" t="e">
        <f>IF(NOT(ISBLANK(INDEX(IIPM[Business App Sponsor],MATCH(Summary[App Code],#REF!,0)))),INDEX(IIPM[Business App Sponsor],MATCH(Summary[App Code],#REF!,0)),"")</f>
        <v>#REF!</v>
      </c>
      <c r="L8" s="92" t="e">
        <f>IF(NOT(ISBLANK(INDEX(IIPM[Primary Data Centers],MATCH(Summary[App Code],#REF!,0)))),INDEX(IIPM[Primary Data Centers],MATCH(Summary[App Code],#REF!,0)),"")</f>
        <v>#REF!</v>
      </c>
      <c r="M8" s="92" t="s">
        <v>258</v>
      </c>
      <c r="N8" s="92" t="s">
        <v>766</v>
      </c>
      <c r="O8" s="92" t="e">
        <f>IF(NOT(ISBLANK(INDEX(IIPM[Current Lifecycle Phase],MATCH(Summary[App Code],#REF!,0)))),INDEX(IIPM[Current Lifecycle Phase],MATCH(Summary[App Code],#REF!,0)),"")</f>
        <v>#REF!</v>
      </c>
      <c r="P8" s="172" t="s">
        <v>719</v>
      </c>
      <c r="Q8" s="57">
        <v>42873</v>
      </c>
      <c r="R8" s="57">
        <v>43237</v>
      </c>
      <c r="S8" s="57" t="s">
        <v>1303</v>
      </c>
      <c r="T8" s="57"/>
      <c r="U8" s="147"/>
      <c r="V8" s="163"/>
      <c r="W8" s="161"/>
      <c r="X8" s="200"/>
      <c r="Y8" s="38" t="s">
        <v>866</v>
      </c>
      <c r="Z8" s="42">
        <v>43130</v>
      </c>
      <c r="AA8" s="192"/>
      <c r="AB8" s="38" t="s">
        <v>866</v>
      </c>
      <c r="AC8" s="187"/>
      <c r="AD8" s="66"/>
      <c r="AE8" s="31" t="s">
        <v>55</v>
      </c>
      <c r="AF8" s="8" t="s">
        <v>22</v>
      </c>
      <c r="AG8" s="9">
        <v>42655</v>
      </c>
      <c r="AH8" s="8" t="s">
        <v>19</v>
      </c>
      <c r="AI8" s="18" t="s">
        <v>20</v>
      </c>
      <c r="AJ8" s="76">
        <v>43020</v>
      </c>
      <c r="AK8" s="160" t="s">
        <v>866</v>
      </c>
      <c r="AL8" s="92"/>
      <c r="AM8" s="20" t="b">
        <f>IF(NOT(ISNA(MATCH(Summary[App Code],#REF!,0))),TRUE,FALSE)</f>
        <v>1</v>
      </c>
    </row>
    <row r="9" spans="1:104" s="10" customFormat="1" ht="15" customHeight="1">
      <c r="A9" s="25">
        <v>3</v>
      </c>
      <c r="B9" s="8"/>
      <c r="C9" s="8" t="str">
        <f>IF(NOT(ISBLANK(VLOOKUP(E9,IIPM!A$2:J$999,2,FALSE))),VLOOKUP(E9,IIPM!A$2:J$999,2,FALSE),"")</f>
        <v>High</v>
      </c>
      <c r="D9" s="8" t="str">
        <f>IF(NOT(ISBLANK(VLOOKUP(E9,IIPM!A$2:J$999,3,FALSE))),VLOOKUP(E9,IIPM!A$2:J$999,3,FALSE),"")</f>
        <v>Yes</v>
      </c>
      <c r="E9" s="25" t="s">
        <v>35</v>
      </c>
      <c r="F9" s="19" t="str">
        <f>IF(NOT(ISBLANK(VLOOKUP(E9,IIPM!A$2:D$999,4,FALSE))),VLOOKUP(E9,IIPM!A$2:D$999,4,FALSE),"")</f>
        <v>IPS</v>
      </c>
      <c r="G9" s="19" t="str">
        <f>IF(NOT(ISBLANK(VLOOKUP(E9,IIPM!A$2:J$999,5,FALSE))),VLOOKUP(E9,IIPM!A$2:J$999,5,FALSE),"")</f>
        <v>Desilets, Raymond (RBC I&amp;TS)</v>
      </c>
      <c r="H9" s="92" t="str">
        <f>IF(NOT(ISBLANK(VLOOKUP(E9,IIPM!A$2:J$999,6,FALSE))),VLOOKUP(E9,IIPM!A$2:J$999,6,FALSE),"")</f>
        <v>Stefanovic, Snezana</v>
      </c>
      <c r="I9" s="92" t="str">
        <f>IF(NOT(ISBLANK(INDEX(L5RegionalHead[Regional Head],MATCH(Summary[L5],L5RegionalHead[L5],0)))),INDEX(L5RegionalHead[Regional Head],MATCH(Summary[L5],L5RegionalHead[L5],0)),"")</f>
        <v>Stefanovic, Snezana</v>
      </c>
      <c r="J9" s="92" t="e">
        <f>IF(NOT(ISBLANK(INDEX(IIPM[BU Exec Sponsor],MATCH(Summary[App Code],#REF!,0)))),INDEX(IIPM[BU Exec Sponsor],MATCH(Summary[App Code],#REF!,0)),"")</f>
        <v>#REF!</v>
      </c>
      <c r="K9" s="92" t="e">
        <f>IF(NOT(ISBLANK(INDEX(IIPM[Business App Sponsor],MATCH(Summary[App Code],#REF!,0)))),INDEX(IIPM[Business App Sponsor],MATCH(Summary[App Code],#REF!,0)),"")</f>
        <v>#REF!</v>
      </c>
      <c r="L9" s="92" t="e">
        <f>IF(NOT(ISBLANK(INDEX(IIPM[Primary Data Centers],MATCH(Summary[App Code],#REF!,0)))),INDEX(IIPM[Primary Data Centers],MATCH(Summary[App Code],#REF!,0)),"")</f>
        <v>#REF!</v>
      </c>
      <c r="M9" s="92" t="s">
        <v>258</v>
      </c>
      <c r="N9" s="92" t="s">
        <v>766</v>
      </c>
      <c r="O9" s="92" t="e">
        <f>IF(NOT(ISBLANK(INDEX(IIPM[Current Lifecycle Phase],MATCH(Summary[App Code],#REF!,0)))),INDEX(IIPM[Current Lifecycle Phase],MATCH(Summary[App Code],#REF!,0)),"")</f>
        <v>#REF!</v>
      </c>
      <c r="P9" s="172" t="s">
        <v>719</v>
      </c>
      <c r="Q9" s="57">
        <v>42885</v>
      </c>
      <c r="R9" s="57">
        <v>43249</v>
      </c>
      <c r="S9" s="57" t="s">
        <v>1303</v>
      </c>
      <c r="T9" s="57"/>
      <c r="U9" s="147"/>
      <c r="V9" s="163"/>
      <c r="W9" s="161"/>
      <c r="X9" s="200"/>
      <c r="Y9" s="38" t="s">
        <v>866</v>
      </c>
      <c r="Z9" s="42">
        <v>43130</v>
      </c>
      <c r="AA9" s="192"/>
      <c r="AB9" s="38" t="s">
        <v>866</v>
      </c>
      <c r="AC9" s="187"/>
      <c r="AD9" s="66"/>
      <c r="AE9" s="31" t="s">
        <v>51</v>
      </c>
      <c r="AF9" s="8" t="s">
        <v>22</v>
      </c>
      <c r="AG9" s="9">
        <v>42655</v>
      </c>
      <c r="AH9" s="8" t="s">
        <v>19</v>
      </c>
      <c r="AI9" s="18" t="s">
        <v>20</v>
      </c>
      <c r="AJ9" s="76">
        <v>43020</v>
      </c>
      <c r="AK9" s="160" t="s">
        <v>866</v>
      </c>
      <c r="AL9" s="92"/>
      <c r="AM9" s="20" t="b">
        <f>IF(NOT(ISNA(MATCH(Summary[App Code],#REF!,0))),TRUE,FALSE)</f>
        <v>1</v>
      </c>
    </row>
    <row r="10" spans="1:104" s="10" customFormat="1" ht="15" customHeight="1">
      <c r="A10" s="25"/>
      <c r="B10" s="8"/>
      <c r="C10" s="8" t="str">
        <f>IF(NOT(ISBLANK(VLOOKUP(E10,IIPM!A$2:J$999,2,FALSE))),VLOOKUP(E10,IIPM!A$2:J$999,2,FALSE),"")</f>
        <v>High</v>
      </c>
      <c r="D10" s="8" t="str">
        <f>IF(NOT(ISBLANK(VLOOKUP(E10,IIPM!A$2:J$999,3,FALSE))),VLOOKUP(E10,IIPM!A$2:J$999,3,FALSE),"")</f>
        <v>No</v>
      </c>
      <c r="E10" s="25" t="s">
        <v>37</v>
      </c>
      <c r="F10" s="19" t="str">
        <f>IF(NOT(ISBLANK(VLOOKUP(E10,IIPM!A$2:D$999,4,FALSE))),VLOOKUP(E10,IIPM!A$2:D$999,4,FALSE),"")</f>
        <v>RT RECONCILIATION INTEGRATION</v>
      </c>
      <c r="G10" s="19" t="str">
        <f>IF(NOT(ISBLANK(VLOOKUP(E10,IIPM!A$2:J$999,5,FALSE))),VLOOKUP(E10,IIPM!A$2:J$999,5,FALSE),"")</f>
        <v>Eric-Markovic, Nenad (RBC IS)</v>
      </c>
      <c r="H10" s="92" t="str">
        <f>IF(NOT(ISBLANK(VLOOKUP(E10,IIPM!A$2:J$999,6,FALSE))),VLOOKUP(E10,IIPM!A$2:J$999,6,FALSE),"")</f>
        <v>de Lucy, Chloe</v>
      </c>
      <c r="I10" s="92" t="str">
        <f>IF(NOT(ISBLANK(INDEX(L5RegionalHead[Regional Head],MATCH(Summary[L5],L5RegionalHead[L5],0)))),INDEX(L5RegionalHead[Regional Head],MATCH(Summary[L5],L5RegionalHead[L5],0)),"")</f>
        <v>Bob Markakis</v>
      </c>
      <c r="J10" s="92" t="e">
        <f>IF(NOT(ISBLANK(INDEX(IIPM[BU Exec Sponsor],MATCH(Summary[App Code],#REF!,0)))),INDEX(IIPM[BU Exec Sponsor],MATCH(Summary[App Code],#REF!,0)),"")</f>
        <v>#REF!</v>
      </c>
      <c r="K10" s="92" t="e">
        <f>IF(NOT(ISBLANK(INDEX(IIPM[Business App Sponsor],MATCH(Summary[App Code],#REF!,0)))),INDEX(IIPM[Business App Sponsor],MATCH(Summary[App Code],#REF!,0)),"")</f>
        <v>#REF!</v>
      </c>
      <c r="L10" s="92" t="e">
        <f>IF(NOT(ISBLANK(INDEX(IIPM[Primary Data Centers],MATCH(Summary[App Code],#REF!,0)))),INDEX(IIPM[Primary Data Centers],MATCH(Summary[App Code],#REF!,0)),"")</f>
        <v>#REF!</v>
      </c>
      <c r="M10" s="92" t="s">
        <v>40</v>
      </c>
      <c r="N10" s="92"/>
      <c r="O10" s="92" t="e">
        <f>IF(NOT(ISBLANK(INDEX(IIPM[Current Lifecycle Phase],MATCH(Summary[App Code],#REF!,0)))),INDEX(IIPM[Current Lifecycle Phase],MATCH(Summary[App Code],#REF!,0)),"")</f>
        <v>#REF!</v>
      </c>
      <c r="P10" s="172" t="s">
        <v>934</v>
      </c>
      <c r="Q10" s="57" t="s">
        <v>842</v>
      </c>
      <c r="R10" s="57"/>
      <c r="S10" s="57"/>
      <c r="T10" s="172"/>
      <c r="U10" s="147"/>
      <c r="V10" s="232" t="s">
        <v>915</v>
      </c>
      <c r="W10" s="161"/>
      <c r="X10" s="200"/>
      <c r="Y10" s="38" t="s">
        <v>723</v>
      </c>
      <c r="Z10" s="42"/>
      <c r="AA10" s="66"/>
      <c r="AB10" s="38" t="s">
        <v>723</v>
      </c>
      <c r="AC10" s="187"/>
      <c r="AD10" s="66"/>
      <c r="AE10" s="31" t="s">
        <v>664</v>
      </c>
      <c r="AF10" s="8" t="s">
        <v>22</v>
      </c>
      <c r="AG10" s="9">
        <v>42655</v>
      </c>
      <c r="AH10" s="8" t="s">
        <v>19</v>
      </c>
      <c r="AI10" s="18" t="s">
        <v>20</v>
      </c>
      <c r="AJ10" s="76">
        <v>43750</v>
      </c>
      <c r="AK10" s="160" t="s">
        <v>723</v>
      </c>
      <c r="AL10" s="92"/>
      <c r="AM10" s="20" t="b">
        <f>IF(NOT(ISNA(MATCH(Summary[App Code],#REF!,0))),TRUE,FALSE)</f>
        <v>1</v>
      </c>
    </row>
    <row r="11" spans="1:104" s="10" customFormat="1" ht="15" customHeight="1">
      <c r="A11" s="25">
        <v>3</v>
      </c>
      <c r="B11" s="8"/>
      <c r="C11" s="8" t="str">
        <f>IF(NOT(ISBLANK(VLOOKUP(E11,IIPM!A$2:J$999,2,FALSE))),VLOOKUP(E11,IIPM!A$2:J$999,2,FALSE),"")</f>
        <v>High</v>
      </c>
      <c r="D11" s="8" t="str">
        <f>IF(NOT(ISBLANK(VLOOKUP(E11,IIPM!A$2:J$999,3,FALSE))),VLOOKUP(E11,IIPM!A$2:J$999,3,FALSE),"")</f>
        <v>Yes</v>
      </c>
      <c r="E11" s="25" t="s">
        <v>44</v>
      </c>
      <c r="F11" s="19" t="str">
        <f>IF(NOT(ISBLANK(VLOOKUP(E11,IIPM!A$2:D$999,4,FALSE))),VLOOKUP(E11,IIPM!A$2:D$999,4,FALSE),"")</f>
        <v>PPS</v>
      </c>
      <c r="G11" s="19" t="str">
        <f>IF(NOT(ISBLANK(VLOOKUP(E11,IIPM!A$2:J$999,5,FALSE))),VLOOKUP(E11,IIPM!A$2:J$999,5,FALSE),"")</f>
        <v>Desilets, Raymond (RBC I&amp;TS)</v>
      </c>
      <c r="H11" s="92" t="str">
        <f>IF(NOT(ISBLANK(VLOOKUP(E11,IIPM!A$2:J$999,6,FALSE))),VLOOKUP(E11,IIPM!A$2:J$999,6,FALSE),"")</f>
        <v>Markakis, Bob</v>
      </c>
      <c r="I11" s="92" t="str">
        <f>IF(NOT(ISBLANK(INDEX(L5RegionalHead[Regional Head],MATCH(Summary[L5],L5RegionalHead[L5],0)))),INDEX(L5RegionalHead[Regional Head],MATCH(Summary[L5],L5RegionalHead[L5],0)),"")</f>
        <v>Bob Markakis</v>
      </c>
      <c r="J11" s="92" t="e">
        <f>IF(NOT(ISBLANK(INDEX(IIPM[BU Exec Sponsor],MATCH(Summary[App Code],#REF!,0)))),INDEX(IIPM[BU Exec Sponsor],MATCH(Summary[App Code],#REF!,0)),"")</f>
        <v>#REF!</v>
      </c>
      <c r="K11" s="92" t="e">
        <f>IF(NOT(ISBLANK(INDEX(IIPM[Business App Sponsor],MATCH(Summary[App Code],#REF!,0)))),INDEX(IIPM[Business App Sponsor],MATCH(Summary[App Code],#REF!,0)),"")</f>
        <v>#REF!</v>
      </c>
      <c r="L11" s="92" t="e">
        <f>IF(NOT(ISBLANK(INDEX(IIPM[Primary Data Centers],MATCH(Summary[App Code],#REF!,0)))),INDEX(IIPM[Primary Data Centers],MATCH(Summary[App Code],#REF!,0)),"")</f>
        <v>#REF!</v>
      </c>
      <c r="M11" s="92" t="s">
        <v>258</v>
      </c>
      <c r="N11" s="92" t="s">
        <v>766</v>
      </c>
      <c r="O11" s="92" t="e">
        <f>IF(NOT(ISBLANK(INDEX(IIPM[Current Lifecycle Phase],MATCH(Summary[App Code],#REF!,0)))),INDEX(IIPM[Current Lifecycle Phase],MATCH(Summary[App Code],#REF!,0)),"")</f>
        <v>#REF!</v>
      </c>
      <c r="P11" s="172" t="s">
        <v>719</v>
      </c>
      <c r="Q11" s="57">
        <v>42855</v>
      </c>
      <c r="R11" s="57">
        <v>43221</v>
      </c>
      <c r="S11" s="42" t="s">
        <v>1303</v>
      </c>
      <c r="T11" s="57"/>
      <c r="U11" s="72"/>
      <c r="V11" s="92"/>
      <c r="W11" s="161"/>
      <c r="X11" s="200"/>
      <c r="Y11" s="38" t="s">
        <v>866</v>
      </c>
      <c r="Z11" s="42">
        <v>43130</v>
      </c>
      <c r="AA11" s="192"/>
      <c r="AB11" s="38" t="s">
        <v>866</v>
      </c>
      <c r="AC11" s="187"/>
      <c r="AD11" s="66"/>
      <c r="AE11" s="31" t="s">
        <v>51</v>
      </c>
      <c r="AF11" s="8" t="s">
        <v>22</v>
      </c>
      <c r="AG11" s="9">
        <v>42655</v>
      </c>
      <c r="AH11" s="8" t="s">
        <v>19</v>
      </c>
      <c r="AI11" s="18" t="s">
        <v>20</v>
      </c>
      <c r="AJ11" s="76">
        <v>43020</v>
      </c>
      <c r="AK11" s="160" t="s">
        <v>866</v>
      </c>
      <c r="AL11" s="92"/>
      <c r="AM11" s="20" t="b">
        <f>IF(NOT(ISNA(MATCH(Summary[App Code],#REF!,0))),TRUE,FALSE)</f>
        <v>1</v>
      </c>
    </row>
    <row r="12" spans="1:104" s="10" customFormat="1" ht="15" customHeight="1">
      <c r="A12" s="36">
        <v>2</v>
      </c>
      <c r="B12" s="8"/>
      <c r="C12" s="8" t="str">
        <f>IF(NOT(ISBLANK(VLOOKUP(E12,IIPM!A$2:J$999,2,FALSE))),VLOOKUP(E12,IIPM!A$2:J$999,2,FALSE),"")</f>
        <v>High</v>
      </c>
      <c r="D12" s="8" t="str">
        <f>IF(NOT(ISBLANK(VLOOKUP(E12,IIPM!A$2:J$999,3,FALSE))),VLOOKUP(E12,IIPM!A$2:J$999,3,FALSE),"")</f>
        <v>Yes</v>
      </c>
      <c r="E12" s="25" t="s">
        <v>46</v>
      </c>
      <c r="F12" s="19" t="str">
        <f>IF(NOT(ISBLANK(VLOOKUP(E12,IIPM!A$2:D$999,4,FALSE))),VLOOKUP(E12,IIPM!A$2:D$999,4,FALSE),"")</f>
        <v>MPOWER</v>
      </c>
      <c r="G12" s="19" t="str">
        <f>IF(NOT(ISBLANK(VLOOKUP(E12,IIPM!A$2:J$999,5,FALSE))),VLOOKUP(E12,IIPM!A$2:J$999,5,FALSE),"")</f>
        <v>Panic, Vladan (RBC IS)</v>
      </c>
      <c r="H12" s="92" t="str">
        <f>IF(NOT(ISBLANK(VLOOKUP(E12,IIPM!A$2:J$999,6,FALSE))),VLOOKUP(E12,IIPM!A$2:J$999,6,FALSE),"")</f>
        <v>de Lucy, Chloe</v>
      </c>
      <c r="I12" s="92" t="str">
        <f>IF(NOT(ISBLANK(INDEX(L5RegionalHead[Regional Head],MATCH(Summary[L5],L5RegionalHead[L5],0)))),INDEX(L5RegionalHead[Regional Head],MATCH(Summary[L5],L5RegionalHead[L5],0)),"")</f>
        <v>Bob Markakis</v>
      </c>
      <c r="J12" s="92" t="e">
        <f>IF(NOT(ISBLANK(INDEX(IIPM[BU Exec Sponsor],MATCH(Summary[App Code],#REF!,0)))),INDEX(IIPM[BU Exec Sponsor],MATCH(Summary[App Code],#REF!,0)),"")</f>
        <v>#REF!</v>
      </c>
      <c r="K12" s="92" t="e">
        <f>IF(NOT(ISBLANK(INDEX(IIPM[Business App Sponsor],MATCH(Summary[App Code],#REF!,0)))),INDEX(IIPM[Business App Sponsor],MATCH(Summary[App Code],#REF!,0)),"")</f>
        <v>#REF!</v>
      </c>
      <c r="L12" s="92" t="e">
        <f>IF(NOT(ISBLANK(INDEX(IIPM[Primary Data Centers],MATCH(Summary[App Code],#REF!,0)))),INDEX(IIPM[Primary Data Centers],MATCH(Summary[App Code],#REF!,0)),"")</f>
        <v>#REF!</v>
      </c>
      <c r="M12" s="92" t="s">
        <v>40</v>
      </c>
      <c r="N12" s="92" t="s">
        <v>760</v>
      </c>
      <c r="O12" s="92" t="e">
        <f>IF(NOT(ISBLANK(INDEX(IIPM[Current Lifecycle Phase],MATCH(Summary[App Code],#REF!,0)))),INDEX(IIPM[Current Lifecycle Phase],MATCH(Summary[App Code],#REF!,0)),"")</f>
        <v>#REF!</v>
      </c>
      <c r="P12" s="172" t="s">
        <v>719</v>
      </c>
      <c r="Q12" s="57">
        <v>42818</v>
      </c>
      <c r="R12" s="57">
        <v>43183</v>
      </c>
      <c r="S12" s="42" t="s">
        <v>1304</v>
      </c>
      <c r="T12" s="172"/>
      <c r="U12" s="72"/>
      <c r="V12" s="92"/>
      <c r="W12" s="161"/>
      <c r="X12" s="200"/>
      <c r="Y12" s="38" t="s">
        <v>866</v>
      </c>
      <c r="Z12" s="42"/>
      <c r="AA12" s="66" t="s">
        <v>852</v>
      </c>
      <c r="AB12" s="38" t="s">
        <v>866</v>
      </c>
      <c r="AC12" s="187"/>
      <c r="AD12" s="67"/>
      <c r="AE12" s="31" t="s">
        <v>51</v>
      </c>
      <c r="AF12" s="8" t="s">
        <v>51</v>
      </c>
      <c r="AG12" s="9">
        <v>42546</v>
      </c>
      <c r="AH12" s="8" t="s">
        <v>50</v>
      </c>
      <c r="AI12" s="18" t="s">
        <v>20</v>
      </c>
      <c r="AJ12" s="76">
        <v>42786</v>
      </c>
      <c r="AK12" s="160" t="s">
        <v>866</v>
      </c>
      <c r="AL12" s="92"/>
      <c r="AM12" s="20" t="b">
        <f>IF(NOT(ISNA(MATCH(Summary[App Code],#REF!,0))),TRUE,FALSE)</f>
        <v>1</v>
      </c>
    </row>
    <row r="13" spans="1:104" s="10" customFormat="1" ht="15" customHeight="1">
      <c r="A13" s="36">
        <v>2</v>
      </c>
      <c r="B13" s="8"/>
      <c r="C13" s="8" t="str">
        <f>IF(NOT(ISBLANK(VLOOKUP(E13,IIPM!A$2:J$999,2,FALSE))),VLOOKUP(E13,IIPM!A$2:J$999,2,FALSE),"")</f>
        <v>High</v>
      </c>
      <c r="D13" s="8" t="str">
        <f>IF(NOT(ISBLANK(VLOOKUP(E13,IIPM!A$2:J$999,3,FALSE))),VLOOKUP(E13,IIPM!A$2:J$999,3,FALSE),"")</f>
        <v>Yes</v>
      </c>
      <c r="E13" s="25" t="s">
        <v>52</v>
      </c>
      <c r="F13" s="19" t="str">
        <f>IF(NOT(ISBLANK(VLOOKUP(E13,IIPM!A$2:D$999,4,FALSE))),VLOOKUP(E13,IIPM!A$2:D$999,4,FALSE),"")</f>
        <v>TLM</v>
      </c>
      <c r="G13" s="19" t="str">
        <f>IF(NOT(ISBLANK(VLOOKUP(E13,IIPM!A$2:J$999,5,FALSE))),VLOOKUP(E13,IIPM!A$2:J$999,5,FALSE),"")</f>
        <v>Eric-Markovic, Nenad (RBC IS)</v>
      </c>
      <c r="H13" s="92" t="str">
        <f>IF(NOT(ISBLANK(VLOOKUP(E13,IIPM!A$2:J$999,6,FALSE))),VLOOKUP(E13,IIPM!A$2:J$999,6,FALSE),"")</f>
        <v>de Lucy, Chloe</v>
      </c>
      <c r="I13" s="92" t="str">
        <f>IF(NOT(ISBLANK(INDEX(L5RegionalHead[Regional Head],MATCH(Summary[L5],L5RegionalHead[L5],0)))),INDEX(L5RegionalHead[Regional Head],MATCH(Summary[L5],L5RegionalHead[L5],0)),"")</f>
        <v>Bob Markakis</v>
      </c>
      <c r="J13" s="92" t="e">
        <f>IF(NOT(ISBLANK(INDEX(IIPM[BU Exec Sponsor],MATCH(Summary[App Code],#REF!,0)))),INDEX(IIPM[BU Exec Sponsor],MATCH(Summary[App Code],#REF!,0)),"")</f>
        <v>#REF!</v>
      </c>
      <c r="K13" s="92" t="e">
        <f>IF(NOT(ISBLANK(INDEX(IIPM[Business App Sponsor],MATCH(Summary[App Code],#REF!,0)))),INDEX(IIPM[Business App Sponsor],MATCH(Summary[App Code],#REF!,0)),"")</f>
        <v>#REF!</v>
      </c>
      <c r="L13" s="92" t="e">
        <f>IF(NOT(ISBLANK(INDEX(IIPM[Primary Data Centers],MATCH(Summary[App Code],#REF!,0)))),INDEX(IIPM[Primary Data Centers],MATCH(Summary[App Code],#REF!,0)),"")</f>
        <v>#REF!</v>
      </c>
      <c r="M13" s="92" t="s">
        <v>40</v>
      </c>
      <c r="N13" s="92" t="s">
        <v>839</v>
      </c>
      <c r="O13" s="92" t="e">
        <f>IF(NOT(ISBLANK(INDEX(IIPM[Current Lifecycle Phase],MATCH(Summary[App Code],#REF!,0)))),INDEX(IIPM[Current Lifecycle Phase],MATCH(Summary[App Code],#REF!,0)),"")</f>
        <v>#REF!</v>
      </c>
      <c r="P13" s="172" t="s">
        <v>953</v>
      </c>
      <c r="Q13" s="57">
        <v>42766</v>
      </c>
      <c r="R13" s="57">
        <v>43133</v>
      </c>
      <c r="S13" s="42" t="s">
        <v>1304</v>
      </c>
      <c r="T13" s="172"/>
      <c r="U13" s="147"/>
      <c r="V13" s="92"/>
      <c r="W13" s="161"/>
      <c r="X13" s="200">
        <v>3</v>
      </c>
      <c r="Y13" s="38" t="s">
        <v>719</v>
      </c>
      <c r="Z13" s="42"/>
      <c r="AA13" s="66"/>
      <c r="AB13" s="38" t="s">
        <v>719</v>
      </c>
      <c r="AC13" s="187"/>
      <c r="AD13" s="66"/>
      <c r="AE13" s="31" t="s">
        <v>55</v>
      </c>
      <c r="AF13" s="8" t="s">
        <v>55</v>
      </c>
      <c r="AG13" s="9">
        <v>42655</v>
      </c>
      <c r="AH13" s="8" t="s">
        <v>19</v>
      </c>
      <c r="AI13" s="18" t="s">
        <v>20</v>
      </c>
      <c r="AJ13" s="76">
        <v>43020</v>
      </c>
      <c r="AK13" s="160" t="s">
        <v>719</v>
      </c>
      <c r="AL13" s="18" t="s">
        <v>895</v>
      </c>
      <c r="AM13" s="20" t="b">
        <f>IF(NOT(ISNA(MATCH(Summary[App Code],#REF!,0))),TRUE,FALSE)</f>
        <v>1</v>
      </c>
    </row>
    <row r="14" spans="1:104" s="10" customFormat="1" ht="15" customHeight="1">
      <c r="A14" s="25">
        <v>3</v>
      </c>
      <c r="B14" s="8"/>
      <c r="C14" s="8" t="str">
        <f>IF(NOT(ISBLANK(VLOOKUP(E14,IIPM!A$2:J$999,2,FALSE))),VLOOKUP(E14,IIPM!A$2:J$999,2,FALSE),"")</f>
        <v>High</v>
      </c>
      <c r="D14" s="8" t="str">
        <f>IF(NOT(ISBLANK(VLOOKUP(E14,IIPM!A$2:J$999,3,FALSE))),VLOOKUP(E14,IIPM!A$2:J$999,3,FALSE),"")</f>
        <v>Yes</v>
      </c>
      <c r="E14" s="25" t="s">
        <v>56</v>
      </c>
      <c r="F14" s="19" t="str">
        <f>IF(NOT(ISBLANK(VLOOKUP(E14,IIPM!A$2:D$999,4,FALSE))),VLOOKUP(E14,IIPM!A$2:D$999,4,FALSE),"")</f>
        <v>PCR</v>
      </c>
      <c r="G14" s="19" t="str">
        <f>IF(NOT(ISBLANK(VLOOKUP(E14,IIPM!A$2:J$999,5,FALSE))),VLOOKUP(E14,IIPM!A$2:J$999,5,FALSE),"")</f>
        <v>Desilets, Raymond (RBC I&amp;TS)</v>
      </c>
      <c r="H14" s="92" t="str">
        <f>IF(NOT(ISBLANK(VLOOKUP(E14,IIPM!A$2:J$999,6,FALSE))),VLOOKUP(E14,IIPM!A$2:J$999,6,FALSE),"")</f>
        <v>Markakis, Bob</v>
      </c>
      <c r="I14" s="92" t="str">
        <f>IF(NOT(ISBLANK(INDEX(L5RegionalHead[Regional Head],MATCH(Summary[L5],L5RegionalHead[L5],0)))),INDEX(L5RegionalHead[Regional Head],MATCH(Summary[L5],L5RegionalHead[L5],0)),"")</f>
        <v>Bob Markakis</v>
      </c>
      <c r="J14" s="92" t="e">
        <f>IF(NOT(ISBLANK(INDEX(IIPM[BU Exec Sponsor],MATCH(Summary[App Code],#REF!,0)))),INDEX(IIPM[BU Exec Sponsor],MATCH(Summary[App Code],#REF!,0)),"")</f>
        <v>#REF!</v>
      </c>
      <c r="K14" s="92" t="e">
        <f>IF(NOT(ISBLANK(INDEX(IIPM[Business App Sponsor],MATCH(Summary[App Code],#REF!,0)))),INDEX(IIPM[Business App Sponsor],MATCH(Summary[App Code],#REF!,0)),"")</f>
        <v>#REF!</v>
      </c>
      <c r="L14" s="92" t="e">
        <f>IF(NOT(ISBLANK(INDEX(IIPM[Primary Data Centers],MATCH(Summary[App Code],#REF!,0)))),INDEX(IIPM[Primary Data Centers],MATCH(Summary[App Code],#REF!,0)),"")</f>
        <v>#REF!</v>
      </c>
      <c r="M14" s="92" t="s">
        <v>258</v>
      </c>
      <c r="N14" s="92" t="s">
        <v>766</v>
      </c>
      <c r="O14" s="92" t="e">
        <f>IF(NOT(ISBLANK(INDEX(IIPM[Current Lifecycle Phase],MATCH(Summary[App Code],#REF!,0)))),INDEX(IIPM[Current Lifecycle Phase],MATCH(Summary[App Code],#REF!,0)),"")</f>
        <v>#REF!</v>
      </c>
      <c r="P14" s="172" t="s">
        <v>719</v>
      </c>
      <c r="Q14" s="57">
        <v>42855</v>
      </c>
      <c r="R14" s="57">
        <v>43222</v>
      </c>
      <c r="S14" s="42" t="s">
        <v>1303</v>
      </c>
      <c r="T14" s="42"/>
      <c r="U14" s="72"/>
      <c r="V14" s="92"/>
      <c r="W14" s="161"/>
      <c r="X14" s="200"/>
      <c r="Y14" s="38" t="s">
        <v>866</v>
      </c>
      <c r="Z14" s="42">
        <v>43130</v>
      </c>
      <c r="AA14" s="192"/>
      <c r="AB14" s="38" t="s">
        <v>866</v>
      </c>
      <c r="AC14" s="187"/>
      <c r="AD14" s="66"/>
      <c r="AE14" s="31" t="s">
        <v>31</v>
      </c>
      <c r="AF14" s="8" t="s">
        <v>31</v>
      </c>
      <c r="AG14" s="9">
        <v>42348</v>
      </c>
      <c r="AH14" s="8" t="s">
        <v>19</v>
      </c>
      <c r="AI14" s="18" t="s">
        <v>20</v>
      </c>
      <c r="AJ14" s="76">
        <v>42714</v>
      </c>
      <c r="AK14" s="160" t="s">
        <v>866</v>
      </c>
      <c r="AL14" s="92"/>
      <c r="AM14" s="20" t="b">
        <f>IF(NOT(ISNA(MATCH(Summary[App Code],#REF!,0))),TRUE,FALSE)</f>
        <v>1</v>
      </c>
    </row>
    <row r="15" spans="1:104" s="10" customFormat="1" ht="15" customHeight="1">
      <c r="A15" s="46">
        <v>4</v>
      </c>
      <c r="B15" s="8"/>
      <c r="C15" s="8" t="str">
        <f>IF(NOT(ISBLANK(VLOOKUP(E15,IIPM!A$2:J$999,2,FALSE))),VLOOKUP(E15,IIPM!A$2:J$999,2,FALSE),"")</f>
        <v>Medium</v>
      </c>
      <c r="D15" s="8" t="str">
        <f>IF(NOT(ISBLANK(VLOOKUP(E15,IIPM!A$2:J$999,3,FALSE))),VLOOKUP(E15,IIPM!A$2:J$999,3,FALSE),"")</f>
        <v>No</v>
      </c>
      <c r="E15" s="25" t="s">
        <v>58</v>
      </c>
      <c r="F15" s="19" t="str">
        <f>IF(NOT(ISBLANK(VLOOKUP(E15,IIPM!A$2:D$999,4,FALSE))),VLOOKUP(E15,IIPM!A$2:D$999,4,FALSE),"")</f>
        <v>PERSONAL PENSION TRUST</v>
      </c>
      <c r="G15" s="19" t="str">
        <f>IF(NOT(ISBLANK(VLOOKUP(E15,IIPM!A$2:J$999,5,FALSE))),VLOOKUP(E15,IIPM!A$2:J$999,5,FALSE),"")</f>
        <v>Desilets, Raymond (RBC I&amp;TS)</v>
      </c>
      <c r="H15" s="92" t="str">
        <f>IF(NOT(ISBLANK(VLOOKUP(E15,IIPM!A$2:J$999,6,FALSE))),VLOOKUP(E15,IIPM!A$2:J$999,6,FALSE),"")</f>
        <v>Markakis, Bob</v>
      </c>
      <c r="I15" s="92" t="str">
        <f>IF(NOT(ISBLANK(INDEX(L5RegionalHead[Regional Head],MATCH(Summary[L5],L5RegionalHead[L5],0)))),INDEX(L5RegionalHead[Regional Head],MATCH(Summary[L5],L5RegionalHead[L5],0)),"")</f>
        <v>Bob Markakis</v>
      </c>
      <c r="J15" s="92" t="e">
        <f>IF(NOT(ISBLANK(INDEX(IIPM[BU Exec Sponsor],MATCH(Summary[App Code],#REF!,0)))),INDEX(IIPM[BU Exec Sponsor],MATCH(Summary[App Code],#REF!,0)),"")</f>
        <v>#REF!</v>
      </c>
      <c r="K15" s="92" t="e">
        <f>IF(NOT(ISBLANK(INDEX(IIPM[Business App Sponsor],MATCH(Summary[App Code],#REF!,0)))),INDEX(IIPM[Business App Sponsor],MATCH(Summary[App Code],#REF!,0)),"")</f>
        <v>#REF!</v>
      </c>
      <c r="L15" s="92" t="e">
        <f>IF(NOT(ISBLANK(INDEX(IIPM[Primary Data Centers],MATCH(Summary[App Code],#REF!,0)))),INDEX(IIPM[Primary Data Centers],MATCH(Summary[App Code],#REF!,0)),"")</f>
        <v>#REF!</v>
      </c>
      <c r="M15" s="92" t="s">
        <v>258</v>
      </c>
      <c r="N15" s="92" t="s">
        <v>766</v>
      </c>
      <c r="O15" s="92" t="e">
        <f>IF(NOT(ISBLANK(INDEX(IIPM[Current Lifecycle Phase],MATCH(Summary[App Code],#REF!,0)))),INDEX(IIPM[Current Lifecycle Phase],MATCH(Summary[App Code],#REF!,0)),"")</f>
        <v>#REF!</v>
      </c>
      <c r="P15" s="172" t="s">
        <v>719</v>
      </c>
      <c r="Q15" s="72">
        <v>42887</v>
      </c>
      <c r="R15" s="72">
        <v>43251</v>
      </c>
      <c r="S15" s="42" t="s">
        <v>1303</v>
      </c>
      <c r="T15" s="42"/>
      <c r="U15" s="72"/>
      <c r="V15" s="163"/>
      <c r="W15" s="161"/>
      <c r="X15" s="200"/>
      <c r="Y15" s="38" t="s">
        <v>866</v>
      </c>
      <c r="Z15" s="42">
        <v>43130</v>
      </c>
      <c r="AA15" s="192"/>
      <c r="AB15" s="38" t="s">
        <v>866</v>
      </c>
      <c r="AC15" s="187"/>
      <c r="AD15" s="67"/>
      <c r="AE15" s="31" t="s">
        <v>51</v>
      </c>
      <c r="AF15" s="8" t="s">
        <v>22</v>
      </c>
      <c r="AG15" s="9">
        <v>42655</v>
      </c>
      <c r="AH15" s="8" t="s">
        <v>19</v>
      </c>
      <c r="AI15" s="18" t="s">
        <v>20</v>
      </c>
      <c r="AJ15" s="76">
        <v>43020</v>
      </c>
      <c r="AK15" s="160" t="s">
        <v>866</v>
      </c>
      <c r="AL15" s="92"/>
      <c r="AM15" s="20" t="b">
        <f>IF(NOT(ISNA(MATCH(Summary[App Code],#REF!,0))),TRUE,FALSE)</f>
        <v>1</v>
      </c>
    </row>
    <row r="16" spans="1:104" s="10" customFormat="1" ht="15" customHeight="1">
      <c r="A16" s="46">
        <v>4</v>
      </c>
      <c r="B16" s="8"/>
      <c r="C16" s="8" t="str">
        <f>IF(NOT(ISBLANK(VLOOKUP(E16,IIPM!A$2:J$999,2,FALSE))),VLOOKUP(E16,IIPM!A$2:J$999,2,FALSE),"")</f>
        <v>Medium</v>
      </c>
      <c r="D16" s="8" t="str">
        <f>IF(NOT(ISBLANK(VLOOKUP(E16,IIPM!A$2:J$999,3,FALSE))),VLOOKUP(E16,IIPM!A$2:J$999,3,FALSE),"")</f>
        <v>No</v>
      </c>
      <c r="E16" s="25" t="s">
        <v>60</v>
      </c>
      <c r="F16" s="19" t="str">
        <f>IF(NOT(ISBLANK(VLOOKUP(E16,IIPM!A$2:D$999,4,FALSE))),VLOOKUP(E16,IIPM!A$2:D$999,4,FALSE),"")</f>
        <v>CIS -- COMMON INFORMATION SYSTEM</v>
      </c>
      <c r="G16" s="19" t="str">
        <f>IF(NOT(ISBLANK(VLOOKUP(E16,IIPM!A$2:J$999,5,FALSE))),VLOOKUP(E16,IIPM!A$2:J$999,5,FALSE),"")</f>
        <v>Desilets, Raymond (RBC I&amp;TS)</v>
      </c>
      <c r="H16" s="92" t="str">
        <f>IF(NOT(ISBLANK(VLOOKUP(E16,IIPM!A$2:J$999,6,FALSE))),VLOOKUP(E16,IIPM!A$2:J$999,6,FALSE),"")</f>
        <v>Markakis, Bob</v>
      </c>
      <c r="I16" s="92" t="str">
        <f>IF(NOT(ISBLANK(INDEX(L5RegionalHead[Regional Head],MATCH(Summary[L5],L5RegionalHead[L5],0)))),INDEX(L5RegionalHead[Regional Head],MATCH(Summary[L5],L5RegionalHead[L5],0)),"")</f>
        <v>Bob Markakis</v>
      </c>
      <c r="J16" s="92" t="e">
        <f>IF(NOT(ISBLANK(INDEX(IIPM[BU Exec Sponsor],MATCH(Summary[App Code],#REF!,0)))),INDEX(IIPM[BU Exec Sponsor],MATCH(Summary[App Code],#REF!,0)),"")</f>
        <v>#REF!</v>
      </c>
      <c r="K16" s="92" t="e">
        <f>IF(NOT(ISBLANK(INDEX(IIPM[Business App Sponsor],MATCH(Summary[App Code],#REF!,0)))),INDEX(IIPM[Business App Sponsor],MATCH(Summary[App Code],#REF!,0)),"")</f>
        <v>#REF!</v>
      </c>
      <c r="L16" s="92" t="e">
        <f>IF(NOT(ISBLANK(INDEX(IIPM[Primary Data Centers],MATCH(Summary[App Code],#REF!,0)))),INDEX(IIPM[Primary Data Centers],MATCH(Summary[App Code],#REF!,0)),"")</f>
        <v>#REF!</v>
      </c>
      <c r="M16" s="92" t="s">
        <v>258</v>
      </c>
      <c r="N16" s="92" t="s">
        <v>766</v>
      </c>
      <c r="O16" s="92" t="e">
        <f>IF(NOT(ISBLANK(INDEX(IIPM[Current Lifecycle Phase],MATCH(Summary[App Code],#REF!,0)))),INDEX(IIPM[Current Lifecycle Phase],MATCH(Summary[App Code],#REF!,0)),"")</f>
        <v>#REF!</v>
      </c>
      <c r="P16" s="172" t="s">
        <v>719</v>
      </c>
      <c r="Q16" s="57">
        <v>42898</v>
      </c>
      <c r="R16" s="57">
        <v>43260</v>
      </c>
      <c r="S16" s="72" t="s">
        <v>1303</v>
      </c>
      <c r="T16" s="42"/>
      <c r="U16" s="72"/>
      <c r="V16" s="163"/>
      <c r="W16" s="161"/>
      <c r="X16" s="200"/>
      <c r="Y16" s="38" t="s">
        <v>866</v>
      </c>
      <c r="Z16" s="42">
        <v>43143</v>
      </c>
      <c r="AA16" s="192"/>
      <c r="AB16" s="38" t="s">
        <v>866</v>
      </c>
      <c r="AC16" s="187"/>
      <c r="AD16" s="67"/>
      <c r="AE16" s="31" t="s">
        <v>51</v>
      </c>
      <c r="AF16" s="8" t="s">
        <v>22</v>
      </c>
      <c r="AG16" s="9">
        <v>42655</v>
      </c>
      <c r="AH16" s="8" t="s">
        <v>19</v>
      </c>
      <c r="AI16" s="18" t="s">
        <v>20</v>
      </c>
      <c r="AJ16" s="76">
        <v>43020</v>
      </c>
      <c r="AK16" s="160" t="s">
        <v>866</v>
      </c>
      <c r="AL16" s="92"/>
      <c r="AM16" s="20" t="b">
        <f>IF(NOT(ISNA(MATCH(Summary[App Code],#REF!,0))),TRUE,FALSE)</f>
        <v>1</v>
      </c>
    </row>
    <row r="17" spans="1:39" s="10" customFormat="1" ht="15" customHeight="1">
      <c r="A17" s="25"/>
      <c r="B17" s="8"/>
      <c r="C17" s="8" t="str">
        <f>IF(NOT(ISBLANK(VLOOKUP(E17,IIPM!A$2:J$999,2,FALSE))),VLOOKUP(E17,IIPM!A$2:J$999,2,FALSE),"")</f>
        <v>Criticality Not Assigned</v>
      </c>
      <c r="D17" s="8" t="str">
        <f>IF(NOT(ISBLANK(VLOOKUP(E17,IIPM!A$2:J$999,3,FALSE))),VLOOKUP(E17,IIPM!A$2:J$999,3,FALSE),"")</f>
        <v>No</v>
      </c>
      <c r="E17" s="25" t="s">
        <v>62</v>
      </c>
      <c r="F17" s="19" t="str">
        <f>IF(NOT(ISBLANK(VLOOKUP(E17,IIPM!A$2:D$999,4,FALSE))),VLOOKUP(E17,IIPM!A$2:D$999,4,FALSE),"")</f>
        <v>IRA</v>
      </c>
      <c r="G17" s="19" t="str">
        <f>IF(NOT(ISBLANK(VLOOKUP(E17,IIPM!A$2:J$999,5,FALSE))),VLOOKUP(E17,IIPM!A$2:J$999,5,FALSE),"")</f>
        <v>Salata, Mark (RBC IS)</v>
      </c>
      <c r="H17" s="92" t="str">
        <f>IF(NOT(ISBLANK(VLOOKUP(E17,IIPM!A$2:J$999,6,FALSE))),VLOOKUP(E17,IIPM!A$2:J$999,6,FALSE),"")</f>
        <v>Markakis, Bob</v>
      </c>
      <c r="I17" s="92" t="str">
        <f>IF(NOT(ISBLANK(INDEX(L5RegionalHead[Regional Head],MATCH(Summary[L5],L5RegionalHead[L5],0)))),INDEX(L5RegionalHead[Regional Head],MATCH(Summary[L5],L5RegionalHead[L5],0)),"")</f>
        <v>Bob Markakis</v>
      </c>
      <c r="J17" s="92" t="e">
        <f>IF(NOT(ISBLANK(INDEX(IIPM[BU Exec Sponsor],MATCH(Summary[App Code],#REF!,0)))),INDEX(IIPM[BU Exec Sponsor],MATCH(Summary[App Code],#REF!,0)),"")</f>
        <v>#REF!</v>
      </c>
      <c r="K17" s="92" t="e">
        <f>IF(NOT(ISBLANK(INDEX(IIPM[Business App Sponsor],MATCH(Summary[App Code],#REF!,0)))),INDEX(IIPM[Business App Sponsor],MATCH(Summary[App Code],#REF!,0)),"")</f>
        <v>#REF!</v>
      </c>
      <c r="L17" s="92" t="e">
        <f>IF(NOT(ISBLANK(INDEX(IIPM[Primary Data Centers],MATCH(Summary[App Code],#REF!,0)))),INDEX(IIPM[Primary Data Centers],MATCH(Summary[App Code],#REF!,0)),"")</f>
        <v>#REF!</v>
      </c>
      <c r="M17" s="92" t="s">
        <v>258</v>
      </c>
      <c r="N17" s="92" t="s">
        <v>766</v>
      </c>
      <c r="O17" s="92" t="e">
        <f>IF(NOT(ISBLANK(INDEX(IIPM[Current Lifecycle Phase],MATCH(Summary[App Code],#REF!,0)))),INDEX(IIPM[Current Lifecycle Phase],MATCH(Summary[App Code],#REF!,0)),"")</f>
        <v>#REF!</v>
      </c>
      <c r="P17" s="172" t="s">
        <v>866</v>
      </c>
      <c r="Q17" s="72"/>
      <c r="R17" s="72"/>
      <c r="S17" s="42"/>
      <c r="T17" s="42"/>
      <c r="U17" s="72"/>
      <c r="V17" s="18" t="s">
        <v>920</v>
      </c>
      <c r="W17" s="161"/>
      <c r="X17" s="200"/>
      <c r="Y17" s="38" t="s">
        <v>723</v>
      </c>
      <c r="Z17" s="42"/>
      <c r="AA17" s="192"/>
      <c r="AB17" s="38" t="s">
        <v>723</v>
      </c>
      <c r="AC17" s="187"/>
      <c r="AD17" s="67"/>
      <c r="AE17" s="31" t="s">
        <v>664</v>
      </c>
      <c r="AF17" s="8" t="s">
        <v>22</v>
      </c>
      <c r="AG17" s="9">
        <v>42655</v>
      </c>
      <c r="AH17" s="8" t="s">
        <v>19</v>
      </c>
      <c r="AI17" s="18" t="s">
        <v>20</v>
      </c>
      <c r="AJ17" s="76">
        <v>43750</v>
      </c>
      <c r="AK17" s="160" t="s">
        <v>723</v>
      </c>
      <c r="AL17" s="92"/>
      <c r="AM17" s="20" t="b">
        <f>IF(NOT(ISNA(MATCH(Summary[App Code],#REF!,0))),TRUE,FALSE)</f>
        <v>1</v>
      </c>
    </row>
    <row r="18" spans="1:39" s="10" customFormat="1" ht="15" customHeight="1">
      <c r="A18" s="25">
        <v>3</v>
      </c>
      <c r="B18" s="8"/>
      <c r="C18" s="8" t="str">
        <f>IF(NOT(ISBLANK(VLOOKUP(E18,IIPM!A$2:J$999,2,FALSE))),VLOOKUP(E18,IIPM!A$2:J$999,2,FALSE),"")</f>
        <v>High</v>
      </c>
      <c r="D18" s="8" t="str">
        <f>IF(NOT(ISBLANK(VLOOKUP(E18,IIPM!A$2:J$999,3,FALSE))),VLOOKUP(E18,IIPM!A$2:J$999,3,FALSE),"")</f>
        <v>Yes</v>
      </c>
      <c r="E18" s="25" t="s">
        <v>64</v>
      </c>
      <c r="F18" s="19" t="str">
        <f>IF(NOT(ISBLANK(VLOOKUP(E18,IIPM!A$2:D$999,4,FALSE))),VLOOKUP(E18,IIPM!A$2:D$999,4,FALSE),"")</f>
        <v>MVP</v>
      </c>
      <c r="G18" s="19" t="str">
        <f>IF(NOT(ISBLANK(VLOOKUP(E18,IIPM!A$2:J$999,5,FALSE))),VLOOKUP(E18,IIPM!A$2:J$999,5,FALSE),"")</f>
        <v>Desilets, Raymond (RBC I&amp;TS)</v>
      </c>
      <c r="H18" s="92" t="str">
        <f>IF(NOT(ISBLANK(VLOOKUP(E18,IIPM!A$2:J$999,6,FALSE))),VLOOKUP(E18,IIPM!A$2:J$999,6,FALSE),"")</f>
        <v>Markakis, Bob</v>
      </c>
      <c r="I18" s="92" t="str">
        <f>IF(NOT(ISBLANK(INDEX(L5RegionalHead[Regional Head],MATCH(Summary[L5],L5RegionalHead[L5],0)))),INDEX(L5RegionalHead[Regional Head],MATCH(Summary[L5],L5RegionalHead[L5],0)),"")</f>
        <v>Bob Markakis</v>
      </c>
      <c r="J18" s="92" t="e">
        <f>IF(NOT(ISBLANK(INDEX(IIPM[BU Exec Sponsor],MATCH(Summary[App Code],#REF!,0)))),INDEX(IIPM[BU Exec Sponsor],MATCH(Summary[App Code],#REF!,0)),"")</f>
        <v>#REF!</v>
      </c>
      <c r="K18" s="92" t="e">
        <f>IF(NOT(ISBLANK(INDEX(IIPM[Business App Sponsor],MATCH(Summary[App Code],#REF!,0)))),INDEX(IIPM[Business App Sponsor],MATCH(Summary[App Code],#REF!,0)),"")</f>
        <v>#REF!</v>
      </c>
      <c r="L18" s="92" t="e">
        <f>IF(NOT(ISBLANK(INDEX(IIPM[Primary Data Centers],MATCH(Summary[App Code],#REF!,0)))),INDEX(IIPM[Primary Data Centers],MATCH(Summary[App Code],#REF!,0)),"")</f>
        <v>#REF!</v>
      </c>
      <c r="M18" s="92" t="s">
        <v>258</v>
      </c>
      <c r="N18" s="92" t="s">
        <v>766</v>
      </c>
      <c r="O18" s="92" t="e">
        <f>IF(NOT(ISBLANK(INDEX(IIPM[Current Lifecycle Phase],MATCH(Summary[App Code],#REF!,0)))),INDEX(IIPM[Current Lifecycle Phase],MATCH(Summary[App Code],#REF!,0)),"")</f>
        <v>#REF!</v>
      </c>
      <c r="P18" s="172" t="s">
        <v>719</v>
      </c>
      <c r="Q18" s="57">
        <v>42879</v>
      </c>
      <c r="R18" s="57">
        <v>43244</v>
      </c>
      <c r="S18" s="42" t="s">
        <v>1303</v>
      </c>
      <c r="T18" s="57"/>
      <c r="U18" s="147"/>
      <c r="V18" s="99"/>
      <c r="W18" s="161"/>
      <c r="X18" s="200"/>
      <c r="Y18" s="38" t="s">
        <v>866</v>
      </c>
      <c r="Z18" s="42">
        <v>43143</v>
      </c>
      <c r="AA18" s="192"/>
      <c r="AB18" s="38" t="s">
        <v>866</v>
      </c>
      <c r="AC18" s="187"/>
      <c r="AD18" s="66"/>
      <c r="AE18" s="31" t="s">
        <v>51</v>
      </c>
      <c r="AF18" s="8" t="s">
        <v>22</v>
      </c>
      <c r="AG18" s="9">
        <v>42655</v>
      </c>
      <c r="AH18" s="8" t="s">
        <v>19</v>
      </c>
      <c r="AI18" s="18" t="s">
        <v>20</v>
      </c>
      <c r="AJ18" s="76">
        <v>43020</v>
      </c>
      <c r="AK18" s="160" t="s">
        <v>866</v>
      </c>
      <c r="AL18" s="92"/>
      <c r="AM18" s="20" t="b">
        <f>IF(NOT(ISNA(MATCH(Summary[App Code],#REF!,0))),TRUE,FALSE)</f>
        <v>1</v>
      </c>
    </row>
    <row r="19" spans="1:39" s="10" customFormat="1" ht="16.5" customHeight="1">
      <c r="A19" s="25">
        <v>3</v>
      </c>
      <c r="B19" s="8"/>
      <c r="C19" s="8" t="str">
        <f>IF(NOT(ISBLANK(VLOOKUP(E19,IIPM!A$2:J$999,2,FALSE))),VLOOKUP(E19,IIPM!A$2:J$999,2,FALSE),"")</f>
        <v>High</v>
      </c>
      <c r="D19" s="8" t="str">
        <f>IF(NOT(ISBLANK(VLOOKUP(E19,IIPM!A$2:J$999,3,FALSE))),VLOOKUP(E19,IIPM!A$2:J$999,3,FALSE),"")</f>
        <v>Yes</v>
      </c>
      <c r="E19" s="25" t="s">
        <v>66</v>
      </c>
      <c r="F19" s="19" t="str">
        <f>IF(NOT(ISBLANK(VLOOKUP(E19,IIPM!A$2:D$999,4,FALSE))),VLOOKUP(E19,IIPM!A$2:D$999,4,FALSE),"")</f>
        <v>GLOBAL PLUS Custody</v>
      </c>
      <c r="G19" s="19" t="str">
        <f>IF(NOT(ISBLANK(VLOOKUP(E19,IIPM!A$2:J$999,5,FALSE))),VLOOKUP(E19,IIPM!A$2:J$999,5,FALSE),"")</f>
        <v>Desilets, Raymond (RBC I&amp;TS)</v>
      </c>
      <c r="H19" s="92" t="str">
        <f>IF(NOT(ISBLANK(VLOOKUP(E19,IIPM!A$2:J$999,6,FALSE))),VLOOKUP(E19,IIPM!A$2:J$999,6,FALSE),"")</f>
        <v>Markakis, Bob</v>
      </c>
      <c r="I19" s="92" t="str">
        <f>IF(NOT(ISBLANK(INDEX(L5RegionalHead[Regional Head],MATCH(Summary[L5],L5RegionalHead[L5],0)))),INDEX(L5RegionalHead[Regional Head],MATCH(Summary[L5],L5RegionalHead[L5],0)),"")</f>
        <v>Bob Markakis</v>
      </c>
      <c r="J19" s="92" t="e">
        <f>IF(NOT(ISBLANK(INDEX(IIPM[BU Exec Sponsor],MATCH(Summary[App Code],#REF!,0)))),INDEX(IIPM[BU Exec Sponsor],MATCH(Summary[App Code],#REF!,0)),"")</f>
        <v>#REF!</v>
      </c>
      <c r="K19" s="92" t="e">
        <f>IF(NOT(ISBLANK(INDEX(IIPM[Business App Sponsor],MATCH(Summary[App Code],#REF!,0)))),INDEX(IIPM[Business App Sponsor],MATCH(Summary[App Code],#REF!,0)),"")</f>
        <v>#REF!</v>
      </c>
      <c r="L19" s="92" t="e">
        <f>IF(NOT(ISBLANK(INDEX(IIPM[Primary Data Centers],MATCH(Summary[App Code],#REF!,0)))),INDEX(IIPM[Primary Data Centers],MATCH(Summary[App Code],#REF!,0)),"")</f>
        <v>#REF!</v>
      </c>
      <c r="M19" s="92" t="s">
        <v>258</v>
      </c>
      <c r="N19" s="92" t="s">
        <v>766</v>
      </c>
      <c r="O19" s="92" t="e">
        <f>IF(NOT(ISBLANK(INDEX(IIPM[Current Lifecycle Phase],MATCH(Summary[App Code],#REF!,0)))),INDEX(IIPM[Current Lifecycle Phase],MATCH(Summary[App Code],#REF!,0)),"")</f>
        <v>#REF!</v>
      </c>
      <c r="P19" s="172" t="s">
        <v>719</v>
      </c>
      <c r="Q19" s="57">
        <v>42855</v>
      </c>
      <c r="R19" s="57">
        <v>43222</v>
      </c>
      <c r="S19" s="42" t="s">
        <v>1303</v>
      </c>
      <c r="T19" s="147"/>
      <c r="U19" s="147"/>
      <c r="V19" s="92"/>
      <c r="W19" s="161"/>
      <c r="X19" s="200"/>
      <c r="Y19" s="38" t="s">
        <v>866</v>
      </c>
      <c r="Z19" s="42"/>
      <c r="AA19" s="12" t="s">
        <v>933</v>
      </c>
      <c r="AB19" s="38" t="s">
        <v>866</v>
      </c>
      <c r="AC19" s="187"/>
      <c r="AD19" s="66"/>
      <c r="AE19" s="31" t="s">
        <v>55</v>
      </c>
      <c r="AF19" s="8" t="s">
        <v>68</v>
      </c>
      <c r="AG19" s="9">
        <v>42259</v>
      </c>
      <c r="AH19" s="8" t="s">
        <v>19</v>
      </c>
      <c r="AI19" s="18" t="s">
        <v>20</v>
      </c>
      <c r="AJ19" s="76">
        <v>42625</v>
      </c>
      <c r="AK19" s="160" t="s">
        <v>866</v>
      </c>
      <c r="AL19" s="92"/>
      <c r="AM19" s="20" t="b">
        <f>IF(NOT(ISNA(MATCH(Summary[App Code],#REF!,0))),TRUE,FALSE)</f>
        <v>1</v>
      </c>
    </row>
    <row r="20" spans="1:39" s="10" customFormat="1" ht="15" customHeight="1">
      <c r="A20" s="25">
        <v>1</v>
      </c>
      <c r="B20" s="8"/>
      <c r="C20" s="8" t="str">
        <f>IF(NOT(ISBLANK(VLOOKUP(E20,IIPM!A$2:J$999,2,FALSE))),VLOOKUP(E20,IIPM!A$2:J$999,2,FALSE),"")</f>
        <v>High</v>
      </c>
      <c r="D20" s="8" t="str">
        <f>IF(NOT(ISBLANK(VLOOKUP(E20,IIPM!A$2:J$999,3,FALSE))),VLOOKUP(E20,IIPM!A$2:J$999,3,FALSE),"")</f>
        <v>Yes</v>
      </c>
      <c r="E20" s="25" t="s">
        <v>69</v>
      </c>
      <c r="F20" s="19" t="str">
        <f>IF(NOT(ISBLANK(VLOOKUP(E20,IIPM!A$2:D$999,4,FALSE))),VLOOKUP(E20,IIPM!A$2:D$999,4,FALSE),"")</f>
        <v>MILVUS</v>
      </c>
      <c r="G20" s="19" t="str">
        <f>IF(NOT(ISBLANK(VLOOKUP(E20,IIPM!A$2:J$999,5,FALSE))),VLOOKUP(E20,IIPM!A$2:J$999,5,FALSE),"")</f>
        <v>Williamson, Craig (RBC IS)</v>
      </c>
      <c r="H20" s="92" t="str">
        <f>IF(NOT(ISBLANK(VLOOKUP(E20,IIPM!A$2:J$999,6,FALSE))),VLOOKUP(E20,IIPM!A$2:J$999,6,FALSE),"")</f>
        <v>Markakis, Bob</v>
      </c>
      <c r="I20" s="92" t="str">
        <f>IF(NOT(ISBLANK(INDEX(L5RegionalHead[Regional Head],MATCH(Summary[L5],L5RegionalHead[L5],0)))),INDEX(L5RegionalHead[Regional Head],MATCH(Summary[L5],L5RegionalHead[L5],0)),"")</f>
        <v>Bob Markakis</v>
      </c>
      <c r="J20" s="92" t="e">
        <f>IF(NOT(ISBLANK(INDEX(IIPM[BU Exec Sponsor],MATCH(Summary[App Code],#REF!,0)))),INDEX(IIPM[BU Exec Sponsor],MATCH(Summary[App Code],#REF!,0)),"")</f>
        <v>#REF!</v>
      </c>
      <c r="K20" s="92" t="e">
        <f>IF(NOT(ISBLANK(INDEX(IIPM[Business App Sponsor],MATCH(Summary[App Code],#REF!,0)))),INDEX(IIPM[Business App Sponsor],MATCH(Summary[App Code],#REF!,0)),"")</f>
        <v>#REF!</v>
      </c>
      <c r="L20" s="92" t="e">
        <f>IF(NOT(ISBLANK(INDEX(IIPM[Primary Data Centers],MATCH(Summary[App Code],#REF!,0)))),INDEX(IIPM[Primary Data Centers],MATCH(Summary[App Code],#REF!,0)),"")</f>
        <v>#REF!</v>
      </c>
      <c r="M20" s="92" t="s">
        <v>234</v>
      </c>
      <c r="N20" s="92" t="s">
        <v>70</v>
      </c>
      <c r="O20" s="92" t="e">
        <f>IF(NOT(ISBLANK(INDEX(IIPM[Current Lifecycle Phase],MATCH(Summary[App Code],#REF!,0)))),INDEX(IIPM[Current Lifecycle Phase],MATCH(Summary[App Code],#REF!,0)),"")</f>
        <v>#REF!</v>
      </c>
      <c r="P20" s="172" t="s">
        <v>719</v>
      </c>
      <c r="Q20" s="42">
        <v>42850</v>
      </c>
      <c r="R20" s="42"/>
      <c r="S20" s="42" t="s">
        <v>1303</v>
      </c>
      <c r="T20" s="42"/>
      <c r="U20" s="72"/>
      <c r="V20" s="42" t="s">
        <v>851</v>
      </c>
      <c r="W20" s="161"/>
      <c r="X20" s="200"/>
      <c r="Y20" s="38" t="s">
        <v>719</v>
      </c>
      <c r="Z20" s="42"/>
      <c r="AA20" s="66"/>
      <c r="AB20" s="38" t="s">
        <v>921</v>
      </c>
      <c r="AC20" s="187"/>
      <c r="AD20" s="66"/>
      <c r="AE20" s="31" t="s">
        <v>55</v>
      </c>
      <c r="AF20" s="8" t="s">
        <v>51</v>
      </c>
      <c r="AG20" s="9">
        <v>42655</v>
      </c>
      <c r="AH20" s="8" t="s">
        <v>19</v>
      </c>
      <c r="AI20" s="18" t="s">
        <v>20</v>
      </c>
      <c r="AJ20" s="76">
        <v>43020</v>
      </c>
      <c r="AK20" s="160" t="s">
        <v>921</v>
      </c>
      <c r="AL20" s="18" t="s">
        <v>924</v>
      </c>
      <c r="AM20" s="20" t="b">
        <f>IF(NOT(ISNA(MATCH(Summary[App Code],#REF!,0))),TRUE,FALSE)</f>
        <v>1</v>
      </c>
    </row>
    <row r="21" spans="1:39" s="10" customFormat="1" ht="15" customHeight="1">
      <c r="A21" s="36">
        <v>2</v>
      </c>
      <c r="B21" s="8"/>
      <c r="C21" s="8" t="str">
        <f>IF(NOT(ISBLANK(VLOOKUP(E21,IIPM!A$2:J$999,2,FALSE))),VLOOKUP(E21,IIPM!A$2:J$999,2,FALSE),"")</f>
        <v>Medium</v>
      </c>
      <c r="D21" s="8" t="str">
        <f>IF(NOT(ISBLANK(VLOOKUP(E21,IIPM!A$2:J$999,3,FALSE))),VLOOKUP(E21,IIPM!A$2:J$999,3,FALSE),"")</f>
        <v>Yes</v>
      </c>
      <c r="E21" s="25" t="s">
        <v>74</v>
      </c>
      <c r="F21" s="19" t="str">
        <f>IF(NOT(ISBLANK(VLOOKUP(E21,IIPM!A$2:D$999,4,FALSE))),VLOOKUP(E21,IIPM!A$2:D$999,4,FALSE),"")</f>
        <v>Global Plus Benefits Payment</v>
      </c>
      <c r="G21" s="19" t="str">
        <f>IF(NOT(ISBLANK(VLOOKUP(E21,IIPM!A$2:J$999,5,FALSE))),VLOOKUP(E21,IIPM!A$2:J$999,5,FALSE),"")</f>
        <v>Desilets, Raymond (RBC I&amp;TS)</v>
      </c>
      <c r="H21" s="92" t="str">
        <f>IF(NOT(ISBLANK(VLOOKUP(E21,IIPM!A$2:J$999,6,FALSE))),VLOOKUP(E21,IIPM!A$2:J$999,6,FALSE),"")</f>
        <v>Markakis, Bob</v>
      </c>
      <c r="I21" s="92" t="str">
        <f>IF(NOT(ISBLANK(INDEX(L5RegionalHead[Regional Head],MATCH(Summary[L5],L5RegionalHead[L5],0)))),INDEX(L5RegionalHead[Regional Head],MATCH(Summary[L5],L5RegionalHead[L5],0)),"")</f>
        <v>Bob Markakis</v>
      </c>
      <c r="J21" s="92" t="e">
        <f>IF(NOT(ISBLANK(INDEX(IIPM[BU Exec Sponsor],MATCH(Summary[App Code],#REF!,0)))),INDEX(IIPM[BU Exec Sponsor],MATCH(Summary[App Code],#REF!,0)),"")</f>
        <v>#REF!</v>
      </c>
      <c r="K21" s="92" t="e">
        <f>IF(NOT(ISBLANK(INDEX(IIPM[Business App Sponsor],MATCH(Summary[App Code],#REF!,0)))),INDEX(IIPM[Business App Sponsor],MATCH(Summary[App Code],#REF!,0)),"")</f>
        <v>#REF!</v>
      </c>
      <c r="L21" s="92" t="e">
        <f>IF(NOT(ISBLANK(INDEX(IIPM[Primary Data Centers],MATCH(Summary[App Code],#REF!,0)))),INDEX(IIPM[Primary Data Centers],MATCH(Summary[App Code],#REF!,0)),"")</f>
        <v>#REF!</v>
      </c>
      <c r="M21" s="92" t="s">
        <v>258</v>
      </c>
      <c r="N21" s="92" t="s">
        <v>766</v>
      </c>
      <c r="O21" s="92" t="e">
        <f>IF(NOT(ISBLANK(INDEX(IIPM[Current Lifecycle Phase],MATCH(Summary[App Code],#REF!,0)))),INDEX(IIPM[Current Lifecycle Phase],MATCH(Summary[App Code],#REF!,0)),"")</f>
        <v>#REF!</v>
      </c>
      <c r="P21" s="172" t="s">
        <v>953</v>
      </c>
      <c r="Q21" s="57">
        <v>42789</v>
      </c>
      <c r="R21" s="57">
        <v>43154</v>
      </c>
      <c r="S21" s="42" t="s">
        <v>1303</v>
      </c>
      <c r="T21" s="38"/>
      <c r="U21" s="72"/>
      <c r="V21" s="92"/>
      <c r="W21" s="161"/>
      <c r="X21" s="200"/>
      <c r="Y21" s="38" t="s">
        <v>866</v>
      </c>
      <c r="Z21" s="42"/>
      <c r="AA21" s="18" t="s">
        <v>933</v>
      </c>
      <c r="AB21" s="38" t="s">
        <v>866</v>
      </c>
      <c r="AC21" s="187"/>
      <c r="AD21" s="66"/>
      <c r="AE21" s="31" t="s">
        <v>68</v>
      </c>
      <c r="AF21" s="8" t="s">
        <v>68</v>
      </c>
      <c r="AG21" s="9">
        <v>42259</v>
      </c>
      <c r="AH21" s="8" t="s">
        <v>19</v>
      </c>
      <c r="AI21" s="18" t="s">
        <v>20</v>
      </c>
      <c r="AJ21" s="76">
        <v>42625</v>
      </c>
      <c r="AK21" s="160" t="s">
        <v>866</v>
      </c>
      <c r="AL21" s="92"/>
      <c r="AM21" s="20" t="b">
        <f>IF(NOT(ISNA(MATCH(Summary[App Code],#REF!,0))),TRUE,FALSE)</f>
        <v>1</v>
      </c>
    </row>
    <row r="22" spans="1:39" s="10" customFormat="1" ht="15" customHeight="1">
      <c r="A22" s="25"/>
      <c r="B22" s="8"/>
      <c r="C22" s="8"/>
      <c r="D22" s="8"/>
      <c r="E22" s="25" t="s">
        <v>1386</v>
      </c>
      <c r="F22" s="19" t="str">
        <f>IF(NOT(ISBLANK(VLOOKUP(E22,IIPM!A$2:D$999,4,FALSE))),VLOOKUP(E22,IIPM!A$2:D$999,4,FALSE),"")</f>
        <v>DFS Management</v>
      </c>
      <c r="G22" s="19" t="str">
        <f>IF(NOT(ISBLANK(VLOOKUP(E22,IIPM!A$2:J$999,5,FALSE))),VLOOKUP(E22,IIPM!A$2:J$999,5,FALSE),"")</f>
        <v>Franz, Laurent (RBC IS)</v>
      </c>
      <c r="H22" s="92" t="str">
        <f>IF(NOT(ISBLANK(VLOOKUP(E22,IIPM!A$2:J$999,6,FALSE))),VLOOKUP(E22,IIPM!A$2:J$999,6,FALSE),"")</f>
        <v>Stefanovic, Snezana</v>
      </c>
      <c r="I22" s="92"/>
      <c r="J22" s="92"/>
      <c r="K22" s="92"/>
      <c r="L22" s="92"/>
      <c r="M22" s="92"/>
      <c r="N22" s="92"/>
      <c r="O22" s="92"/>
      <c r="P22" s="172" t="s">
        <v>866</v>
      </c>
      <c r="Q22" s="57"/>
      <c r="R22" s="57"/>
      <c r="S22" s="42"/>
      <c r="T22" s="57"/>
      <c r="U22" s="147"/>
      <c r="V22" s="92"/>
      <c r="W22" s="161"/>
      <c r="X22" s="223"/>
      <c r="Y22" s="38"/>
      <c r="Z22" s="38"/>
      <c r="AA22" s="67"/>
      <c r="AB22" s="9"/>
      <c r="AC22" s="187"/>
      <c r="AD22" s="67"/>
      <c r="AE22" s="31"/>
      <c r="AF22" s="8"/>
      <c r="AG22" s="9"/>
      <c r="AH22" s="8"/>
      <c r="AI22" s="18"/>
      <c r="AJ22" s="76"/>
      <c r="AK22" s="249"/>
      <c r="AL22" s="9"/>
      <c r="AM22" s="20"/>
    </row>
    <row r="23" spans="1:39" s="10" customFormat="1" ht="15" customHeight="1">
      <c r="A23" s="25"/>
      <c r="B23" s="8"/>
      <c r="C23" s="8"/>
      <c r="D23" s="8"/>
      <c r="E23" s="25" t="s">
        <v>954</v>
      </c>
      <c r="F23" s="19" t="str">
        <f>IF(NOT(ISBLANK(VLOOKUP(E23,IIPM!A$2:D$999,4,FALSE))),VLOOKUP(E23,IIPM!A$2:D$999,4,FALSE),"")</f>
        <v>Investment Counsellor Services Statements</v>
      </c>
      <c r="G23" s="19" t="str">
        <f>IF(NOT(ISBLANK(VLOOKUP(E23,IIPM!A$2:J$999,5,FALSE))),VLOOKUP(E23,IIPM!A$2:J$999,5,FALSE),"")</f>
        <v>Landau, Nataliya (RBC IS)</v>
      </c>
      <c r="H23" s="92" t="str">
        <f>IF(NOT(ISBLANK(VLOOKUP(E23,IIPM!A$2:J$999,6,FALSE))),VLOOKUP(E23,IIPM!A$2:J$999,6,FALSE),"")</f>
        <v>Markakis, Bob</v>
      </c>
      <c r="I23" s="92"/>
      <c r="J23" s="92"/>
      <c r="K23" s="92"/>
      <c r="L23" s="92"/>
      <c r="M23" s="92" t="s">
        <v>258</v>
      </c>
      <c r="N23" s="92" t="s">
        <v>766</v>
      </c>
      <c r="O23" s="92"/>
      <c r="P23" s="172" t="s">
        <v>720</v>
      </c>
      <c r="Q23" s="57"/>
      <c r="R23" s="57"/>
      <c r="S23" s="42"/>
      <c r="T23" s="57"/>
      <c r="U23" s="147"/>
      <c r="V23" s="92"/>
      <c r="W23" s="161"/>
      <c r="X23" s="223"/>
      <c r="Y23" s="38" t="s">
        <v>720</v>
      </c>
      <c r="Z23" s="38"/>
      <c r="AA23" s="67"/>
      <c r="AB23" s="9" t="s">
        <v>720</v>
      </c>
      <c r="AC23" s="92"/>
      <c r="AD23" s="67"/>
      <c r="AE23" s="31"/>
      <c r="AF23" s="8"/>
      <c r="AG23" s="9"/>
      <c r="AH23" s="8"/>
      <c r="AI23" s="18"/>
      <c r="AJ23" s="76"/>
      <c r="AK23" s="249" t="s">
        <v>720</v>
      </c>
      <c r="AL23" s="9"/>
      <c r="AM23" s="20" t="b">
        <f>IF(NOT(ISNA(MATCH(Summary[App Code],#REF!,0))),TRUE,FALSE)</f>
        <v>1</v>
      </c>
    </row>
    <row r="24" spans="1:39" s="10" customFormat="1" ht="15" customHeight="1">
      <c r="A24" s="25"/>
      <c r="B24" s="8"/>
      <c r="C24" s="8"/>
      <c r="D24" s="8"/>
      <c r="E24" s="25" t="s">
        <v>1379</v>
      </c>
      <c r="F24" s="19" t="str">
        <f>IF(NOT(ISBLANK(VLOOKUP(E24,IIPM!A$2:D$999,4,FALSE))),VLOOKUP(E24,IIPM!A$2:D$999,4,FALSE),"")</f>
        <v>TradingApps</v>
      </c>
      <c r="G24" s="19" t="str">
        <f>IF(NOT(ISBLANK(VLOOKUP(E24,IIPM!A$2:J$999,5,FALSE))),VLOOKUP(E24,IIPM!A$2:J$999,5,FALSE),"")</f>
        <v>Rivera, Cristina (RBC IS)</v>
      </c>
      <c r="H24" s="92" t="str">
        <f>IF(NOT(ISBLANK(VLOOKUP(E24,IIPM!A$2:J$999,6,FALSE))),VLOOKUP(E24,IIPM!A$2:J$999,6,FALSE),"")</f>
        <v>Rastegar, Afsaneh</v>
      </c>
      <c r="I24" s="92"/>
      <c r="J24" s="92"/>
      <c r="K24" s="92"/>
      <c r="L24" s="92"/>
      <c r="M24" s="92"/>
      <c r="N24" s="92"/>
      <c r="O24" s="92"/>
      <c r="P24" s="172" t="s">
        <v>866</v>
      </c>
      <c r="Q24" s="57"/>
      <c r="R24" s="57"/>
      <c r="S24" s="42"/>
      <c r="T24" s="57"/>
      <c r="U24" s="147"/>
      <c r="V24" s="92"/>
      <c r="W24" s="161"/>
      <c r="X24" s="223"/>
      <c r="Y24" s="38"/>
      <c r="Z24" s="38"/>
      <c r="AA24" s="67"/>
      <c r="AB24" s="9"/>
      <c r="AC24" s="187"/>
      <c r="AD24" s="67"/>
      <c r="AE24" s="31"/>
      <c r="AF24" s="8"/>
      <c r="AG24" s="8"/>
      <c r="AH24" s="8"/>
      <c r="AI24" s="18"/>
      <c r="AJ24" s="76"/>
      <c r="AK24" s="249"/>
      <c r="AL24" s="9"/>
      <c r="AM24" s="20"/>
    </row>
    <row r="25" spans="1:39" s="10" customFormat="1" ht="15" customHeight="1">
      <c r="A25" s="25"/>
      <c r="B25" s="8"/>
      <c r="C25" s="8" t="str">
        <f>IF(NOT(ISBLANK(VLOOKUP(E25,IIPM!A$2:J$999,2,FALSE))),VLOOKUP(E25,IIPM!A$2:J$999,2,FALSE),"")</f>
        <v>High</v>
      </c>
      <c r="D25" s="8" t="str">
        <f>IF(NOT(ISBLANK(VLOOKUP(E25,IIPM!A$2:J$999,3,FALSE))),VLOOKUP(E25,IIPM!A$2:J$999,3,FALSE),"")</f>
        <v>No</v>
      </c>
      <c r="E25" s="25" t="s">
        <v>783</v>
      </c>
      <c r="F25" s="19" t="str">
        <f>IF(NOT(ISBLANK(VLOOKUP(E25,IIPM!A$2:D$999,4,FALSE))),VLOOKUP(E25,IIPM!A$2:D$999,4,FALSE),"")</f>
        <v>FIRECALL</v>
      </c>
      <c r="G25" s="19" t="str">
        <f>IF(NOT(ISBLANK(VLOOKUP(E25,IIPM!A$2:J$999,5,FALSE))),VLOOKUP(E25,IIPM!A$2:J$999,5,FALSE),"")</f>
        <v>Zannier, Emmanuel (RBC IS)</v>
      </c>
      <c r="H25" s="92" t="str">
        <f>IF(NOT(ISBLANK(VLOOKUP(E25,IIPM!A$2:J$999,6,FALSE))),VLOOKUP(E25,IIPM!A$2:J$999,6,FALSE),"")</f>
        <v>Stefanovic, Snezana</v>
      </c>
      <c r="I25" s="92" t="str">
        <f>IF(NOT(ISBLANK(INDEX(L5RegionalHead[Regional Head],MATCH(Summary[L5],L5RegionalHead[L5],0)))),INDEX(L5RegionalHead[Regional Head],MATCH(Summary[L5],L5RegionalHead[L5],0)),"")</f>
        <v>Stefanovic, Snezana</v>
      </c>
      <c r="J25" s="92" t="e">
        <f>IF(NOT(ISBLANK(INDEX(IIPM[BU Exec Sponsor],MATCH(Summary[App Code],#REF!,0)))),INDEX(IIPM[BU Exec Sponsor],MATCH(Summary[App Code],#REF!,0)),"")</f>
        <v>#REF!</v>
      </c>
      <c r="K25" s="92" t="e">
        <f>IF(NOT(ISBLANK(INDEX(IIPM[Business App Sponsor],MATCH(Summary[App Code],#REF!,0)))),INDEX(IIPM[Business App Sponsor],MATCH(Summary[App Code],#REF!,0)),"")</f>
        <v>#REF!</v>
      </c>
      <c r="L25" s="92" t="e">
        <f>IF(NOT(ISBLANK(INDEX(IIPM[Primary Data Centers],MATCH(Summary[App Code],#REF!,0)))),INDEX(IIPM[Primary Data Centers],MATCH(Summary[App Code],#REF!,0)),"")</f>
        <v>#REF!</v>
      </c>
      <c r="M25" s="92" t="s">
        <v>234</v>
      </c>
      <c r="N25" s="92" t="s">
        <v>190</v>
      </c>
      <c r="O25" s="92" t="e">
        <f>IF(NOT(ISBLANK(INDEX(IIPM[Current Lifecycle Phase],MATCH(Summary[App Code],#REF!,0)))),INDEX(IIPM[Current Lifecycle Phase],MATCH(Summary[App Code],#REF!,0)),"")</f>
        <v>#REF!</v>
      </c>
      <c r="P25" s="172" t="s">
        <v>719</v>
      </c>
      <c r="Q25" s="57">
        <v>42845</v>
      </c>
      <c r="R25" s="57">
        <v>43200</v>
      </c>
      <c r="S25" s="42" t="s">
        <v>1305</v>
      </c>
      <c r="T25" s="57"/>
      <c r="U25" s="147"/>
      <c r="V25" s="92"/>
      <c r="W25" s="161"/>
      <c r="X25" s="200"/>
      <c r="Y25" s="38" t="s">
        <v>719</v>
      </c>
      <c r="Z25" s="42"/>
      <c r="AA25" s="67"/>
      <c r="AB25" s="38" t="s">
        <v>921</v>
      </c>
      <c r="AC25" s="187"/>
      <c r="AD25" s="67"/>
      <c r="AE25" s="31"/>
      <c r="AF25" s="8"/>
      <c r="AG25" s="8"/>
      <c r="AH25" s="8"/>
      <c r="AI25" s="18"/>
      <c r="AJ25" s="77"/>
      <c r="AK25" s="160" t="s">
        <v>921</v>
      </c>
      <c r="AL25" s="92"/>
      <c r="AM25" s="83" t="b">
        <f>IF(NOT(ISNA(MATCH(Summary[App Code],#REF!,0))),TRUE,FALSE)</f>
        <v>1</v>
      </c>
    </row>
    <row r="26" spans="1:39" s="44" customFormat="1" ht="15" customHeight="1">
      <c r="A26" s="25">
        <v>3</v>
      </c>
      <c r="B26" s="8"/>
      <c r="C26" s="8" t="str">
        <f>IF(NOT(ISBLANK(VLOOKUP(E26,IIPM!A$2:J$999,2,FALSE))),VLOOKUP(E26,IIPM!A$2:J$999,2,FALSE),"")</f>
        <v>High</v>
      </c>
      <c r="D26" s="8" t="str">
        <f>IF(NOT(ISBLANK(VLOOKUP(E26,IIPM!A$2:J$999,3,FALSE))),VLOOKUP(E26,IIPM!A$2:J$999,3,FALSE),"")</f>
        <v>Yes</v>
      </c>
      <c r="E26" s="25" t="s">
        <v>76</v>
      </c>
      <c r="F26" s="19" t="str">
        <f>IF(NOT(ISBLANK(VLOOKUP(E26,IIPM!A$2:D$999,4,FALSE))),VLOOKUP(E26,IIPM!A$2:D$999,4,FALSE),"")</f>
        <v>UNITRAX</v>
      </c>
      <c r="G26" s="19" t="str">
        <f>IF(NOT(ISBLANK(VLOOKUP(E26,IIPM!A$2:J$999,5,FALSE))),VLOOKUP(E26,IIPM!A$2:J$999,5,FALSE),"")</f>
        <v>Panic, Vladan (RBC IS)</v>
      </c>
      <c r="H26" s="92" t="str">
        <f>IF(NOT(ISBLANK(VLOOKUP(E26,IIPM!A$2:J$999,6,FALSE))),VLOOKUP(E26,IIPM!A$2:J$999,6,FALSE),"")</f>
        <v>Stefanovic, Snezana</v>
      </c>
      <c r="I26" s="92" t="str">
        <f>IF(NOT(ISBLANK(INDEX(L5RegionalHead[Regional Head],MATCH(Summary[L5],L5RegionalHead[L5],0)))),INDEX(L5RegionalHead[Regional Head],MATCH(Summary[L5],L5RegionalHead[L5],0)),"")</f>
        <v>Stefanovic, Snezana</v>
      </c>
      <c r="J26" s="92" t="e">
        <f>IF(NOT(ISBLANK(INDEX(IIPM[BU Exec Sponsor],MATCH(Summary[App Code],#REF!,0)))),INDEX(IIPM[BU Exec Sponsor],MATCH(Summary[App Code],#REF!,0)),"")</f>
        <v>#REF!</v>
      </c>
      <c r="K26" s="92" t="e">
        <f>IF(NOT(ISBLANK(INDEX(IIPM[Business App Sponsor],MATCH(Summary[App Code],#REF!,0)))),INDEX(IIPM[Business App Sponsor],MATCH(Summary[App Code],#REF!,0)),"")</f>
        <v>#REF!</v>
      </c>
      <c r="L26" s="92" t="e">
        <f>IF(NOT(ISBLANK(INDEX(IIPM[Primary Data Centers],MATCH(Summary[App Code],#REF!,0)))),INDEX(IIPM[Primary Data Centers],MATCH(Summary[App Code],#REF!,0)),"")</f>
        <v>#REF!</v>
      </c>
      <c r="M26" s="92" t="s">
        <v>40</v>
      </c>
      <c r="N26" s="92" t="s">
        <v>758</v>
      </c>
      <c r="O26" s="92" t="e">
        <f>IF(NOT(ISBLANK(INDEX(IIPM[Current Lifecycle Phase],MATCH(Summary[App Code],#REF!,0)))),INDEX(IIPM[Current Lifecycle Phase],MATCH(Summary[App Code],#REF!,0)),"")</f>
        <v>#REF!</v>
      </c>
      <c r="P26" s="172" t="s">
        <v>719</v>
      </c>
      <c r="Q26" s="57">
        <v>43178</v>
      </c>
      <c r="R26" s="57">
        <v>43546</v>
      </c>
      <c r="S26" s="42" t="s">
        <v>1304</v>
      </c>
      <c r="T26" s="38"/>
      <c r="U26" s="72"/>
      <c r="V26" s="92"/>
      <c r="W26" s="161"/>
      <c r="X26" s="200"/>
      <c r="Y26" s="38" t="s">
        <v>866</v>
      </c>
      <c r="Z26" s="42"/>
      <c r="AA26" s="66" t="s">
        <v>852</v>
      </c>
      <c r="AB26" s="38" t="s">
        <v>866</v>
      </c>
      <c r="AC26" s="92"/>
      <c r="AD26" s="67"/>
      <c r="AE26" s="31" t="s">
        <v>51</v>
      </c>
      <c r="AF26" s="8" t="s">
        <v>22</v>
      </c>
      <c r="AG26" s="9">
        <v>42655</v>
      </c>
      <c r="AH26" s="8" t="s">
        <v>19</v>
      </c>
      <c r="AI26" s="18" t="s">
        <v>20</v>
      </c>
      <c r="AJ26" s="76">
        <v>43020</v>
      </c>
      <c r="AK26" s="160" t="s">
        <v>866</v>
      </c>
      <c r="AL26" s="92"/>
      <c r="AM26" s="20" t="b">
        <f>IF(NOT(ISNA(MATCH(Summary[App Code],#REF!,0))),TRUE,FALSE)</f>
        <v>1</v>
      </c>
    </row>
    <row r="27" spans="1:39" s="10" customFormat="1" ht="15" customHeight="1">
      <c r="A27" s="25">
        <v>3</v>
      </c>
      <c r="B27" s="8"/>
      <c r="C27" s="8" t="str">
        <f>IF(NOT(ISBLANK(VLOOKUP(E27,IIPM!A$2:J$999,2,FALSE))),VLOOKUP(E27,IIPM!A$2:J$999,2,FALSE),"")</f>
        <v>Medium</v>
      </c>
      <c r="D27" s="8" t="str">
        <f>IF(NOT(ISBLANK(VLOOKUP(E27,IIPM!A$2:J$999,3,FALSE))),VLOOKUP(E27,IIPM!A$2:J$999,3,FALSE),"")</f>
        <v>Yes</v>
      </c>
      <c r="E27" s="25" t="s">
        <v>79</v>
      </c>
      <c r="F27" s="19" t="str">
        <f>IF(NOT(ISBLANK(VLOOKUP(E27,IIPM!A$2:D$999,4,FALSE))),VLOOKUP(E27,IIPM!A$2:D$999,4,FALSE),"")</f>
        <v>ADVANTAGE (TOR)</v>
      </c>
      <c r="G27" s="19" t="str">
        <f>IF(NOT(ISBLANK(VLOOKUP(E27,IIPM!A$2:J$999,5,FALSE))),VLOOKUP(E27,IIPM!A$2:J$999,5,FALSE),"")</f>
        <v>Tocek, Tomas (RBC IS)</v>
      </c>
      <c r="H27" s="92" t="str">
        <f>IF(NOT(ISBLANK(VLOOKUP(E27,IIPM!A$2:J$999,6,FALSE))),VLOOKUP(E27,IIPM!A$2:J$999,6,FALSE),"")</f>
        <v>Markakis, Bob</v>
      </c>
      <c r="I27" s="92" t="str">
        <f>IF(NOT(ISBLANK(INDEX(L5RegionalHead[Regional Head],MATCH(Summary[L5],L5RegionalHead[L5],0)))),INDEX(L5RegionalHead[Regional Head],MATCH(Summary[L5],L5RegionalHead[L5],0)),"")</f>
        <v>Bob Markakis</v>
      </c>
      <c r="J27" s="92" t="e">
        <f>IF(NOT(ISBLANK(INDEX(IIPM[BU Exec Sponsor],MATCH(Summary[App Code],#REF!,0)))),INDEX(IIPM[BU Exec Sponsor],MATCH(Summary[App Code],#REF!,0)),"")</f>
        <v>#REF!</v>
      </c>
      <c r="K27" s="92" t="e">
        <f>IF(NOT(ISBLANK(INDEX(IIPM[Business App Sponsor],MATCH(Summary[App Code],#REF!,0)))),INDEX(IIPM[Business App Sponsor],MATCH(Summary[App Code],#REF!,0)),"")</f>
        <v>#REF!</v>
      </c>
      <c r="L27" s="92" t="e">
        <f>IF(NOT(ISBLANK(INDEX(IIPM[Primary Data Centers],MATCH(Summary[App Code],#REF!,0)))),INDEX(IIPM[Primary Data Centers],MATCH(Summary[App Code],#REF!,0)),"")</f>
        <v>#REF!</v>
      </c>
      <c r="M27" s="92" t="s">
        <v>258</v>
      </c>
      <c r="N27" s="92" t="s">
        <v>573</v>
      </c>
      <c r="O27" s="92" t="e">
        <f>IF(NOT(ISBLANK(INDEX(IIPM[Current Lifecycle Phase],MATCH(Summary[App Code],#REF!,0)))),INDEX(IIPM[Current Lifecycle Phase],MATCH(Summary[App Code],#REF!,0)),"")</f>
        <v>#REF!</v>
      </c>
      <c r="P27" s="172" t="s">
        <v>719</v>
      </c>
      <c r="Q27" s="57">
        <v>42895</v>
      </c>
      <c r="R27" s="57">
        <v>43259</v>
      </c>
      <c r="S27" s="42" t="s">
        <v>1303</v>
      </c>
      <c r="T27" s="147"/>
      <c r="U27" s="72"/>
      <c r="V27" s="163"/>
      <c r="W27" s="161"/>
      <c r="X27" s="200"/>
      <c r="Y27" s="38" t="s">
        <v>866</v>
      </c>
      <c r="Z27" s="42"/>
      <c r="AA27" s="66" t="s">
        <v>852</v>
      </c>
      <c r="AB27" s="38" t="s">
        <v>866</v>
      </c>
      <c r="AC27" s="187"/>
      <c r="AD27" s="67"/>
      <c r="AE27" s="31" t="s">
        <v>43</v>
      </c>
      <c r="AF27" s="8" t="s">
        <v>43</v>
      </c>
      <c r="AG27" s="9">
        <v>42209</v>
      </c>
      <c r="AH27" s="8" t="s">
        <v>19</v>
      </c>
      <c r="AI27" s="18" t="s">
        <v>20</v>
      </c>
      <c r="AJ27" s="76">
        <v>42759</v>
      </c>
      <c r="AK27" s="160" t="s">
        <v>866</v>
      </c>
      <c r="AL27" s="56"/>
      <c r="AM27" s="20" t="b">
        <f>IF(NOT(ISNA(MATCH(Summary[App Code],#REF!,0))),TRUE,FALSE)</f>
        <v>1</v>
      </c>
    </row>
    <row r="28" spans="1:39" s="10" customFormat="1" ht="15" customHeight="1">
      <c r="A28" s="25"/>
      <c r="B28" s="8"/>
      <c r="C28" s="8"/>
      <c r="D28" s="8"/>
      <c r="E28" s="25" t="s">
        <v>1368</v>
      </c>
      <c r="F28" s="19" t="str">
        <f>IF(NOT(ISBLANK(VLOOKUP(E28,IIPM!A$2:D$999,4,FALSE))),VLOOKUP(E28,IIPM!A$2:D$999,4,FALSE),"")</f>
        <v>Ireland Tactical Applications Suite</v>
      </c>
      <c r="G28" s="19" t="str">
        <f>IF(NOT(ISBLANK(VLOOKUP(E28,IIPM!A$2:J$999,5,FALSE))),VLOOKUP(E28,IIPM!A$2:J$999,5,FALSE),"")</f>
        <v>Zannier, Emmanuel (RBC IS)</v>
      </c>
      <c r="H28" s="92" t="str">
        <f>IF(NOT(ISBLANK(VLOOKUP(E28,IIPM!A$2:J$999,6,FALSE))),VLOOKUP(E28,IIPM!A$2:J$999,6,FALSE),"")</f>
        <v>Stefanovic, Snezana</v>
      </c>
      <c r="I28" s="92"/>
      <c r="J28" s="92"/>
      <c r="K28" s="92"/>
      <c r="L28" s="92"/>
      <c r="M28" s="92"/>
      <c r="N28" s="92"/>
      <c r="O28" s="92"/>
      <c r="P28" s="172" t="s">
        <v>866</v>
      </c>
      <c r="Q28" s="42"/>
      <c r="R28" s="42"/>
      <c r="S28" s="42"/>
      <c r="T28" s="147"/>
      <c r="U28" s="42"/>
      <c r="V28" s="92"/>
      <c r="W28" s="161"/>
      <c r="X28" s="223"/>
      <c r="Y28" s="38"/>
      <c r="Z28" s="38"/>
      <c r="AA28" s="67"/>
      <c r="AB28" s="8"/>
      <c r="AC28" s="187"/>
      <c r="AD28" s="67"/>
      <c r="AE28" s="31"/>
      <c r="AF28" s="8"/>
      <c r="AG28" s="8"/>
      <c r="AH28" s="8"/>
      <c r="AI28" s="18"/>
      <c r="AJ28" s="77"/>
      <c r="AK28" s="289"/>
      <c r="AL28" s="255"/>
      <c r="AM28" s="20"/>
    </row>
    <row r="29" spans="1:39" s="10" customFormat="1" ht="15" customHeight="1">
      <c r="A29" s="25">
        <v>3</v>
      </c>
      <c r="B29" s="8"/>
      <c r="C29" s="8" t="str">
        <f>IF(NOT(ISBLANK(VLOOKUP(E29,IIPM!A$2:J$999,2,FALSE))),VLOOKUP(E29,IIPM!A$2:J$999,2,FALSE),"")</f>
        <v>High</v>
      </c>
      <c r="D29" s="8" t="str">
        <f>IF(NOT(ISBLANK(VLOOKUP(E29,IIPM!A$2:J$999,3,FALSE))),VLOOKUP(E29,IIPM!A$2:J$999,3,FALSE),"")</f>
        <v>Yes</v>
      </c>
      <c r="E29" s="25" t="s">
        <v>81</v>
      </c>
      <c r="F29" s="19" t="str">
        <f>IF(NOT(ISBLANK(VLOOKUP(E29,IIPM!A$2:D$999,4,FALSE))),VLOOKUP(E29,IIPM!A$2:D$999,4,FALSE),"")</f>
        <v>REDS</v>
      </c>
      <c r="G29" s="19" t="str">
        <f>IF(NOT(ISBLANK(VLOOKUP(E29,IIPM!A$2:J$999,5,FALSE))),VLOOKUP(E29,IIPM!A$2:J$999,5,FALSE),"")</f>
        <v>Eric-Markovic, Nenad (RBC IS)</v>
      </c>
      <c r="H29" s="92" t="str">
        <f>IF(NOT(ISBLANK(VLOOKUP(E29,IIPM!A$2:J$999,6,FALSE))),VLOOKUP(E29,IIPM!A$2:J$999,6,FALSE),"")</f>
        <v>de Lucy, Chloe</v>
      </c>
      <c r="I29" s="92" t="str">
        <f>IF(NOT(ISBLANK(INDEX(L5RegionalHead[Regional Head],MATCH(Summary[L5],L5RegionalHead[L5],0)))),INDEX(L5RegionalHead[Regional Head],MATCH(Summary[L5],L5RegionalHead[L5],0)),"")</f>
        <v>Bob Markakis</v>
      </c>
      <c r="J29" s="92" t="e">
        <f>IF(NOT(ISBLANK(INDEX(IIPM[BU Exec Sponsor],MATCH(Summary[App Code],#REF!,0)))),INDEX(IIPM[BU Exec Sponsor],MATCH(Summary[App Code],#REF!,0)),"")</f>
        <v>#REF!</v>
      </c>
      <c r="K29" s="92" t="e">
        <f>IF(NOT(ISBLANK(INDEX(IIPM[Business App Sponsor],MATCH(Summary[App Code],#REF!,0)))),INDEX(IIPM[Business App Sponsor],MATCH(Summary[App Code],#REF!,0)),"")</f>
        <v>#REF!</v>
      </c>
      <c r="L29" s="92" t="e">
        <f>IF(NOT(ISBLANK(INDEX(IIPM[Primary Data Centers],MATCH(Summary[App Code],#REF!,0)))),INDEX(IIPM[Primary Data Centers],MATCH(Summary[App Code],#REF!,0)),"")</f>
        <v>#REF!</v>
      </c>
      <c r="M29" s="92" t="s">
        <v>40</v>
      </c>
      <c r="N29" s="92" t="s">
        <v>839</v>
      </c>
      <c r="O29" s="92" t="e">
        <f>IF(NOT(ISBLANK(INDEX(IIPM[Current Lifecycle Phase],MATCH(Summary[App Code],#REF!,0)))),INDEX(IIPM[Current Lifecycle Phase],MATCH(Summary[App Code],#REF!,0)),"")</f>
        <v>#REF!</v>
      </c>
      <c r="P29" s="172" t="s">
        <v>953</v>
      </c>
      <c r="Q29" s="57">
        <v>42723</v>
      </c>
      <c r="R29" s="243">
        <v>43083</v>
      </c>
      <c r="S29" s="42" t="s">
        <v>1304</v>
      </c>
      <c r="T29" s="38"/>
      <c r="U29" s="57"/>
      <c r="V29" s="92" t="s">
        <v>952</v>
      </c>
      <c r="W29" s="161"/>
      <c r="X29" s="200"/>
      <c r="Y29" s="38" t="s">
        <v>719</v>
      </c>
      <c r="Z29" s="42"/>
      <c r="AA29" s="66"/>
      <c r="AB29" s="38" t="s">
        <v>719</v>
      </c>
      <c r="AC29" s="187"/>
      <c r="AD29" s="66"/>
      <c r="AE29" s="31" t="s">
        <v>51</v>
      </c>
      <c r="AF29" s="8" t="s">
        <v>51</v>
      </c>
      <c r="AG29" s="9">
        <v>42259</v>
      </c>
      <c r="AH29" s="8" t="s">
        <v>19</v>
      </c>
      <c r="AI29" s="18" t="s">
        <v>20</v>
      </c>
      <c r="AJ29" s="76">
        <v>42625</v>
      </c>
      <c r="AK29" s="160" t="s">
        <v>720</v>
      </c>
      <c r="AL29" s="92" t="s">
        <v>889</v>
      </c>
      <c r="AM29" s="20" t="b">
        <f>IF(NOT(ISNA(MATCH(Summary[App Code],#REF!,0))),TRUE,FALSE)</f>
        <v>1</v>
      </c>
    </row>
    <row r="30" spans="1:39" s="10" customFormat="1" ht="15" customHeight="1" thickBot="1">
      <c r="A30" s="36">
        <v>2</v>
      </c>
      <c r="B30" s="8"/>
      <c r="C30" s="8" t="str">
        <f>IF(NOT(ISBLANK(VLOOKUP(E30,IIPM!A$2:J$999,2,FALSE))),VLOOKUP(E30,IIPM!A$2:J$999,2,FALSE),"")</f>
        <v>High</v>
      </c>
      <c r="D30" s="8" t="str">
        <f>IF(NOT(ISBLANK(VLOOKUP(E30,IIPM!A$2:J$999,3,FALSE))),VLOOKUP(E30,IIPM!A$2:J$999,3,FALSE),"")</f>
        <v>Yes</v>
      </c>
      <c r="E30" s="25" t="s">
        <v>84</v>
      </c>
      <c r="F30" s="19" t="str">
        <f>IF(NOT(ISBLANK(VLOOKUP(E30,IIPM!A$2:D$999,4,FALSE))),VLOOKUP(E30,IIPM!A$2:D$999,4,FALSE),"")</f>
        <v>VIEWFINDER</v>
      </c>
      <c r="G30" s="19" t="str">
        <f>IF(NOT(ISBLANK(VLOOKUP(E30,IIPM!A$2:J$999,5,FALSE))),VLOOKUP(E30,IIPM!A$2:J$999,5,FALSE),"")</f>
        <v>Vernon, Howard Hugh</v>
      </c>
      <c r="H30" s="92" t="str">
        <f>IF(NOT(ISBLANK(VLOOKUP(E30,IIPM!A$2:J$999,6,FALSE))),VLOOKUP(E30,IIPM!A$2:J$999,6,FALSE),"")</f>
        <v>Markakis, Bob</v>
      </c>
      <c r="I30" s="92" t="str">
        <f>IF(NOT(ISBLANK(INDEX(L5RegionalHead[Regional Head],MATCH(Summary[L5],L5RegionalHead[L5],0)))),INDEX(L5RegionalHead[Regional Head],MATCH(Summary[L5],L5RegionalHead[L5],0)),"")</f>
        <v>Bob Markakis</v>
      </c>
      <c r="J30" s="92" t="e">
        <f>IF(NOT(ISBLANK(INDEX(IIPM[BU Exec Sponsor],MATCH(Summary[App Code],#REF!,0)))),INDEX(IIPM[BU Exec Sponsor],MATCH(Summary[App Code],#REF!,0)),"")</f>
        <v>#REF!</v>
      </c>
      <c r="K30" s="92" t="e">
        <f>IF(NOT(ISBLANK(INDEX(IIPM[Business App Sponsor],MATCH(Summary[App Code],#REF!,0)))),INDEX(IIPM[Business App Sponsor],MATCH(Summary[App Code],#REF!,0)),"")</f>
        <v>#REF!</v>
      </c>
      <c r="L30" s="92" t="e">
        <f>IF(NOT(ISBLANK(INDEX(IIPM[Primary Data Centers],MATCH(Summary[App Code],#REF!,0)))),INDEX(IIPM[Primary Data Centers],MATCH(Summary[App Code],#REF!,0)),"")</f>
        <v>#REF!</v>
      </c>
      <c r="M30" s="92" t="s">
        <v>258</v>
      </c>
      <c r="N30" s="92" t="s">
        <v>573</v>
      </c>
      <c r="O30" s="92" t="e">
        <f>IF(NOT(ISBLANK(INDEX(IIPM[Current Lifecycle Phase],MATCH(Summary[App Code],#REF!,0)))),INDEX(IIPM[Current Lifecycle Phase],MATCH(Summary[App Code],#REF!,0)),"")</f>
        <v>#REF!</v>
      </c>
      <c r="P30" s="172" t="s">
        <v>953</v>
      </c>
      <c r="Q30" s="57">
        <v>42789</v>
      </c>
      <c r="R30" s="57">
        <v>43154</v>
      </c>
      <c r="S30" s="42" t="s">
        <v>1305</v>
      </c>
      <c r="T30" s="38"/>
      <c r="U30" s="72"/>
      <c r="V30" s="92"/>
      <c r="W30" s="161"/>
      <c r="X30" s="200">
        <v>3</v>
      </c>
      <c r="Y30" s="38" t="s">
        <v>719</v>
      </c>
      <c r="Z30" s="42"/>
      <c r="AA30" s="66"/>
      <c r="AB30" s="38" t="s">
        <v>719</v>
      </c>
      <c r="AC30" s="202"/>
      <c r="AD30" s="66"/>
      <c r="AE30" s="31" t="s">
        <v>55</v>
      </c>
      <c r="AF30" s="8" t="s">
        <v>87</v>
      </c>
      <c r="AG30" s="9">
        <v>42260</v>
      </c>
      <c r="AH30" s="8" t="s">
        <v>50</v>
      </c>
      <c r="AI30" s="18" t="s">
        <v>20</v>
      </c>
      <c r="AJ30" s="76">
        <v>42626</v>
      </c>
      <c r="AK30" s="160" t="s">
        <v>719</v>
      </c>
      <c r="AL30" s="92"/>
      <c r="AM30" s="20" t="b">
        <f>IF(NOT(ISNA(MATCH(Summary[App Code],#REF!,0))),TRUE,FALSE)</f>
        <v>1</v>
      </c>
    </row>
    <row r="31" spans="1:39" s="10" customFormat="1" ht="15" customHeight="1" thickBot="1">
      <c r="A31" s="36"/>
      <c r="B31" s="37"/>
      <c r="C31" s="8" t="str">
        <f>IF(NOT(ISBLANK(VLOOKUP(E31,IIPM!A$2:J$999,2,FALSE))),VLOOKUP(E31,IIPM!A$2:J$999,2,FALSE),"")</f>
        <v>Medium</v>
      </c>
      <c r="D31" s="8" t="str">
        <f>IF(NOT(ISBLANK(VLOOKUP(E31,IIPM!A$2:J$999,3,FALSE))),VLOOKUP(E31,IIPM!A$2:J$999,3,FALSE),"")</f>
        <v>No</v>
      </c>
      <c r="E31" s="36" t="s">
        <v>88</v>
      </c>
      <c r="F31" s="19" t="str">
        <f>IF(NOT(ISBLANK(VLOOKUP(E31,IIPM!A$2:D$999,4,FALSE))),VLOOKUP(E31,IIPM!A$2:D$999,4,FALSE),"")</f>
        <v>BENCHMARK INVESTMENT ANALYTICS</v>
      </c>
      <c r="G31" s="19" t="str">
        <f>IF(NOT(ISBLANK(VLOOKUP(E31,IIPM!A$2:J$999,5,FALSE))),VLOOKUP(E31,IIPM!A$2:J$999,5,FALSE),"")</f>
        <v>Uy, Mark Anthony (RBC IS)</v>
      </c>
      <c r="H31" s="92" t="str">
        <f>IF(NOT(ISBLANK(VLOOKUP(E31,IIPM!A$2:J$999,6,FALSE))),VLOOKUP(E31,IIPM!A$2:J$999,6,FALSE),"")</f>
        <v>de Lucy, Chloe</v>
      </c>
      <c r="I31" s="92" t="str">
        <f>IF(NOT(ISBLANK(INDEX(L5RegionalHead[Regional Head],MATCH(Summary[L5],L5RegionalHead[L5],0)))),INDEX(L5RegionalHead[Regional Head],MATCH(Summary[L5],L5RegionalHead[L5],0)),"")</f>
        <v>Bob Markakis</v>
      </c>
      <c r="J31" s="92" t="e">
        <f>IF(NOT(ISBLANK(INDEX(IIPM[BU Exec Sponsor],MATCH(Summary[App Code],#REF!,0)))),INDEX(IIPM[BU Exec Sponsor],MATCH(Summary[App Code],#REF!,0)),"")</f>
        <v>#REF!</v>
      </c>
      <c r="K31" s="92" t="e">
        <f>IF(NOT(ISBLANK(INDEX(IIPM[Business App Sponsor],MATCH(Summary[App Code],#REF!,0)))),INDEX(IIPM[Business App Sponsor],MATCH(Summary[App Code],#REF!,0)),"")</f>
        <v>#REF!</v>
      </c>
      <c r="L31" s="92" t="e">
        <f>IF(NOT(ISBLANK(INDEX(IIPM[Primary Data Centers],MATCH(Summary[App Code],#REF!,0)))),INDEX(IIPM[Primary Data Centers],MATCH(Summary[App Code],#REF!,0)),"")</f>
        <v>#REF!</v>
      </c>
      <c r="M31" s="92" t="s">
        <v>40</v>
      </c>
      <c r="N31" s="92" t="s">
        <v>838</v>
      </c>
      <c r="O31" s="92" t="e">
        <f>IF(NOT(ISBLANK(INDEX(IIPM[Current Lifecycle Phase],MATCH(Summary[App Code],#REF!,0)))),INDEX(IIPM[Current Lifecycle Phase],MATCH(Summary[App Code],#REF!,0)),"")</f>
        <v>#REF!</v>
      </c>
      <c r="P31" s="172" t="s">
        <v>719</v>
      </c>
      <c r="Q31" s="57">
        <v>43174</v>
      </c>
      <c r="R31" s="57">
        <v>43539</v>
      </c>
      <c r="S31" s="42" t="s">
        <v>1351</v>
      </c>
      <c r="T31" s="172"/>
      <c r="U31" s="147"/>
      <c r="V31" s="92" t="s">
        <v>796</v>
      </c>
      <c r="W31" s="161"/>
      <c r="X31" s="200">
        <v>3</v>
      </c>
      <c r="Y31" s="38" t="s">
        <v>719</v>
      </c>
      <c r="Z31" s="42"/>
      <c r="AA31" s="66"/>
      <c r="AB31" s="38" t="s">
        <v>719</v>
      </c>
      <c r="AC31" s="187"/>
      <c r="AD31" s="193"/>
      <c r="AE31" s="41" t="s">
        <v>43</v>
      </c>
      <c r="AF31" s="37" t="s">
        <v>43</v>
      </c>
      <c r="AG31" s="42">
        <v>42328</v>
      </c>
      <c r="AH31" s="37" t="s">
        <v>19</v>
      </c>
      <c r="AI31" s="95" t="s">
        <v>20</v>
      </c>
      <c r="AJ31" s="72">
        <v>42694</v>
      </c>
      <c r="AK31" s="160" t="s">
        <v>719</v>
      </c>
      <c r="AL31" s="251"/>
      <c r="AM31" s="43" t="b">
        <f>IF(NOT(ISNA(MATCH(Summary[App Code],#REF!,0))),TRUE,FALSE)</f>
        <v>1</v>
      </c>
    </row>
    <row r="32" spans="1:39" s="10" customFormat="1" ht="15" customHeight="1">
      <c r="A32" s="25"/>
      <c r="B32" s="8"/>
      <c r="C32" s="8" t="str">
        <f>IF(NOT(ISBLANK(VLOOKUP(E32,IIPM!A$2:J$999,2,FALSE))),VLOOKUP(E32,IIPM!A$2:J$999,2,FALSE),"")</f>
        <v>Medium</v>
      </c>
      <c r="D32" s="8" t="str">
        <f>IF(NOT(ISBLANK(VLOOKUP(E32,IIPM!A$2:J$999,3,FALSE))),VLOOKUP(E32,IIPM!A$2:J$999,3,FALSE),"")</f>
        <v>No</v>
      </c>
      <c r="E32" s="25" t="s">
        <v>91</v>
      </c>
      <c r="F32" s="19" t="str">
        <f>IF(NOT(ISBLANK(VLOOKUP(E32,IIPM!A$2:D$999,4,FALSE))),VLOOKUP(E32,IIPM!A$2:D$999,4,FALSE),"")</f>
        <v>Portfolio Accounting Information</v>
      </c>
      <c r="G32" s="19" t="str">
        <f>IF(NOT(ISBLANK(VLOOKUP(E32,IIPM!A$2:J$999,5,FALSE))),VLOOKUP(E32,IIPM!A$2:J$999,5,FALSE),"")</f>
        <v>Landau, Nataliya (RBC IS)</v>
      </c>
      <c r="H32" s="92" t="str">
        <f>IF(NOT(ISBLANK(VLOOKUP(E32,IIPM!A$2:J$999,6,FALSE))),VLOOKUP(E32,IIPM!A$2:J$999,6,FALSE),"")</f>
        <v>Markakis, Bob</v>
      </c>
      <c r="I32" s="92" t="str">
        <f>IF(NOT(ISBLANK(INDEX(L5RegionalHead[Regional Head],MATCH(Summary[L5],L5RegionalHead[L5],0)))),INDEX(L5RegionalHead[Regional Head],MATCH(Summary[L5],L5RegionalHead[L5],0)),"")</f>
        <v>Bob Markakis</v>
      </c>
      <c r="J32" s="92" t="e">
        <f>IF(NOT(ISBLANK(INDEX(IIPM[BU Exec Sponsor],MATCH(Summary[App Code],#REF!,0)))),INDEX(IIPM[BU Exec Sponsor],MATCH(Summary[App Code],#REF!,0)),"")</f>
        <v>#REF!</v>
      </c>
      <c r="K32" s="92" t="e">
        <f>IF(NOT(ISBLANK(INDEX(IIPM[Business App Sponsor],MATCH(Summary[App Code],#REF!,0)))),INDEX(IIPM[Business App Sponsor],MATCH(Summary[App Code],#REF!,0)),"")</f>
        <v>#REF!</v>
      </c>
      <c r="L32" s="92" t="e">
        <f>IF(NOT(ISBLANK(INDEX(IIPM[Primary Data Centers],MATCH(Summary[App Code],#REF!,0)))),INDEX(IIPM[Primary Data Centers],MATCH(Summary[App Code],#REF!,0)),"")</f>
        <v>#REF!</v>
      </c>
      <c r="M32" s="92" t="s">
        <v>40</v>
      </c>
      <c r="N32" s="92" t="s">
        <v>838</v>
      </c>
      <c r="O32" s="92" t="e">
        <f>IF(NOT(ISBLANK(INDEX(IIPM[Current Lifecycle Phase],MATCH(Summary[App Code],#REF!,0)))),INDEX(IIPM[Current Lifecycle Phase],MATCH(Summary[App Code],#REF!,0)),"")</f>
        <v>#REF!</v>
      </c>
      <c r="P32" s="172" t="s">
        <v>719</v>
      </c>
      <c r="Q32" s="57">
        <v>42828</v>
      </c>
      <c r="R32" s="57">
        <v>43192</v>
      </c>
      <c r="S32" s="42" t="s">
        <v>1303</v>
      </c>
      <c r="T32" s="38"/>
      <c r="U32" s="147"/>
      <c r="V32" s="92"/>
      <c r="W32" s="161"/>
      <c r="X32" s="200"/>
      <c r="Y32" s="38" t="s">
        <v>719</v>
      </c>
      <c r="Z32" s="42"/>
      <c r="AA32" s="66"/>
      <c r="AB32" s="38" t="s">
        <v>719</v>
      </c>
      <c r="AC32" s="202"/>
      <c r="AD32" s="67"/>
      <c r="AE32" s="31" t="s">
        <v>664</v>
      </c>
      <c r="AF32" s="8" t="s">
        <v>93</v>
      </c>
      <c r="AG32" s="8"/>
      <c r="AH32" s="8" t="s">
        <v>50</v>
      </c>
      <c r="AI32" s="18" t="s">
        <v>20</v>
      </c>
      <c r="AJ32" s="77"/>
      <c r="AK32" s="160" t="s">
        <v>720</v>
      </c>
      <c r="AL32" s="92"/>
      <c r="AM32" s="20" t="b">
        <f>IF(NOT(ISNA(MATCH(Summary[App Code],#REF!,0))),TRUE,FALSE)</f>
        <v>1</v>
      </c>
    </row>
    <row r="33" spans="1:39" s="10" customFormat="1" ht="15" customHeight="1">
      <c r="A33" s="25">
        <v>4</v>
      </c>
      <c r="B33" s="8"/>
      <c r="C33" s="8" t="str">
        <f>IF(NOT(ISBLANK(VLOOKUP(E33,IIPM!A$2:J$999,2,FALSE))),VLOOKUP(E33,IIPM!A$2:J$999,2,FALSE),"")</f>
        <v>Criticality Not Assigned</v>
      </c>
      <c r="D33" s="8" t="str">
        <f>IF(NOT(ISBLANK(VLOOKUP(E33,IIPM!A$2:J$999,3,FALSE))),VLOOKUP(E33,IIPM!A$2:J$999,3,FALSE),"")</f>
        <v>No</v>
      </c>
      <c r="E33" s="25" t="s">
        <v>94</v>
      </c>
      <c r="F33" s="19" t="str">
        <f>IF(NOT(ISBLANK(VLOOKUP(E33,IIPM!A$2:D$999,4,FALSE))),VLOOKUP(E33,IIPM!A$2:D$999,4,FALSE),"")</f>
        <v>Integration Platform Luxembourg</v>
      </c>
      <c r="G33" s="19" t="str">
        <f>IF(NOT(ISBLANK(VLOOKUP(E33,IIPM!A$2:J$999,5,FALSE))),VLOOKUP(E33,IIPM!A$2:J$999,5,FALSE),"")</f>
        <v>Franz, Laurent (RBC IS)</v>
      </c>
      <c r="H33" s="92" t="str">
        <f>IF(NOT(ISBLANK(VLOOKUP(E33,IIPM!A$2:J$999,6,FALSE))),VLOOKUP(E33,IIPM!A$2:J$999,6,FALSE),"")</f>
        <v>Stefanovic, Snezana</v>
      </c>
      <c r="I33" s="92" t="str">
        <f>IF(NOT(ISBLANK(INDEX(L5RegionalHead[Regional Head],MATCH(Summary[L5],L5RegionalHead[L5],0)))),INDEX(L5RegionalHead[Regional Head],MATCH(Summary[L5],L5RegionalHead[L5],0)),"")</f>
        <v>Stefanovic, Snezana</v>
      </c>
      <c r="J33" s="92" t="e">
        <f>IF(NOT(ISBLANK(INDEX(IIPM[BU Exec Sponsor],MATCH(Summary[App Code],#REF!,0)))),INDEX(IIPM[BU Exec Sponsor],MATCH(Summary[App Code],#REF!,0)),"")</f>
        <v>#REF!</v>
      </c>
      <c r="K33" s="92" t="e">
        <f>IF(NOT(ISBLANK(INDEX(IIPM[Business App Sponsor],MATCH(Summary[App Code],#REF!,0)))),INDEX(IIPM[Business App Sponsor],MATCH(Summary[App Code],#REF!,0)),"")</f>
        <v>#REF!</v>
      </c>
      <c r="L33" s="92" t="e">
        <f>IF(NOT(ISBLANK(INDEX(IIPM[Primary Data Centers],MATCH(Summary[App Code],#REF!,0)))),INDEX(IIPM[Primary Data Centers],MATCH(Summary[App Code],#REF!,0)),"")</f>
        <v>#REF!</v>
      </c>
      <c r="M33" s="92" t="s">
        <v>234</v>
      </c>
      <c r="N33" s="92" t="s">
        <v>95</v>
      </c>
      <c r="O33" s="92" t="e">
        <f>IF(NOT(ISBLANK(INDEX(IIPM[Current Lifecycle Phase],MATCH(Summary[App Code],#REF!,0)))),INDEX(IIPM[Current Lifecycle Phase],MATCH(Summary[App Code],#REF!,0)),"")</f>
        <v>#REF!</v>
      </c>
      <c r="P33" s="172" t="s">
        <v>719</v>
      </c>
      <c r="Q33" s="57">
        <v>42907</v>
      </c>
      <c r="R33" s="57">
        <v>43271</v>
      </c>
      <c r="S33" s="42" t="s">
        <v>1303</v>
      </c>
      <c r="T33" s="57"/>
      <c r="U33" s="147"/>
      <c r="V33" s="163" t="s">
        <v>874</v>
      </c>
      <c r="W33" s="161"/>
      <c r="X33" s="200"/>
      <c r="Y33" s="38" t="s">
        <v>719</v>
      </c>
      <c r="Z33" s="42"/>
      <c r="AA33" s="66"/>
      <c r="AB33" s="38" t="s">
        <v>921</v>
      </c>
      <c r="AC33" s="187"/>
      <c r="AD33" s="67"/>
      <c r="AE33" s="31" t="s">
        <v>664</v>
      </c>
      <c r="AF33" s="8" t="s">
        <v>51</v>
      </c>
      <c r="AG33" s="9">
        <v>42399</v>
      </c>
      <c r="AH33" s="8" t="s">
        <v>50</v>
      </c>
      <c r="AI33" s="18" t="s">
        <v>20</v>
      </c>
      <c r="AJ33" s="76">
        <v>42639</v>
      </c>
      <c r="AK33" s="160" t="s">
        <v>921</v>
      </c>
      <c r="AL33" s="92"/>
      <c r="AM33" s="20" t="b">
        <f>IF(NOT(ISNA(MATCH(Summary[App Code],#REF!,0))),TRUE,FALSE)</f>
        <v>1</v>
      </c>
    </row>
    <row r="34" spans="1:39" s="10" customFormat="1" ht="15" customHeight="1">
      <c r="A34" s="25">
        <v>4</v>
      </c>
      <c r="B34" s="8"/>
      <c r="C34" s="8" t="str">
        <f>IF(NOT(ISBLANK(VLOOKUP(E34,IIPM!A$2:J$999,2,FALSE))),VLOOKUP(E34,IIPM!A$2:J$999,2,FALSE),"")</f>
        <v>Low</v>
      </c>
      <c r="D34" s="8" t="str">
        <f>IF(NOT(ISBLANK(VLOOKUP(E34,IIPM!A$2:J$999,3,FALSE))),VLOOKUP(E34,IIPM!A$2:J$999,3,FALSE),"")</f>
        <v>No</v>
      </c>
      <c r="E34" s="25" t="s">
        <v>100</v>
      </c>
      <c r="F34" s="19" t="str">
        <f>IF(NOT(ISBLANK(VLOOKUP(E34,IIPM!A$2:D$999,4,FALSE))),VLOOKUP(E34,IIPM!A$2:D$999,4,FALSE),"")</f>
        <v>HI Grant (Starter &amp; Leaver) Website</v>
      </c>
      <c r="G34" s="19" t="str">
        <f>IF(NOT(ISBLANK(VLOOKUP(E34,IIPM!A$2:J$999,5,FALSE))),VLOOKUP(E34,IIPM!A$2:J$999,5,FALSE),"")</f>
        <v>Li, Tracy (RBC IS)</v>
      </c>
      <c r="H34" s="92" t="str">
        <f>IF(NOT(ISBLANK(VLOOKUP(E34,IIPM!A$2:J$999,6,FALSE))),VLOOKUP(E34,IIPM!A$2:J$999,6,FALSE),"")</f>
        <v>de Lucy, Chloe</v>
      </c>
      <c r="I34" s="92" t="str">
        <f>IF(NOT(ISBLANK(INDEX(L5RegionalHead[Regional Head],MATCH(Summary[L5],L5RegionalHead[L5],0)))),INDEX(L5RegionalHead[Regional Head],MATCH(Summary[L5],L5RegionalHead[L5],0)),"")</f>
        <v>Bob Markakis</v>
      </c>
      <c r="J34" s="92" t="e">
        <f>IF(NOT(ISBLANK(INDEX(IIPM[BU Exec Sponsor],MATCH(Summary[App Code],#REF!,0)))),INDEX(IIPM[BU Exec Sponsor],MATCH(Summary[App Code],#REF!,0)),"")</f>
        <v>#REF!</v>
      </c>
      <c r="K34" s="92" t="e">
        <f>IF(NOT(ISBLANK(INDEX(IIPM[Business App Sponsor],MATCH(Summary[App Code],#REF!,0)))),INDEX(IIPM[Business App Sponsor],MATCH(Summary[App Code],#REF!,0)),"")</f>
        <v>#REF!</v>
      </c>
      <c r="L34" s="92" t="e">
        <f>IF(NOT(ISBLANK(INDEX(IIPM[Primary Data Centers],MATCH(Summary[App Code],#REF!,0)))),INDEX(IIPM[Primary Data Centers],MATCH(Summary[App Code],#REF!,0)),"")</f>
        <v>#REF!</v>
      </c>
      <c r="M34" s="92" t="s">
        <v>740</v>
      </c>
      <c r="N34" s="92"/>
      <c r="O34" s="92" t="e">
        <f>IF(NOT(ISBLANK(INDEX(IIPM[Current Lifecycle Phase],MATCH(Summary[App Code],#REF!,0)))),INDEX(IIPM[Current Lifecycle Phase],MATCH(Summary[App Code],#REF!,0)),"")</f>
        <v>#REF!</v>
      </c>
      <c r="P34" s="172" t="s">
        <v>719</v>
      </c>
      <c r="Q34" s="57">
        <v>42871</v>
      </c>
      <c r="R34" s="57">
        <v>43236</v>
      </c>
      <c r="S34" s="42" t="s">
        <v>1303</v>
      </c>
      <c r="T34" s="48"/>
      <c r="U34" s="146"/>
      <c r="V34" s="92" t="s">
        <v>809</v>
      </c>
      <c r="W34" s="161"/>
      <c r="X34" s="200"/>
      <c r="Y34" s="38" t="s">
        <v>866</v>
      </c>
      <c r="Z34" s="42"/>
      <c r="AA34" s="66"/>
      <c r="AB34" s="38" t="s">
        <v>866</v>
      </c>
      <c r="AC34" s="56"/>
      <c r="AD34" s="67"/>
      <c r="AE34" s="31" t="s">
        <v>664</v>
      </c>
      <c r="AF34" s="8" t="s">
        <v>105</v>
      </c>
      <c r="AG34" s="8"/>
      <c r="AH34" s="8" t="s">
        <v>50</v>
      </c>
      <c r="AI34" s="18" t="s">
        <v>20</v>
      </c>
      <c r="AJ34" s="76">
        <v>42675</v>
      </c>
      <c r="AK34" s="160" t="s">
        <v>866</v>
      </c>
      <c r="AL34" s="92"/>
      <c r="AM34" s="20" t="b">
        <f>IF(NOT(ISNA(MATCH(Summary[App Code],#REF!,0))),TRUE,FALSE)</f>
        <v>1</v>
      </c>
    </row>
    <row r="35" spans="1:39" s="10" customFormat="1" ht="15" customHeight="1">
      <c r="A35" s="25">
        <v>3</v>
      </c>
      <c r="B35" s="8"/>
      <c r="C35" s="8" t="str">
        <f>IF(NOT(ISBLANK(VLOOKUP(E35,IIPM!A$2:J$999,2,FALSE))),VLOOKUP(E35,IIPM!A$2:J$999,2,FALSE),"")</f>
        <v>Medium</v>
      </c>
      <c r="D35" s="8" t="str">
        <f>IF(NOT(ISBLANK(VLOOKUP(E35,IIPM!A$2:J$999,3,FALSE))),VLOOKUP(E35,IIPM!A$2:J$999,3,FALSE),"")</f>
        <v>No</v>
      </c>
      <c r="E35" s="25" t="s">
        <v>106</v>
      </c>
      <c r="F35" s="19" t="str">
        <f>IF(NOT(ISBLANK(VLOOKUP(E35,IIPM!A$2:D$999,4,FALSE))),VLOOKUP(E35,IIPM!A$2:D$999,4,FALSE),"")</f>
        <v>HI AMP Term Deposit Processing Automation</v>
      </c>
      <c r="G35" s="19" t="str">
        <f>IF(NOT(ISBLANK(VLOOKUP(E35,IIPM!A$2:J$999,5,FALSE))),VLOOKUP(E35,IIPM!A$2:J$999,5,FALSE),"")</f>
        <v>Li, Tracy (RBC IS)</v>
      </c>
      <c r="H35" s="92" t="str">
        <f>IF(NOT(ISBLANK(VLOOKUP(E35,IIPM!A$2:J$999,6,FALSE))),VLOOKUP(E35,IIPM!A$2:J$999,6,FALSE),"")</f>
        <v>de Lucy, Chloe</v>
      </c>
      <c r="I35" s="92" t="str">
        <f>IF(NOT(ISBLANK(INDEX(L5RegionalHead[Regional Head],MATCH(Summary[L5],L5RegionalHead[L5],0)))),INDEX(L5RegionalHead[Regional Head],MATCH(Summary[L5],L5RegionalHead[L5],0)),"")</f>
        <v>Bob Markakis</v>
      </c>
      <c r="J35" s="92" t="e">
        <f>IF(NOT(ISBLANK(INDEX(IIPM[BU Exec Sponsor],MATCH(Summary[App Code],#REF!,0)))),INDEX(IIPM[BU Exec Sponsor],MATCH(Summary[App Code],#REF!,0)),"")</f>
        <v>#REF!</v>
      </c>
      <c r="K35" s="92" t="e">
        <f>IF(NOT(ISBLANK(INDEX(IIPM[Business App Sponsor],MATCH(Summary[App Code],#REF!,0)))),INDEX(IIPM[Business App Sponsor],MATCH(Summary[App Code],#REF!,0)),"")</f>
        <v>#REF!</v>
      </c>
      <c r="L35" s="92" t="e">
        <f>IF(NOT(ISBLANK(INDEX(IIPM[Primary Data Centers],MATCH(Summary[App Code],#REF!,0)))),INDEX(IIPM[Primary Data Centers],MATCH(Summary[App Code],#REF!,0)),"")</f>
        <v>#REF!</v>
      </c>
      <c r="M35" s="92" t="s">
        <v>740</v>
      </c>
      <c r="N35" s="92"/>
      <c r="O35" s="92" t="e">
        <f>IF(NOT(ISBLANK(INDEX(IIPM[Current Lifecycle Phase],MATCH(Summary[App Code],#REF!,0)))),INDEX(IIPM[Current Lifecycle Phase],MATCH(Summary[App Code],#REF!,0)),"")</f>
        <v>#REF!</v>
      </c>
      <c r="P35" s="172" t="s">
        <v>719</v>
      </c>
      <c r="Q35" s="57">
        <v>42880</v>
      </c>
      <c r="R35" s="57">
        <v>43244</v>
      </c>
      <c r="S35" s="42" t="s">
        <v>1303</v>
      </c>
      <c r="T35" s="48"/>
      <c r="U35" s="102"/>
      <c r="V35" s="92" t="s">
        <v>810</v>
      </c>
      <c r="W35" s="161"/>
      <c r="X35" s="200"/>
      <c r="Y35" s="38" t="s">
        <v>866</v>
      </c>
      <c r="Z35" s="42"/>
      <c r="AA35" s="66"/>
      <c r="AB35" s="38" t="s">
        <v>866</v>
      </c>
      <c r="AC35" s="187"/>
      <c r="AD35" s="67"/>
      <c r="AE35" s="31" t="s">
        <v>664</v>
      </c>
      <c r="AF35" s="8" t="s">
        <v>68</v>
      </c>
      <c r="AG35" s="9">
        <v>42655</v>
      </c>
      <c r="AH35" s="8" t="s">
        <v>19</v>
      </c>
      <c r="AI35" s="18" t="s">
        <v>20</v>
      </c>
      <c r="AJ35" s="76">
        <v>43750</v>
      </c>
      <c r="AK35" s="160" t="s">
        <v>866</v>
      </c>
      <c r="AL35" s="92"/>
      <c r="AM35" s="20" t="b">
        <f>IF(NOT(ISNA(MATCH(Summary[App Code],#REF!,0))),TRUE,FALSE)</f>
        <v>1</v>
      </c>
    </row>
    <row r="36" spans="1:39" s="10" customFormat="1" ht="15" customHeight="1">
      <c r="A36" s="25">
        <v>3</v>
      </c>
      <c r="B36" s="8"/>
      <c r="C36" s="8" t="str">
        <f>IF(NOT(ISBLANK(VLOOKUP(E36,IIPM!A$2:J$999,2,FALSE))),VLOOKUP(E36,IIPM!A$2:J$999,2,FALSE),"")</f>
        <v>Medium</v>
      </c>
      <c r="D36" s="8" t="str">
        <f>IF(NOT(ISBLANK(VLOOKUP(E36,IIPM!A$2:J$999,3,FALSE))),VLOOKUP(E36,IIPM!A$2:J$999,3,FALSE),"")</f>
        <v>No</v>
      </c>
      <c r="E36" s="25" t="s">
        <v>108</v>
      </c>
      <c r="F36" s="19" t="str">
        <f>IF(NOT(ISBLANK(VLOOKUP(E36,IIPM!A$2:D$999,4,FALSE))),VLOOKUP(E36,IIPM!A$2:D$999,4,FALSE),"")</f>
        <v>HI Navigator Acorn</v>
      </c>
      <c r="G36" s="19" t="str">
        <f>IF(NOT(ISBLANK(VLOOKUP(E36,IIPM!A$2:J$999,5,FALSE))),VLOOKUP(E36,IIPM!A$2:J$999,5,FALSE),"")</f>
        <v>Li, Tracy (RBC IS)</v>
      </c>
      <c r="H36" s="92" t="str">
        <f>IF(NOT(ISBLANK(VLOOKUP(E36,IIPM!A$2:J$999,6,FALSE))),VLOOKUP(E36,IIPM!A$2:J$999,6,FALSE),"")</f>
        <v>de Lucy, Chloe</v>
      </c>
      <c r="I36" s="92" t="str">
        <f>IF(NOT(ISBLANK(INDEX(L5RegionalHead[Regional Head],MATCH(Summary[L5],L5RegionalHead[L5],0)))),INDEX(L5RegionalHead[Regional Head],MATCH(Summary[L5],L5RegionalHead[L5],0)),"")</f>
        <v>Bob Markakis</v>
      </c>
      <c r="J36" s="92" t="e">
        <f>IF(NOT(ISBLANK(INDEX(IIPM[BU Exec Sponsor],MATCH(Summary[App Code],#REF!,0)))),INDEX(IIPM[BU Exec Sponsor],MATCH(Summary[App Code],#REF!,0)),"")</f>
        <v>#REF!</v>
      </c>
      <c r="K36" s="92" t="e">
        <f>IF(NOT(ISBLANK(INDEX(IIPM[Business App Sponsor],MATCH(Summary[App Code],#REF!,0)))),INDEX(IIPM[Business App Sponsor],MATCH(Summary[App Code],#REF!,0)),"")</f>
        <v>#REF!</v>
      </c>
      <c r="L36" s="92" t="e">
        <f>IF(NOT(ISBLANK(INDEX(IIPM[Primary Data Centers],MATCH(Summary[App Code],#REF!,0)))),INDEX(IIPM[Primary Data Centers],MATCH(Summary[App Code],#REF!,0)),"")</f>
        <v>#REF!</v>
      </c>
      <c r="M36" s="92" t="s">
        <v>740</v>
      </c>
      <c r="N36" s="92"/>
      <c r="O36" s="92" t="e">
        <f>IF(NOT(ISBLANK(INDEX(IIPM[Current Lifecycle Phase],MATCH(Summary[App Code],#REF!,0)))),INDEX(IIPM[Current Lifecycle Phase],MATCH(Summary[App Code],#REF!,0)),"")</f>
        <v>#REF!</v>
      </c>
      <c r="P36" s="172" t="s">
        <v>719</v>
      </c>
      <c r="Q36" s="57">
        <v>42880</v>
      </c>
      <c r="R36" s="57">
        <v>43244</v>
      </c>
      <c r="S36" s="42" t="s">
        <v>1303</v>
      </c>
      <c r="T36" s="104"/>
      <c r="U36" s="102"/>
      <c r="V36" s="92" t="s">
        <v>810</v>
      </c>
      <c r="W36" s="161"/>
      <c r="X36" s="200"/>
      <c r="Y36" s="38" t="s">
        <v>866</v>
      </c>
      <c r="Z36" s="42"/>
      <c r="AA36" s="66"/>
      <c r="AB36" s="38" t="s">
        <v>866</v>
      </c>
      <c r="AC36" s="187"/>
      <c r="AD36" s="67"/>
      <c r="AE36" s="31" t="s">
        <v>87</v>
      </c>
      <c r="AF36" s="8" t="s">
        <v>87</v>
      </c>
      <c r="AG36" s="9">
        <v>42655</v>
      </c>
      <c r="AH36" s="8" t="s">
        <v>19</v>
      </c>
      <c r="AI36" s="18" t="s">
        <v>20</v>
      </c>
      <c r="AJ36" s="76">
        <v>43020</v>
      </c>
      <c r="AK36" s="160" t="s">
        <v>866</v>
      </c>
      <c r="AL36" s="92"/>
      <c r="AM36" s="20" t="b">
        <f>IF(NOT(ISNA(MATCH(Summary[App Code],#REF!,0))),TRUE,FALSE)</f>
        <v>1</v>
      </c>
    </row>
    <row r="37" spans="1:39" s="10" customFormat="1" ht="15" customHeight="1">
      <c r="A37" s="25">
        <v>3</v>
      </c>
      <c r="B37" s="8"/>
      <c r="C37" s="8" t="str">
        <f>IF(NOT(ISBLANK(VLOOKUP(E37,IIPM!A$2:J$999,2,FALSE))),VLOOKUP(E37,IIPM!A$2:J$999,2,FALSE),"")</f>
        <v>Low</v>
      </c>
      <c r="D37" s="8" t="str">
        <f>IF(NOT(ISBLANK(VLOOKUP(E37,IIPM!A$2:J$999,3,FALSE))),VLOOKUP(E37,IIPM!A$2:J$999,3,FALSE),"")</f>
        <v>No</v>
      </c>
      <c r="E37" s="25" t="s">
        <v>110</v>
      </c>
      <c r="F37" s="19" t="str">
        <f>IF(NOT(ISBLANK(VLOOKUP(E37,IIPM!A$2:D$999,4,FALSE))),VLOOKUP(E37,IIPM!A$2:D$999,4,FALSE),"")</f>
        <v>HI CPS Pricing Hiport Import Automation</v>
      </c>
      <c r="G37" s="19" t="str">
        <f>IF(NOT(ISBLANK(VLOOKUP(E37,IIPM!A$2:J$999,5,FALSE))),VLOOKUP(E37,IIPM!A$2:J$999,5,FALSE),"")</f>
        <v>Li, Tracy (RBC IS)</v>
      </c>
      <c r="H37" s="92" t="str">
        <f>IF(NOT(ISBLANK(VLOOKUP(E37,IIPM!A$2:J$999,6,FALSE))),VLOOKUP(E37,IIPM!A$2:J$999,6,FALSE),"")</f>
        <v>de Lucy, Chloe</v>
      </c>
      <c r="I37" s="92" t="str">
        <f>IF(NOT(ISBLANK(INDEX(L5RegionalHead[Regional Head],MATCH(Summary[L5],L5RegionalHead[L5],0)))),INDEX(L5RegionalHead[Regional Head],MATCH(Summary[L5],L5RegionalHead[L5],0)),"")</f>
        <v>Bob Markakis</v>
      </c>
      <c r="J37" s="92" t="e">
        <f>IF(NOT(ISBLANK(INDEX(IIPM[BU Exec Sponsor],MATCH(Summary[App Code],#REF!,0)))),INDEX(IIPM[BU Exec Sponsor],MATCH(Summary[App Code],#REF!,0)),"")</f>
        <v>#REF!</v>
      </c>
      <c r="K37" s="92" t="e">
        <f>IF(NOT(ISBLANK(INDEX(IIPM[Business App Sponsor],MATCH(Summary[App Code],#REF!,0)))),INDEX(IIPM[Business App Sponsor],MATCH(Summary[App Code],#REF!,0)),"")</f>
        <v>#REF!</v>
      </c>
      <c r="L37" s="92" t="e">
        <f>IF(NOT(ISBLANK(INDEX(IIPM[Primary Data Centers],MATCH(Summary[App Code],#REF!,0)))),INDEX(IIPM[Primary Data Centers],MATCH(Summary[App Code],#REF!,0)),"")</f>
        <v>#REF!</v>
      </c>
      <c r="M37" s="92" t="s">
        <v>740</v>
      </c>
      <c r="N37" s="92"/>
      <c r="O37" s="92" t="e">
        <f>IF(NOT(ISBLANK(INDEX(IIPM[Current Lifecycle Phase],MATCH(Summary[App Code],#REF!,0)))),INDEX(IIPM[Current Lifecycle Phase],MATCH(Summary[App Code],#REF!,0)),"")</f>
        <v>#REF!</v>
      </c>
      <c r="P37" s="172" t="s">
        <v>719</v>
      </c>
      <c r="Q37" s="57">
        <v>42879</v>
      </c>
      <c r="R37" s="57">
        <v>43243</v>
      </c>
      <c r="S37" s="42" t="s">
        <v>1303</v>
      </c>
      <c r="T37" s="104"/>
      <c r="U37" s="217"/>
      <c r="V37" s="92" t="s">
        <v>811</v>
      </c>
      <c r="W37" s="161"/>
      <c r="X37" s="200"/>
      <c r="Y37" s="38" t="s">
        <v>866</v>
      </c>
      <c r="Z37" s="42"/>
      <c r="AA37" s="66"/>
      <c r="AB37" s="38" t="s">
        <v>866</v>
      </c>
      <c r="AC37" s="187"/>
      <c r="AD37" s="67"/>
      <c r="AE37" s="31" t="s">
        <v>664</v>
      </c>
      <c r="AF37" s="8" t="s">
        <v>68</v>
      </c>
      <c r="AG37" s="9">
        <v>42655</v>
      </c>
      <c r="AH37" s="8" t="s">
        <v>19</v>
      </c>
      <c r="AI37" s="18" t="s">
        <v>20</v>
      </c>
      <c r="AJ37" s="76">
        <v>43020</v>
      </c>
      <c r="AK37" s="160" t="s">
        <v>866</v>
      </c>
      <c r="AL37" s="92"/>
      <c r="AM37" s="20" t="b">
        <f>IF(NOT(ISNA(MATCH(Summary[App Code],#REF!,0))),TRUE,FALSE)</f>
        <v>1</v>
      </c>
    </row>
    <row r="38" spans="1:39" s="10" customFormat="1" ht="15" customHeight="1">
      <c r="A38" s="25">
        <v>3</v>
      </c>
      <c r="B38" s="8"/>
      <c r="C38" s="8" t="str">
        <f>IF(NOT(ISBLANK(VLOOKUP(E38,IIPM!A$2:J$999,2,FALSE))),VLOOKUP(E38,IIPM!A$2:J$999,2,FALSE),"")</f>
        <v>Medium</v>
      </c>
      <c r="D38" s="8" t="str">
        <f>IF(NOT(ISBLANK(VLOOKUP(E38,IIPM!A$2:J$999,3,FALSE))),VLOOKUP(E38,IIPM!A$2:J$999,3,FALSE),"")</f>
        <v>No</v>
      </c>
      <c r="E38" s="25" t="s">
        <v>112</v>
      </c>
      <c r="F38" s="19" t="str">
        <f>IF(NOT(ISBLANK(VLOOKUP(E38,IIPM!A$2:D$999,4,FALSE))),VLOOKUP(E38,IIPM!A$2:D$999,4,FALSE),"")</f>
        <v>HI Registry Accounting Suite</v>
      </c>
      <c r="G38" s="19" t="str">
        <f>IF(NOT(ISBLANK(VLOOKUP(E38,IIPM!A$2:J$999,5,FALSE))),VLOOKUP(E38,IIPM!A$2:J$999,5,FALSE),"")</f>
        <v>Li, Tracy (RBC IS)</v>
      </c>
      <c r="H38" s="92" t="str">
        <f>IF(NOT(ISBLANK(VLOOKUP(E38,IIPM!A$2:J$999,6,FALSE))),VLOOKUP(E38,IIPM!A$2:J$999,6,FALSE),"")</f>
        <v>de Lucy, Chloe</v>
      </c>
      <c r="I38" s="92" t="str">
        <f>IF(NOT(ISBLANK(INDEX(L5RegionalHead[Regional Head],MATCH(Summary[L5],L5RegionalHead[L5],0)))),INDEX(L5RegionalHead[Regional Head],MATCH(Summary[L5],L5RegionalHead[L5],0)),"")</f>
        <v>Bob Markakis</v>
      </c>
      <c r="J38" s="92" t="e">
        <f>IF(NOT(ISBLANK(INDEX(IIPM[BU Exec Sponsor],MATCH(Summary[App Code],#REF!,0)))),INDEX(IIPM[BU Exec Sponsor],MATCH(Summary[App Code],#REF!,0)),"")</f>
        <v>#REF!</v>
      </c>
      <c r="K38" s="92" t="e">
        <f>IF(NOT(ISBLANK(INDEX(IIPM[Business App Sponsor],MATCH(Summary[App Code],#REF!,0)))),INDEX(IIPM[Business App Sponsor],MATCH(Summary[App Code],#REF!,0)),"")</f>
        <v>#REF!</v>
      </c>
      <c r="L38" s="92" t="e">
        <f>IF(NOT(ISBLANK(INDEX(IIPM[Primary Data Centers],MATCH(Summary[App Code],#REF!,0)))),INDEX(IIPM[Primary Data Centers],MATCH(Summary[App Code],#REF!,0)),"")</f>
        <v>#REF!</v>
      </c>
      <c r="M38" s="92" t="s">
        <v>740</v>
      </c>
      <c r="N38" s="92"/>
      <c r="O38" s="92" t="e">
        <f>IF(NOT(ISBLANK(INDEX(IIPM[Current Lifecycle Phase],MATCH(Summary[App Code],#REF!,0)))),INDEX(IIPM[Current Lifecycle Phase],MATCH(Summary[App Code],#REF!,0)),"")</f>
        <v>#REF!</v>
      </c>
      <c r="P38" s="172" t="s">
        <v>719</v>
      </c>
      <c r="Q38" s="57">
        <v>42880</v>
      </c>
      <c r="R38" s="57">
        <v>43244</v>
      </c>
      <c r="S38" s="42" t="s">
        <v>1303</v>
      </c>
      <c r="T38" s="104"/>
      <c r="U38" s="167"/>
      <c r="V38" s="92" t="s">
        <v>810</v>
      </c>
      <c r="W38" s="161"/>
      <c r="X38" s="200"/>
      <c r="Y38" s="38" t="s">
        <v>866</v>
      </c>
      <c r="Z38" s="42"/>
      <c r="AA38" s="66"/>
      <c r="AB38" s="38" t="s">
        <v>866</v>
      </c>
      <c r="AC38" s="187"/>
      <c r="AD38" s="67"/>
      <c r="AE38" s="31" t="s">
        <v>664</v>
      </c>
      <c r="AF38" s="8" t="s">
        <v>87</v>
      </c>
      <c r="AG38" s="9">
        <v>42655</v>
      </c>
      <c r="AH38" s="8" t="s">
        <v>19</v>
      </c>
      <c r="AI38" s="18" t="s">
        <v>20</v>
      </c>
      <c r="AJ38" s="76">
        <v>43750</v>
      </c>
      <c r="AK38" s="160" t="s">
        <v>866</v>
      </c>
      <c r="AL38" s="92"/>
      <c r="AM38" s="20" t="b">
        <f>IF(NOT(ISNA(MATCH(Summary[App Code],#REF!,0))),TRUE,FALSE)</f>
        <v>1</v>
      </c>
    </row>
    <row r="39" spans="1:39" s="10" customFormat="1" ht="15" customHeight="1">
      <c r="A39" s="25">
        <v>3</v>
      </c>
      <c r="B39" s="8"/>
      <c r="C39" s="8" t="str">
        <f>IF(NOT(ISBLANK(VLOOKUP(E39,IIPM!A$2:J$999,2,FALSE))),VLOOKUP(E39,IIPM!A$2:J$999,2,FALSE),"")</f>
        <v>Medium</v>
      </c>
      <c r="D39" s="8" t="str">
        <f>IF(NOT(ISBLANK(VLOOKUP(E39,IIPM!A$2:J$999,3,FALSE))),VLOOKUP(E39,IIPM!A$2:J$999,3,FALSE),"")</f>
        <v>No</v>
      </c>
      <c r="E39" s="25" t="s">
        <v>114</v>
      </c>
      <c r="F39" s="19" t="str">
        <f>IF(NOT(ISBLANK(VLOOKUP(E39,IIPM!A$2:D$999,4,FALSE))),VLOOKUP(E39,IIPM!A$2:D$999,4,FALSE),"")</f>
        <v>HI Navigator SARA Distribution Component</v>
      </c>
      <c r="G39" s="19" t="str">
        <f>IF(NOT(ISBLANK(VLOOKUP(E39,IIPM!A$2:J$999,5,FALSE))),VLOOKUP(E39,IIPM!A$2:J$999,5,FALSE),"")</f>
        <v>Li, Tracy (RBC IS)</v>
      </c>
      <c r="H39" s="92" t="str">
        <f>IF(NOT(ISBLANK(VLOOKUP(E39,IIPM!A$2:J$999,6,FALSE))),VLOOKUP(E39,IIPM!A$2:J$999,6,FALSE),"")</f>
        <v>de Lucy, Chloe</v>
      </c>
      <c r="I39" s="92" t="str">
        <f>IF(NOT(ISBLANK(INDEX(L5RegionalHead[Regional Head],MATCH(Summary[L5],L5RegionalHead[L5],0)))),INDEX(L5RegionalHead[Regional Head],MATCH(Summary[L5],L5RegionalHead[L5],0)),"")</f>
        <v>Bob Markakis</v>
      </c>
      <c r="J39" s="92" t="e">
        <f>IF(NOT(ISBLANK(INDEX(IIPM[BU Exec Sponsor],MATCH(Summary[App Code],#REF!,0)))),INDEX(IIPM[BU Exec Sponsor],MATCH(Summary[App Code],#REF!,0)),"")</f>
        <v>#REF!</v>
      </c>
      <c r="K39" s="92" t="e">
        <f>IF(NOT(ISBLANK(INDEX(IIPM[Business App Sponsor],MATCH(Summary[App Code],#REF!,0)))),INDEX(IIPM[Business App Sponsor],MATCH(Summary[App Code],#REF!,0)),"")</f>
        <v>#REF!</v>
      </c>
      <c r="L39" s="92" t="e">
        <f>IF(NOT(ISBLANK(INDEX(IIPM[Primary Data Centers],MATCH(Summary[App Code],#REF!,0)))),INDEX(IIPM[Primary Data Centers],MATCH(Summary[App Code],#REF!,0)),"")</f>
        <v>#REF!</v>
      </c>
      <c r="M39" s="92" t="s">
        <v>740</v>
      </c>
      <c r="N39" s="92"/>
      <c r="O39" s="92" t="e">
        <f>IF(NOT(ISBLANK(INDEX(IIPM[Current Lifecycle Phase],MATCH(Summary[App Code],#REF!,0)))),INDEX(IIPM[Current Lifecycle Phase],MATCH(Summary[App Code],#REF!,0)),"")</f>
        <v>#REF!</v>
      </c>
      <c r="P39" s="172" t="s">
        <v>719</v>
      </c>
      <c r="Q39" s="57">
        <v>42855</v>
      </c>
      <c r="R39" s="57">
        <v>43220</v>
      </c>
      <c r="S39" s="42" t="s">
        <v>1303</v>
      </c>
      <c r="T39" s="104"/>
      <c r="U39" s="166"/>
      <c r="V39" s="92"/>
      <c r="W39" s="161"/>
      <c r="X39" s="200"/>
      <c r="Y39" s="38" t="s">
        <v>866</v>
      </c>
      <c r="Z39" s="42"/>
      <c r="AA39" s="66"/>
      <c r="AB39" s="38" t="s">
        <v>866</v>
      </c>
      <c r="AC39" s="187"/>
      <c r="AD39" s="67"/>
      <c r="AE39" s="31" t="s">
        <v>664</v>
      </c>
      <c r="AF39" s="8" t="s">
        <v>116</v>
      </c>
      <c r="AG39" s="9">
        <v>42655</v>
      </c>
      <c r="AH39" s="8" t="s">
        <v>19</v>
      </c>
      <c r="AI39" s="18" t="s">
        <v>20</v>
      </c>
      <c r="AJ39" s="76">
        <v>43020</v>
      </c>
      <c r="AK39" s="160" t="s">
        <v>866</v>
      </c>
      <c r="AL39" s="92"/>
      <c r="AM39" s="20" t="b">
        <f>IF(NOT(ISNA(MATCH(Summary[App Code],#REF!,0))),TRUE,FALSE)</f>
        <v>1</v>
      </c>
    </row>
    <row r="40" spans="1:39" s="10" customFormat="1" ht="15" customHeight="1">
      <c r="A40" s="25">
        <v>3</v>
      </c>
      <c r="B40" s="8"/>
      <c r="C40" s="8" t="str">
        <f>IF(NOT(ISBLANK(VLOOKUP(E40,IIPM!A$2:J$999,2,FALSE))),VLOOKUP(E40,IIPM!A$2:J$999,2,FALSE),"")</f>
        <v>High</v>
      </c>
      <c r="D40" s="8" t="str">
        <f>IF(NOT(ISBLANK(VLOOKUP(E40,IIPM!A$2:J$999,3,FALSE))),VLOOKUP(E40,IIPM!A$2:J$999,3,FALSE),"")</f>
        <v>No</v>
      </c>
      <c r="E40" s="25" t="s">
        <v>117</v>
      </c>
      <c r="F40" s="19" t="str">
        <f>IF(NOT(ISBLANK(VLOOKUP(E40,IIPM!A$2:D$999,4,FALSE))),VLOOKUP(E40,IIPM!A$2:D$999,4,FALSE),"")</f>
        <v>HI Navigator Unit Pricing Fees</v>
      </c>
      <c r="G40" s="19" t="str">
        <f>IF(NOT(ISBLANK(VLOOKUP(E40,IIPM!A$2:J$999,5,FALSE))),VLOOKUP(E40,IIPM!A$2:J$999,5,FALSE),"")</f>
        <v>Li, Tracy (RBC IS)</v>
      </c>
      <c r="H40" s="92" t="str">
        <f>IF(NOT(ISBLANK(VLOOKUP(E40,IIPM!A$2:J$999,6,FALSE))),VLOOKUP(E40,IIPM!A$2:J$999,6,FALSE),"")</f>
        <v>de Lucy, Chloe</v>
      </c>
      <c r="I40" s="92" t="str">
        <f>IF(NOT(ISBLANK(INDEX(L5RegionalHead[Regional Head],MATCH(Summary[L5],L5RegionalHead[L5],0)))),INDEX(L5RegionalHead[Regional Head],MATCH(Summary[L5],L5RegionalHead[L5],0)),"")</f>
        <v>Bob Markakis</v>
      </c>
      <c r="J40" s="92" t="e">
        <f>IF(NOT(ISBLANK(INDEX(IIPM[BU Exec Sponsor],MATCH(Summary[App Code],#REF!,0)))),INDEX(IIPM[BU Exec Sponsor],MATCH(Summary[App Code],#REF!,0)),"")</f>
        <v>#REF!</v>
      </c>
      <c r="K40" s="92" t="e">
        <f>IF(NOT(ISBLANK(INDEX(IIPM[Business App Sponsor],MATCH(Summary[App Code],#REF!,0)))),INDEX(IIPM[Business App Sponsor],MATCH(Summary[App Code],#REF!,0)),"")</f>
        <v>#REF!</v>
      </c>
      <c r="L40" s="92" t="e">
        <f>IF(NOT(ISBLANK(INDEX(IIPM[Primary Data Centers],MATCH(Summary[App Code],#REF!,0)))),INDEX(IIPM[Primary Data Centers],MATCH(Summary[App Code],#REF!,0)),"")</f>
        <v>#REF!</v>
      </c>
      <c r="M40" s="92" t="s">
        <v>740</v>
      </c>
      <c r="N40" s="92"/>
      <c r="O40" s="92" t="e">
        <f>IF(NOT(ISBLANK(INDEX(IIPM[Current Lifecycle Phase],MATCH(Summary[App Code],#REF!,0)))),INDEX(IIPM[Current Lifecycle Phase],MATCH(Summary[App Code],#REF!,0)),"")</f>
        <v>#REF!</v>
      </c>
      <c r="P40" s="172" t="s">
        <v>719</v>
      </c>
      <c r="Q40" s="57">
        <v>42881</v>
      </c>
      <c r="R40" s="57">
        <v>43246</v>
      </c>
      <c r="S40" s="42" t="s">
        <v>1303</v>
      </c>
      <c r="T40" s="104"/>
      <c r="U40" s="166"/>
      <c r="V40" s="92" t="s">
        <v>812</v>
      </c>
      <c r="W40" s="161"/>
      <c r="X40" s="200"/>
      <c r="Y40" s="38" t="s">
        <v>866</v>
      </c>
      <c r="Z40" s="42"/>
      <c r="AA40" s="66"/>
      <c r="AB40" s="38" t="s">
        <v>866</v>
      </c>
      <c r="AC40" s="187"/>
      <c r="AD40" s="67"/>
      <c r="AE40" s="31" t="s">
        <v>664</v>
      </c>
      <c r="AF40" s="8" t="s">
        <v>116</v>
      </c>
      <c r="AG40" s="9">
        <v>42655</v>
      </c>
      <c r="AH40" s="8" t="s">
        <v>19</v>
      </c>
      <c r="AI40" s="18" t="s">
        <v>20</v>
      </c>
      <c r="AJ40" s="76">
        <v>43020</v>
      </c>
      <c r="AK40" s="160" t="s">
        <v>866</v>
      </c>
      <c r="AL40" s="92"/>
      <c r="AM40" s="20" t="b">
        <f>IF(NOT(ISNA(MATCH(Summary[App Code],#REF!,0))),TRUE,FALSE)</f>
        <v>1</v>
      </c>
    </row>
    <row r="41" spans="1:39" s="10" customFormat="1" ht="15" customHeight="1">
      <c r="A41" s="25">
        <v>3</v>
      </c>
      <c r="B41" s="8"/>
      <c r="C41" s="8" t="str">
        <f>IF(NOT(ISBLANK(VLOOKUP(E41,IIPM!A$2:J$999,2,FALSE))),VLOOKUP(E41,IIPM!A$2:J$999,2,FALSE),"")</f>
        <v>Medium</v>
      </c>
      <c r="D41" s="8" t="str">
        <f>IF(NOT(ISBLANK(VLOOKUP(E41,IIPM!A$2:J$999,3,FALSE))),VLOOKUP(E41,IIPM!A$2:J$999,3,FALSE),"")</f>
        <v>No</v>
      </c>
      <c r="E41" s="25" t="s">
        <v>119</v>
      </c>
      <c r="F41" s="19" t="str">
        <f>IF(NOT(ISBLANK(VLOOKUP(E41,IIPM!A$2:D$999,4,FALSE))),VLOOKUP(E41,IIPM!A$2:D$999,4,FALSE),"")</f>
        <v>HI File Transformation Biztalk</v>
      </c>
      <c r="G41" s="19" t="str">
        <f>IF(NOT(ISBLANK(VLOOKUP(E41,IIPM!A$2:J$999,5,FALSE))),VLOOKUP(E41,IIPM!A$2:J$999,5,FALSE),"")</f>
        <v>Li, Tracy (RBC IS)</v>
      </c>
      <c r="H41" s="92" t="str">
        <f>IF(NOT(ISBLANK(VLOOKUP(E41,IIPM!A$2:J$999,6,FALSE))),VLOOKUP(E41,IIPM!A$2:J$999,6,FALSE),"")</f>
        <v>de Lucy, Chloe</v>
      </c>
      <c r="I41" s="92" t="str">
        <f>IF(NOT(ISBLANK(INDEX(L5RegionalHead[Regional Head],MATCH(Summary[L5],L5RegionalHead[L5],0)))),INDEX(L5RegionalHead[Regional Head],MATCH(Summary[L5],L5RegionalHead[L5],0)),"")</f>
        <v>Bob Markakis</v>
      </c>
      <c r="J41" s="92" t="e">
        <f>IF(NOT(ISBLANK(INDEX(IIPM[BU Exec Sponsor],MATCH(Summary[App Code],#REF!,0)))),INDEX(IIPM[BU Exec Sponsor],MATCH(Summary[App Code],#REF!,0)),"")</f>
        <v>#REF!</v>
      </c>
      <c r="K41" s="92" t="e">
        <f>IF(NOT(ISBLANK(INDEX(IIPM[Business App Sponsor],MATCH(Summary[App Code],#REF!,0)))),INDEX(IIPM[Business App Sponsor],MATCH(Summary[App Code],#REF!,0)),"")</f>
        <v>#REF!</v>
      </c>
      <c r="L41" s="92" t="e">
        <f>IF(NOT(ISBLANK(INDEX(IIPM[Primary Data Centers],MATCH(Summary[App Code],#REF!,0)))),INDEX(IIPM[Primary Data Centers],MATCH(Summary[App Code],#REF!,0)),"")</f>
        <v>#REF!</v>
      </c>
      <c r="M41" s="92" t="s">
        <v>740</v>
      </c>
      <c r="N41" s="92"/>
      <c r="O41" s="92" t="e">
        <f>IF(NOT(ISBLANK(INDEX(IIPM[Current Lifecycle Phase],MATCH(Summary[App Code],#REF!,0)))),INDEX(IIPM[Current Lifecycle Phase],MATCH(Summary[App Code],#REF!,0)),"")</f>
        <v>#REF!</v>
      </c>
      <c r="P41" s="172" t="s">
        <v>719</v>
      </c>
      <c r="Q41" s="57">
        <v>42881</v>
      </c>
      <c r="R41" s="57">
        <v>43246</v>
      </c>
      <c r="S41" s="42" t="s">
        <v>1303</v>
      </c>
      <c r="T41" s="281"/>
      <c r="U41" s="219"/>
      <c r="V41" s="92" t="s">
        <v>861</v>
      </c>
      <c r="W41" s="161"/>
      <c r="X41" s="200"/>
      <c r="Y41" s="38" t="s">
        <v>866</v>
      </c>
      <c r="Z41" s="42"/>
      <c r="AA41" s="66"/>
      <c r="AB41" s="38" t="s">
        <v>866</v>
      </c>
      <c r="AC41" s="187"/>
      <c r="AD41" s="67"/>
      <c r="AE41" s="31" t="s">
        <v>664</v>
      </c>
      <c r="AF41" s="8" t="s">
        <v>68</v>
      </c>
      <c r="AG41" s="9">
        <v>42655</v>
      </c>
      <c r="AH41" s="8" t="s">
        <v>19</v>
      </c>
      <c r="AI41" s="18" t="s">
        <v>20</v>
      </c>
      <c r="AJ41" s="76">
        <v>43020</v>
      </c>
      <c r="AK41" s="160" t="s">
        <v>866</v>
      </c>
      <c r="AL41" s="92"/>
      <c r="AM41" s="20" t="b">
        <f>IF(NOT(ISNA(MATCH(Summary[App Code],#REF!,0))),TRUE,FALSE)</f>
        <v>1</v>
      </c>
    </row>
    <row r="42" spans="1:39" s="10" customFormat="1" ht="15" customHeight="1">
      <c r="A42" s="25">
        <v>3</v>
      </c>
      <c r="B42" s="8"/>
      <c r="C42" s="8" t="str">
        <f>IF(NOT(ISBLANK(VLOOKUP(E42,IIPM!A$2:J$999,2,FALSE))),VLOOKUP(E42,IIPM!A$2:J$999,2,FALSE),"")</f>
        <v>Medium</v>
      </c>
      <c r="D42" s="8" t="str">
        <f>IF(NOT(ISBLANK(VLOOKUP(E42,IIPM!A$2:J$999,3,FALSE))),VLOOKUP(E42,IIPM!A$2:J$999,3,FALSE),"")</f>
        <v>No</v>
      </c>
      <c r="E42" s="25" t="s">
        <v>121</v>
      </c>
      <c r="F42" s="19" t="str">
        <f>IF(NOT(ISBLANK(VLOOKUP(E42,IIPM!A$2:D$999,4,FALSE))),VLOOKUP(E42,IIPM!A$2:D$999,4,FALSE),"")</f>
        <v>HI Charles River Import Automation Suite</v>
      </c>
      <c r="G42" s="19" t="str">
        <f>IF(NOT(ISBLANK(VLOOKUP(E42,IIPM!A$2:J$999,5,FALSE))),VLOOKUP(E42,IIPM!A$2:J$999,5,FALSE),"")</f>
        <v>Li, Tracy (RBC IS)</v>
      </c>
      <c r="H42" s="92" t="str">
        <f>IF(NOT(ISBLANK(VLOOKUP(E42,IIPM!A$2:J$999,6,FALSE))),VLOOKUP(E42,IIPM!A$2:J$999,6,FALSE),"")</f>
        <v>de Lucy, Chloe</v>
      </c>
      <c r="I42" s="92" t="str">
        <f>IF(NOT(ISBLANK(INDEX(L5RegionalHead[Regional Head],MATCH(Summary[L5],L5RegionalHead[L5],0)))),INDEX(L5RegionalHead[Regional Head],MATCH(Summary[L5],L5RegionalHead[L5],0)),"")</f>
        <v>Bob Markakis</v>
      </c>
      <c r="J42" s="92" t="e">
        <f>IF(NOT(ISBLANK(INDEX(IIPM[BU Exec Sponsor],MATCH(Summary[App Code],#REF!,0)))),INDEX(IIPM[BU Exec Sponsor],MATCH(Summary[App Code],#REF!,0)),"")</f>
        <v>#REF!</v>
      </c>
      <c r="K42" s="92" t="e">
        <f>IF(NOT(ISBLANK(INDEX(IIPM[Business App Sponsor],MATCH(Summary[App Code],#REF!,0)))),INDEX(IIPM[Business App Sponsor],MATCH(Summary[App Code],#REF!,0)),"")</f>
        <v>#REF!</v>
      </c>
      <c r="L42" s="92" t="e">
        <f>IF(NOT(ISBLANK(INDEX(IIPM[Primary Data Centers],MATCH(Summary[App Code],#REF!,0)))),INDEX(IIPM[Primary Data Centers],MATCH(Summary[App Code],#REF!,0)),"")</f>
        <v>#REF!</v>
      </c>
      <c r="M42" s="92" t="s">
        <v>740</v>
      </c>
      <c r="N42" s="92"/>
      <c r="O42" s="92" t="e">
        <f>IF(NOT(ISBLANK(INDEX(IIPM[Current Lifecycle Phase],MATCH(Summary[App Code],#REF!,0)))),INDEX(IIPM[Current Lifecycle Phase],MATCH(Summary[App Code],#REF!,0)),"")</f>
        <v>#REF!</v>
      </c>
      <c r="P42" s="172" t="s">
        <v>719</v>
      </c>
      <c r="Q42" s="42">
        <v>42880</v>
      </c>
      <c r="R42" s="103">
        <v>43245</v>
      </c>
      <c r="S42" s="42" t="s">
        <v>1303</v>
      </c>
      <c r="T42" s="218"/>
      <c r="U42" s="50"/>
      <c r="V42" s="92" t="s">
        <v>813</v>
      </c>
      <c r="W42" s="161"/>
      <c r="X42" s="200"/>
      <c r="Y42" s="38" t="s">
        <v>866</v>
      </c>
      <c r="Z42" s="42"/>
      <c r="AA42" s="66"/>
      <c r="AB42" s="38" t="s">
        <v>866</v>
      </c>
      <c r="AC42" s="187"/>
      <c r="AD42" s="67"/>
      <c r="AE42" s="31" t="s">
        <v>664</v>
      </c>
      <c r="AF42" s="8" t="s">
        <v>87</v>
      </c>
      <c r="AG42" s="9">
        <v>42655</v>
      </c>
      <c r="AH42" s="8" t="s">
        <v>50</v>
      </c>
      <c r="AI42" s="18" t="s">
        <v>20</v>
      </c>
      <c r="AJ42" s="76">
        <v>43750</v>
      </c>
      <c r="AK42" s="160" t="s">
        <v>866</v>
      </c>
      <c r="AL42" s="92"/>
      <c r="AM42" s="20" t="b">
        <f>IF(NOT(ISNA(MATCH(Summary[App Code],#REF!,0))),TRUE,FALSE)</f>
        <v>1</v>
      </c>
    </row>
    <row r="43" spans="1:39" s="10" customFormat="1" ht="15" customHeight="1">
      <c r="A43" s="25">
        <v>3</v>
      </c>
      <c r="B43" s="8"/>
      <c r="C43" s="8" t="str">
        <f>IF(NOT(ISBLANK(VLOOKUP(E43,IIPM!A$2:J$999,2,FALSE))),VLOOKUP(E43,IIPM!A$2:J$999,2,FALSE),"")</f>
        <v>High</v>
      </c>
      <c r="D43" s="8" t="str">
        <f>IF(NOT(ISBLANK(VLOOKUP(E43,IIPM!A$2:J$999,3,FALSE))),VLOOKUP(E43,IIPM!A$2:J$999,3,FALSE),"")</f>
        <v>No</v>
      </c>
      <c r="E43" s="25" t="s">
        <v>123</v>
      </c>
      <c r="F43" s="19" t="str">
        <f>IF(NOT(ISBLANK(VLOOKUP(E43,IIPM!A$2:D$999,4,FALSE))),VLOOKUP(E43,IIPM!A$2:D$999,4,FALSE),"")</f>
        <v>HI Navigator SARA NAV Price Files</v>
      </c>
      <c r="G43" s="19" t="str">
        <f>IF(NOT(ISBLANK(VLOOKUP(E43,IIPM!A$2:J$999,5,FALSE))),VLOOKUP(E43,IIPM!A$2:J$999,5,FALSE),"")</f>
        <v>Li, Tracy (RBC IS)</v>
      </c>
      <c r="H43" s="92" t="str">
        <f>IF(NOT(ISBLANK(VLOOKUP(E43,IIPM!A$2:J$999,6,FALSE))),VLOOKUP(E43,IIPM!A$2:J$999,6,FALSE),"")</f>
        <v>de Lucy, Chloe</v>
      </c>
      <c r="I43" s="92" t="str">
        <f>IF(NOT(ISBLANK(INDEX(L5RegionalHead[Regional Head],MATCH(Summary[L5],L5RegionalHead[L5],0)))),INDEX(L5RegionalHead[Regional Head],MATCH(Summary[L5],L5RegionalHead[L5],0)),"")</f>
        <v>Bob Markakis</v>
      </c>
      <c r="J43" s="92" t="e">
        <f>IF(NOT(ISBLANK(INDEX(IIPM[BU Exec Sponsor],MATCH(Summary[App Code],#REF!,0)))),INDEX(IIPM[BU Exec Sponsor],MATCH(Summary[App Code],#REF!,0)),"")</f>
        <v>#REF!</v>
      </c>
      <c r="K43" s="92" t="e">
        <f>IF(NOT(ISBLANK(INDEX(IIPM[Business App Sponsor],MATCH(Summary[App Code],#REF!,0)))),INDEX(IIPM[Business App Sponsor],MATCH(Summary[App Code],#REF!,0)),"")</f>
        <v>#REF!</v>
      </c>
      <c r="L43" s="92" t="e">
        <f>IF(NOT(ISBLANK(INDEX(IIPM[Primary Data Centers],MATCH(Summary[App Code],#REF!,0)))),INDEX(IIPM[Primary Data Centers],MATCH(Summary[App Code],#REF!,0)),"")</f>
        <v>#REF!</v>
      </c>
      <c r="M43" s="92" t="s">
        <v>740</v>
      </c>
      <c r="N43" s="92"/>
      <c r="O43" s="92" t="e">
        <f>IF(NOT(ISBLANK(INDEX(IIPM[Current Lifecycle Phase],MATCH(Summary[App Code],#REF!,0)))),INDEX(IIPM[Current Lifecycle Phase],MATCH(Summary[App Code],#REF!,0)),"")</f>
        <v>#REF!</v>
      </c>
      <c r="P43" s="172" t="s">
        <v>719</v>
      </c>
      <c r="Q43" s="42">
        <v>42881</v>
      </c>
      <c r="R43" s="103">
        <v>43246</v>
      </c>
      <c r="S43" s="42" t="s">
        <v>1303</v>
      </c>
      <c r="T43" s="218"/>
      <c r="U43" s="219"/>
      <c r="V43" s="92" t="s">
        <v>812</v>
      </c>
      <c r="W43" s="161"/>
      <c r="X43" s="200"/>
      <c r="Y43" s="38" t="s">
        <v>866</v>
      </c>
      <c r="Z43" s="42"/>
      <c r="AA43" s="66"/>
      <c r="AB43" s="38" t="s">
        <v>866</v>
      </c>
      <c r="AC43" s="187"/>
      <c r="AD43" s="67"/>
      <c r="AE43" s="31" t="s">
        <v>664</v>
      </c>
      <c r="AF43" s="8" t="s">
        <v>87</v>
      </c>
      <c r="AG43" s="9">
        <v>42655</v>
      </c>
      <c r="AH43" s="8" t="s">
        <v>19</v>
      </c>
      <c r="AI43" s="18" t="s">
        <v>20</v>
      </c>
      <c r="AJ43" s="76">
        <v>43750</v>
      </c>
      <c r="AK43" s="160" t="s">
        <v>866</v>
      </c>
      <c r="AL43" s="92"/>
      <c r="AM43" s="20" t="b">
        <f>IF(NOT(ISNA(MATCH(Summary[App Code],#REF!,0))),TRUE,FALSE)</f>
        <v>1</v>
      </c>
    </row>
    <row r="44" spans="1:39" s="10" customFormat="1" ht="15" customHeight="1">
      <c r="A44" s="25">
        <v>3</v>
      </c>
      <c r="B44" s="8"/>
      <c r="C44" s="8" t="str">
        <f>IF(NOT(ISBLANK(VLOOKUP(E44,IIPM!A$2:J$999,2,FALSE))),VLOOKUP(E44,IIPM!A$2:J$999,2,FALSE),"")</f>
        <v>Criticality Not Assigned</v>
      </c>
      <c r="D44" s="8" t="str">
        <f>IF(NOT(ISBLANK(VLOOKUP(E44,IIPM!A$2:J$999,3,FALSE))),VLOOKUP(E44,IIPM!A$2:J$999,3,FALSE),"")</f>
        <v>No</v>
      </c>
      <c r="E44" s="25" t="s">
        <v>125</v>
      </c>
      <c r="F44" s="19" t="str">
        <f>IF(NOT(ISBLANK(VLOOKUP(E44,IIPM!A$2:D$999,4,FALSE))),VLOOKUP(E44,IIPM!A$2:D$999,4,FALSE),"")</f>
        <v>HI Navigator MIS</v>
      </c>
      <c r="G44" s="19" t="str">
        <f>IF(NOT(ISBLANK(VLOOKUP(E44,IIPM!A$2:J$999,5,FALSE))),VLOOKUP(E44,IIPM!A$2:J$999,5,FALSE),"")</f>
        <v>Li, Tracy (RBC IS)</v>
      </c>
      <c r="H44" s="92" t="str">
        <f>IF(NOT(ISBLANK(VLOOKUP(E44,IIPM!A$2:J$999,6,FALSE))),VLOOKUP(E44,IIPM!A$2:J$999,6,FALSE),"")</f>
        <v>de Lucy, Chloe</v>
      </c>
      <c r="I44" s="92" t="str">
        <f>IF(NOT(ISBLANK(INDEX(L5RegionalHead[Regional Head],MATCH(Summary[L5],L5RegionalHead[L5],0)))),INDEX(L5RegionalHead[Regional Head],MATCH(Summary[L5],L5RegionalHead[L5],0)),"")</f>
        <v>Bob Markakis</v>
      </c>
      <c r="J44" s="92" t="e">
        <f>IF(NOT(ISBLANK(INDEX(IIPM[BU Exec Sponsor],MATCH(Summary[App Code],#REF!,0)))),INDEX(IIPM[BU Exec Sponsor],MATCH(Summary[App Code],#REF!,0)),"")</f>
        <v>#REF!</v>
      </c>
      <c r="K44" s="92" t="e">
        <f>IF(NOT(ISBLANK(INDEX(IIPM[Business App Sponsor],MATCH(Summary[App Code],#REF!,0)))),INDEX(IIPM[Business App Sponsor],MATCH(Summary[App Code],#REF!,0)),"")</f>
        <v>#REF!</v>
      </c>
      <c r="L44" s="92" t="e">
        <f>IF(NOT(ISBLANK(INDEX(IIPM[Primary Data Centers],MATCH(Summary[App Code],#REF!,0)))),INDEX(IIPM[Primary Data Centers],MATCH(Summary[App Code],#REF!,0)),"")</f>
        <v>#REF!</v>
      </c>
      <c r="M44" s="92" t="s">
        <v>740</v>
      </c>
      <c r="N44" s="92"/>
      <c r="O44" s="92" t="e">
        <f>IF(NOT(ISBLANK(INDEX(IIPM[Current Lifecycle Phase],MATCH(Summary[App Code],#REF!,0)))),INDEX(IIPM[Current Lifecycle Phase],MATCH(Summary[App Code],#REF!,0)),"")</f>
        <v>#REF!</v>
      </c>
      <c r="P44" s="172" t="s">
        <v>719</v>
      </c>
      <c r="Q44" s="57">
        <v>42880</v>
      </c>
      <c r="R44" s="57">
        <v>43244</v>
      </c>
      <c r="S44" s="42" t="s">
        <v>1303</v>
      </c>
      <c r="T44" s="218"/>
      <c r="U44" s="50"/>
      <c r="V44" s="92" t="s">
        <v>810</v>
      </c>
      <c r="W44" s="161"/>
      <c r="X44" s="200"/>
      <c r="Y44" s="38" t="s">
        <v>866</v>
      </c>
      <c r="Z44" s="42"/>
      <c r="AA44" s="66"/>
      <c r="AB44" s="38" t="s">
        <v>866</v>
      </c>
      <c r="AC44" s="187"/>
      <c r="AD44" s="67"/>
      <c r="AE44" s="31" t="s">
        <v>664</v>
      </c>
      <c r="AF44" s="8" t="s">
        <v>116</v>
      </c>
      <c r="AG44" s="9">
        <v>42655</v>
      </c>
      <c r="AH44" s="8" t="s">
        <v>19</v>
      </c>
      <c r="AI44" s="18" t="s">
        <v>20</v>
      </c>
      <c r="AJ44" s="76">
        <v>43020</v>
      </c>
      <c r="AK44" s="160" t="s">
        <v>866</v>
      </c>
      <c r="AL44" s="92"/>
      <c r="AM44" s="20" t="b">
        <f>IF(NOT(ISNA(MATCH(Summary[App Code],#REF!,0))),TRUE,FALSE)</f>
        <v>1</v>
      </c>
    </row>
    <row r="45" spans="1:39" s="10" customFormat="1" ht="15" customHeight="1">
      <c r="A45" s="25">
        <v>3</v>
      </c>
      <c r="B45" s="8"/>
      <c r="C45" s="8" t="str">
        <f>IF(NOT(ISBLANK(VLOOKUP(E45,IIPM!A$2:J$999,2,FALSE))),VLOOKUP(E45,IIPM!A$2:J$999,2,FALSE),"")</f>
        <v>Criticality Not Assigned</v>
      </c>
      <c r="D45" s="8" t="str">
        <f>IF(NOT(ISBLANK(VLOOKUP(E45,IIPM!A$2:J$999,3,FALSE))),VLOOKUP(E45,IIPM!A$2:J$999,3,FALSE),"")</f>
        <v>No</v>
      </c>
      <c r="E45" s="25" t="s">
        <v>127</v>
      </c>
      <c r="F45" s="19" t="str">
        <f>IF(NOT(ISBLANK(VLOOKUP(E45,IIPM!A$2:D$999,4,FALSE))),VLOOKUP(E45,IIPM!A$2:D$999,4,FALSE),"")</f>
        <v>HI AMP Trade Confirmation Biztalk</v>
      </c>
      <c r="G45" s="19" t="str">
        <f>IF(NOT(ISBLANK(VLOOKUP(E45,IIPM!A$2:J$999,5,FALSE))),VLOOKUP(E45,IIPM!A$2:J$999,5,FALSE),"")</f>
        <v>Li, Tracy (RBC IS)</v>
      </c>
      <c r="H45" s="92" t="str">
        <f>IF(NOT(ISBLANK(VLOOKUP(E45,IIPM!A$2:J$999,6,FALSE))),VLOOKUP(E45,IIPM!A$2:J$999,6,FALSE),"")</f>
        <v>de Lucy, Chloe</v>
      </c>
      <c r="I45" s="92" t="str">
        <f>IF(NOT(ISBLANK(INDEX(L5RegionalHead[Regional Head],MATCH(Summary[L5],L5RegionalHead[L5],0)))),INDEX(L5RegionalHead[Regional Head],MATCH(Summary[L5],L5RegionalHead[L5],0)),"")</f>
        <v>Bob Markakis</v>
      </c>
      <c r="J45" s="92" t="e">
        <f>IF(NOT(ISBLANK(INDEX(IIPM[BU Exec Sponsor],MATCH(Summary[App Code],#REF!,0)))),INDEX(IIPM[BU Exec Sponsor],MATCH(Summary[App Code],#REF!,0)),"")</f>
        <v>#REF!</v>
      </c>
      <c r="K45" s="92" t="e">
        <f>IF(NOT(ISBLANK(INDEX(IIPM[Business App Sponsor],MATCH(Summary[App Code],#REF!,0)))),INDEX(IIPM[Business App Sponsor],MATCH(Summary[App Code],#REF!,0)),"")</f>
        <v>#REF!</v>
      </c>
      <c r="L45" s="92" t="e">
        <f>IF(NOT(ISBLANK(INDEX(IIPM[Primary Data Centers],MATCH(Summary[App Code],#REF!,0)))),INDEX(IIPM[Primary Data Centers],MATCH(Summary[App Code],#REF!,0)),"")</f>
        <v>#REF!</v>
      </c>
      <c r="M45" s="92" t="s">
        <v>740</v>
      </c>
      <c r="N45" s="92"/>
      <c r="O45" s="92" t="e">
        <f>IF(NOT(ISBLANK(INDEX(IIPM[Current Lifecycle Phase],MATCH(Summary[App Code],#REF!,0)))),INDEX(IIPM[Current Lifecycle Phase],MATCH(Summary[App Code],#REF!,0)),"")</f>
        <v>#REF!</v>
      </c>
      <c r="P45" s="172" t="s">
        <v>719</v>
      </c>
      <c r="Q45" s="57">
        <v>42880</v>
      </c>
      <c r="R45" s="57">
        <v>43244</v>
      </c>
      <c r="S45" s="42" t="s">
        <v>1303</v>
      </c>
      <c r="T45" s="104"/>
      <c r="U45" s="102"/>
      <c r="V45" s="92" t="s">
        <v>810</v>
      </c>
      <c r="W45" s="161"/>
      <c r="X45" s="200"/>
      <c r="Y45" s="38" t="s">
        <v>866</v>
      </c>
      <c r="Z45" s="42"/>
      <c r="AA45" s="66"/>
      <c r="AB45" s="38" t="s">
        <v>866</v>
      </c>
      <c r="AC45" s="187"/>
      <c r="AD45" s="67"/>
      <c r="AE45" s="31" t="s">
        <v>664</v>
      </c>
      <c r="AF45" s="8" t="s">
        <v>31</v>
      </c>
      <c r="AG45" s="9">
        <v>42655</v>
      </c>
      <c r="AH45" s="8" t="s">
        <v>50</v>
      </c>
      <c r="AI45" s="18" t="s">
        <v>20</v>
      </c>
      <c r="AJ45" s="76">
        <v>43020</v>
      </c>
      <c r="AK45" s="160" t="s">
        <v>866</v>
      </c>
      <c r="AL45" s="92"/>
      <c r="AM45" s="20" t="b">
        <f>IF(NOT(ISNA(MATCH(Summary[App Code],#REF!,0))),TRUE,FALSE)</f>
        <v>1</v>
      </c>
    </row>
    <row r="46" spans="1:39" s="10" customFormat="1" ht="15" customHeight="1">
      <c r="A46" s="25">
        <v>3</v>
      </c>
      <c r="B46" s="8"/>
      <c r="C46" s="8" t="str">
        <f>IF(NOT(ISBLANK(VLOOKUP(E46,IIPM!A$2:J$999,2,FALSE))),VLOOKUP(E46,IIPM!A$2:J$999,2,FALSE),"")</f>
        <v>Medium</v>
      </c>
      <c r="D46" s="8" t="str">
        <f>IF(NOT(ISBLANK(VLOOKUP(E46,IIPM!A$2:J$999,3,FALSE))),VLOOKUP(E46,IIPM!A$2:J$999,3,FALSE),"")</f>
        <v>No</v>
      </c>
      <c r="E46" s="25" t="s">
        <v>129</v>
      </c>
      <c r="F46" s="19" t="str">
        <f>IF(NOT(ISBLANK(VLOOKUP(E46,IIPM!A$2:D$999,4,FALSE))),VLOOKUP(E46,IIPM!A$2:D$999,4,FALSE),"")</f>
        <v>HI ToFA Suite</v>
      </c>
      <c r="G46" s="19" t="str">
        <f>IF(NOT(ISBLANK(VLOOKUP(E46,IIPM!A$2:J$999,5,FALSE))),VLOOKUP(E46,IIPM!A$2:J$999,5,FALSE),"")</f>
        <v>Li, Tracy (RBC IS)</v>
      </c>
      <c r="H46" s="92" t="str">
        <f>IF(NOT(ISBLANK(VLOOKUP(E46,IIPM!A$2:J$999,6,FALSE))),VLOOKUP(E46,IIPM!A$2:J$999,6,FALSE),"")</f>
        <v>de Lucy, Chloe</v>
      </c>
      <c r="I46" s="92" t="str">
        <f>IF(NOT(ISBLANK(INDEX(L5RegionalHead[Regional Head],MATCH(Summary[L5],L5RegionalHead[L5],0)))),INDEX(L5RegionalHead[Regional Head],MATCH(Summary[L5],L5RegionalHead[L5],0)),"")</f>
        <v>Bob Markakis</v>
      </c>
      <c r="J46" s="92" t="e">
        <f>IF(NOT(ISBLANK(INDEX(IIPM[BU Exec Sponsor],MATCH(Summary[App Code],#REF!,0)))),INDEX(IIPM[BU Exec Sponsor],MATCH(Summary[App Code],#REF!,0)),"")</f>
        <v>#REF!</v>
      </c>
      <c r="K46" s="92" t="e">
        <f>IF(NOT(ISBLANK(INDEX(IIPM[Business App Sponsor],MATCH(Summary[App Code],#REF!,0)))),INDEX(IIPM[Business App Sponsor],MATCH(Summary[App Code],#REF!,0)),"")</f>
        <v>#REF!</v>
      </c>
      <c r="L46" s="92" t="e">
        <f>IF(NOT(ISBLANK(INDEX(IIPM[Primary Data Centers],MATCH(Summary[App Code],#REF!,0)))),INDEX(IIPM[Primary Data Centers],MATCH(Summary[App Code],#REF!,0)),"")</f>
        <v>#REF!</v>
      </c>
      <c r="M46" s="92" t="s">
        <v>740</v>
      </c>
      <c r="N46" s="92"/>
      <c r="O46" s="92" t="e">
        <f>IF(NOT(ISBLANK(INDEX(IIPM[Current Lifecycle Phase],MATCH(Summary[App Code],#REF!,0)))),INDEX(IIPM[Current Lifecycle Phase],MATCH(Summary[App Code],#REF!,0)),"")</f>
        <v>#REF!</v>
      </c>
      <c r="P46" s="172" t="s">
        <v>719</v>
      </c>
      <c r="Q46" s="42">
        <v>42852</v>
      </c>
      <c r="R46" s="42">
        <v>43217</v>
      </c>
      <c r="S46" s="42" t="s">
        <v>1303</v>
      </c>
      <c r="T46" s="218"/>
      <c r="U46" s="219"/>
      <c r="V46" s="92"/>
      <c r="W46" s="161"/>
      <c r="X46" s="200"/>
      <c r="Y46" s="38" t="s">
        <v>866</v>
      </c>
      <c r="Z46" s="42"/>
      <c r="AA46" s="66"/>
      <c r="AB46" s="38" t="s">
        <v>866</v>
      </c>
      <c r="AC46" s="187"/>
      <c r="AD46" s="67"/>
      <c r="AE46" s="31" t="s">
        <v>43</v>
      </c>
      <c r="AF46" s="8" t="s">
        <v>131</v>
      </c>
      <c r="AG46" s="9">
        <v>42655</v>
      </c>
      <c r="AH46" s="8" t="s">
        <v>19</v>
      </c>
      <c r="AI46" s="18" t="s">
        <v>20</v>
      </c>
      <c r="AJ46" s="76">
        <v>43020</v>
      </c>
      <c r="AK46" s="160" t="s">
        <v>866</v>
      </c>
      <c r="AL46" s="92"/>
      <c r="AM46" s="20" t="b">
        <f>IF(NOT(ISNA(MATCH(Summary[App Code],#REF!,0))),TRUE,FALSE)</f>
        <v>1</v>
      </c>
    </row>
    <row r="47" spans="1:39" s="10" customFormat="1" ht="15" customHeight="1">
      <c r="A47" s="25">
        <v>4</v>
      </c>
      <c r="B47" s="8"/>
      <c r="C47" s="8" t="str">
        <f>IF(NOT(ISBLANK(VLOOKUP(E47,IIPM!A$2:J$999,2,FALSE))),VLOOKUP(E47,IIPM!A$2:J$999,2,FALSE),"")</f>
        <v>Low</v>
      </c>
      <c r="D47" s="8" t="str">
        <f>IF(NOT(ISBLANK(VLOOKUP(E47,IIPM!A$2:J$999,3,FALSE))),VLOOKUP(E47,IIPM!A$2:J$999,3,FALSE),"")</f>
        <v>No</v>
      </c>
      <c r="E47" s="25" t="s">
        <v>132</v>
      </c>
      <c r="F47" s="19" t="str">
        <f>IF(NOT(ISBLANK(VLOOKUP(E47,IIPM!A$2:D$999,4,FALSE))),VLOOKUP(E47,IIPM!A$2:D$999,4,FALSE),"")</f>
        <v>HR External Application Suite</v>
      </c>
      <c r="G47" s="19" t="str">
        <f>IF(NOT(ISBLANK(VLOOKUP(E47,IIPM!A$2:J$999,5,FALSE))),VLOOKUP(E47,IIPM!A$2:J$999,5,FALSE),"")</f>
        <v>Hillard, Philippe (RBC IS)</v>
      </c>
      <c r="H47" s="92" t="str">
        <f>IF(NOT(ISBLANK(VLOOKUP(E47,IIPM!A$2:J$999,6,FALSE))),VLOOKUP(E47,IIPM!A$2:J$999,6,FALSE),"")</f>
        <v>Stefanovic, Snezana</v>
      </c>
      <c r="I47" s="92" t="str">
        <f>IF(NOT(ISBLANK(INDEX(L5RegionalHead[Regional Head],MATCH(Summary[L5],L5RegionalHead[L5],0)))),INDEX(L5RegionalHead[Regional Head],MATCH(Summary[L5],L5RegionalHead[L5],0)),"")</f>
        <v>Stefanovic, Snezana</v>
      </c>
      <c r="J47" s="92" t="e">
        <f>IF(NOT(ISBLANK(INDEX(IIPM[BU Exec Sponsor],MATCH(Summary[App Code],#REF!,0)))),INDEX(IIPM[BU Exec Sponsor],MATCH(Summary[App Code],#REF!,0)),"")</f>
        <v>#REF!</v>
      </c>
      <c r="K47" s="92" t="e">
        <f>IF(NOT(ISBLANK(INDEX(IIPM[Business App Sponsor],MATCH(Summary[App Code],#REF!,0)))),INDEX(IIPM[Business App Sponsor],MATCH(Summary[App Code],#REF!,0)),"")</f>
        <v>#REF!</v>
      </c>
      <c r="L47" s="92" t="e">
        <f>IF(NOT(ISBLANK(INDEX(IIPM[Primary Data Centers],MATCH(Summary[App Code],#REF!,0)))),INDEX(IIPM[Primary Data Centers],MATCH(Summary[App Code],#REF!,0)),"")</f>
        <v>#REF!</v>
      </c>
      <c r="M47" s="92" t="s">
        <v>234</v>
      </c>
      <c r="N47" s="92" t="s">
        <v>803</v>
      </c>
      <c r="O47" s="92" t="e">
        <f>IF(NOT(ISBLANK(INDEX(IIPM[Current Lifecycle Phase],MATCH(Summary[App Code],#REF!,0)))),INDEX(IIPM[Current Lifecycle Phase],MATCH(Summary[App Code],#REF!,0)),"")</f>
        <v>#REF!</v>
      </c>
      <c r="P47" s="172" t="s">
        <v>719</v>
      </c>
      <c r="Q47" s="57">
        <v>42858</v>
      </c>
      <c r="R47" s="57">
        <v>43223</v>
      </c>
      <c r="S47" s="42" t="s">
        <v>1303</v>
      </c>
      <c r="T47" s="42"/>
      <c r="U47" s="147"/>
      <c r="V47" s="158"/>
      <c r="W47" s="161"/>
      <c r="X47" s="200"/>
      <c r="Y47" s="38" t="s">
        <v>719</v>
      </c>
      <c r="Z47" s="42"/>
      <c r="AA47" s="66"/>
      <c r="AB47" s="38" t="s">
        <v>921</v>
      </c>
      <c r="AC47" s="187"/>
      <c r="AD47" s="67"/>
      <c r="AE47" s="31" t="s">
        <v>665</v>
      </c>
      <c r="AF47" s="8" t="s">
        <v>138</v>
      </c>
      <c r="AG47" s="8"/>
      <c r="AH47" s="8" t="s">
        <v>50</v>
      </c>
      <c r="AI47" s="18" t="s">
        <v>20</v>
      </c>
      <c r="AJ47" s="76">
        <v>42675</v>
      </c>
      <c r="AK47" s="160" t="s">
        <v>921</v>
      </c>
      <c r="AL47" s="92"/>
      <c r="AM47" s="20" t="b">
        <f>IF(NOT(ISNA(MATCH(Summary[App Code],#REF!,0))),TRUE,FALSE)</f>
        <v>1</v>
      </c>
    </row>
    <row r="48" spans="1:39" s="10" customFormat="1" ht="15" customHeight="1">
      <c r="A48" s="25">
        <v>4</v>
      </c>
      <c r="B48" s="8"/>
      <c r="C48" s="8" t="str">
        <f>IF(NOT(ISBLANK(VLOOKUP(E48,IIPM!A$2:J$999,2,FALSE))),VLOOKUP(E48,IIPM!A$2:J$999,2,FALSE),"")</f>
        <v>Low</v>
      </c>
      <c r="D48" s="8" t="str">
        <f>IF(NOT(ISBLANK(VLOOKUP(E48,IIPM!A$2:J$999,3,FALSE))),VLOOKUP(E48,IIPM!A$2:J$999,3,FALSE),"")</f>
        <v>No</v>
      </c>
      <c r="E48" s="25" t="s">
        <v>139</v>
      </c>
      <c r="F48" s="19" t="str">
        <f>IF(NOT(ISBLANK(VLOOKUP(E48,IIPM!A$2:D$999,4,FALSE))),VLOOKUP(E48,IIPM!A$2:D$999,4,FALSE),"")</f>
        <v>HR Tactical Application Suite</v>
      </c>
      <c r="G48" s="19" t="str">
        <f>IF(NOT(ISBLANK(VLOOKUP(E48,IIPM!A$2:J$999,5,FALSE))),VLOOKUP(E48,IIPM!A$2:J$999,5,FALSE),"")</f>
        <v>Hillard, Philippe (RBC IS)</v>
      </c>
      <c r="H48" s="92" t="str">
        <f>IF(NOT(ISBLANK(VLOOKUP(E48,IIPM!A$2:J$999,6,FALSE))),VLOOKUP(E48,IIPM!A$2:J$999,6,FALSE),"")</f>
        <v>Stefanovic, Snezana</v>
      </c>
      <c r="I48" s="92" t="str">
        <f>IF(NOT(ISBLANK(INDEX(L5RegionalHead[Regional Head],MATCH(Summary[L5],L5RegionalHead[L5],0)))),INDEX(L5RegionalHead[Regional Head],MATCH(Summary[L5],L5RegionalHead[L5],0)),"")</f>
        <v>Stefanovic, Snezana</v>
      </c>
      <c r="J48" s="92" t="e">
        <f>IF(NOT(ISBLANK(INDEX(IIPM[BU Exec Sponsor],MATCH(Summary[App Code],#REF!,0)))),INDEX(IIPM[BU Exec Sponsor],MATCH(Summary[App Code],#REF!,0)),"")</f>
        <v>#REF!</v>
      </c>
      <c r="K48" s="92" t="e">
        <f>IF(NOT(ISBLANK(INDEX(IIPM[Business App Sponsor],MATCH(Summary[App Code],#REF!,0)))),INDEX(IIPM[Business App Sponsor],MATCH(Summary[App Code],#REF!,0)),"")</f>
        <v>#REF!</v>
      </c>
      <c r="L48" s="92" t="e">
        <f>IF(NOT(ISBLANK(INDEX(IIPM[Primary Data Centers],MATCH(Summary[App Code],#REF!,0)))),INDEX(IIPM[Primary Data Centers],MATCH(Summary[App Code],#REF!,0)),"")</f>
        <v>#REF!</v>
      </c>
      <c r="M48" s="92" t="s">
        <v>234</v>
      </c>
      <c r="N48" s="92" t="s">
        <v>803</v>
      </c>
      <c r="O48" s="92" t="e">
        <f>IF(NOT(ISBLANK(INDEX(IIPM[Current Lifecycle Phase],MATCH(Summary[App Code],#REF!,0)))),INDEX(IIPM[Current Lifecycle Phase],MATCH(Summary[App Code],#REF!,0)),"")</f>
        <v>#REF!</v>
      </c>
      <c r="P48" s="172" t="s">
        <v>719</v>
      </c>
      <c r="Q48" s="57">
        <v>42858</v>
      </c>
      <c r="R48" s="57">
        <v>43223</v>
      </c>
      <c r="S48" s="42" t="s">
        <v>1303</v>
      </c>
      <c r="T48" s="42"/>
      <c r="U48" s="147"/>
      <c r="V48" s="158"/>
      <c r="W48" s="161"/>
      <c r="X48" s="200"/>
      <c r="Y48" s="38" t="s">
        <v>719</v>
      </c>
      <c r="Z48" s="42"/>
      <c r="AA48" s="66"/>
      <c r="AB48" s="38" t="s">
        <v>921</v>
      </c>
      <c r="AC48" s="187"/>
      <c r="AD48" s="67"/>
      <c r="AE48" s="31" t="s">
        <v>665</v>
      </c>
      <c r="AF48" s="8" t="s">
        <v>138</v>
      </c>
      <c r="AG48" s="8"/>
      <c r="AH48" s="8" t="s">
        <v>50</v>
      </c>
      <c r="AI48" s="18" t="s">
        <v>20</v>
      </c>
      <c r="AJ48" s="76">
        <v>43586</v>
      </c>
      <c r="AK48" s="160" t="s">
        <v>921</v>
      </c>
      <c r="AL48" s="92"/>
      <c r="AM48" s="20" t="b">
        <f>IF(NOT(ISNA(MATCH(Summary[App Code],#REF!,0))),TRUE,FALSE)</f>
        <v>1</v>
      </c>
    </row>
    <row r="49" spans="1:39" s="10" customFormat="1" ht="15" customHeight="1">
      <c r="A49" s="25">
        <v>3</v>
      </c>
      <c r="B49" s="8"/>
      <c r="C49" s="8" t="str">
        <f>IF(NOT(ISBLANK(VLOOKUP(E49,IIPM!A$2:J$999,2,FALSE))),VLOOKUP(E49,IIPM!A$2:J$999,2,FALSE),"")</f>
        <v>High</v>
      </c>
      <c r="D49" s="8" t="str">
        <f>IF(NOT(ISBLANK(VLOOKUP(E49,IIPM!A$2:J$999,3,FALSE))),VLOOKUP(E49,IIPM!A$2:J$999,3,FALSE),"")</f>
        <v>No</v>
      </c>
      <c r="E49" s="25" t="s">
        <v>141</v>
      </c>
      <c r="F49" s="19" t="str">
        <f>IF(NOT(ISBLANK(VLOOKUP(E49,IIPM!A$2:D$999,4,FALSE))),VLOOKUP(E49,IIPM!A$2:D$999,4,FALSE),"")</f>
        <v>HI Navigator Bank Payment File Confirmation</v>
      </c>
      <c r="G49" s="19" t="str">
        <f>IF(NOT(ISBLANK(VLOOKUP(E49,IIPM!A$2:J$999,5,FALSE))),VLOOKUP(E49,IIPM!A$2:J$999,5,FALSE),"")</f>
        <v>Li, Tracy (RBC IS)</v>
      </c>
      <c r="H49" s="92" t="str">
        <f>IF(NOT(ISBLANK(VLOOKUP(E49,IIPM!A$2:J$999,6,FALSE))),VLOOKUP(E49,IIPM!A$2:J$999,6,FALSE),"")</f>
        <v>de Lucy, Chloe</v>
      </c>
      <c r="I49" s="92" t="str">
        <f>IF(NOT(ISBLANK(INDEX(L5RegionalHead[Regional Head],MATCH(Summary[L5],L5RegionalHead[L5],0)))),INDEX(L5RegionalHead[Regional Head],MATCH(Summary[L5],L5RegionalHead[L5],0)),"")</f>
        <v>Bob Markakis</v>
      </c>
      <c r="J49" s="92" t="e">
        <f>IF(NOT(ISBLANK(INDEX(IIPM[BU Exec Sponsor],MATCH(Summary[App Code],#REF!,0)))),INDEX(IIPM[BU Exec Sponsor],MATCH(Summary[App Code],#REF!,0)),"")</f>
        <v>#REF!</v>
      </c>
      <c r="K49" s="92" t="e">
        <f>IF(NOT(ISBLANK(INDEX(IIPM[Business App Sponsor],MATCH(Summary[App Code],#REF!,0)))),INDEX(IIPM[Business App Sponsor],MATCH(Summary[App Code],#REF!,0)),"")</f>
        <v>#REF!</v>
      </c>
      <c r="L49" s="92" t="e">
        <f>IF(NOT(ISBLANK(INDEX(IIPM[Primary Data Centers],MATCH(Summary[App Code],#REF!,0)))),INDEX(IIPM[Primary Data Centers],MATCH(Summary[App Code],#REF!,0)),"")</f>
        <v>#REF!</v>
      </c>
      <c r="M49" s="92" t="s">
        <v>740</v>
      </c>
      <c r="N49" s="92"/>
      <c r="O49" s="92" t="e">
        <f>IF(NOT(ISBLANK(INDEX(IIPM[Current Lifecycle Phase],MATCH(Summary[App Code],#REF!,0)))),INDEX(IIPM[Current Lifecycle Phase],MATCH(Summary[App Code],#REF!,0)),"")</f>
        <v>#REF!</v>
      </c>
      <c r="P49" s="172" t="s">
        <v>719</v>
      </c>
      <c r="Q49" s="57">
        <v>42881</v>
      </c>
      <c r="R49" s="57">
        <v>43246</v>
      </c>
      <c r="S49" s="42" t="s">
        <v>1303</v>
      </c>
      <c r="T49" s="104"/>
      <c r="U49" s="166"/>
      <c r="V49" s="92" t="s">
        <v>814</v>
      </c>
      <c r="W49" s="161"/>
      <c r="X49" s="200"/>
      <c r="Y49" s="38" t="s">
        <v>866</v>
      </c>
      <c r="Z49" s="42"/>
      <c r="AA49" s="66"/>
      <c r="AB49" s="38" t="s">
        <v>866</v>
      </c>
      <c r="AC49" s="187"/>
      <c r="AD49" s="67"/>
      <c r="AE49" s="31" t="s">
        <v>664</v>
      </c>
      <c r="AF49" s="8" t="s">
        <v>43</v>
      </c>
      <c r="AG49" s="9">
        <v>42655</v>
      </c>
      <c r="AH49" s="8" t="s">
        <v>50</v>
      </c>
      <c r="AI49" s="18" t="s">
        <v>20</v>
      </c>
      <c r="AJ49" s="76">
        <v>43750</v>
      </c>
      <c r="AK49" s="160" t="s">
        <v>866</v>
      </c>
      <c r="AL49" s="92"/>
      <c r="AM49" s="20" t="b">
        <f>IF(NOT(ISNA(MATCH(Summary[App Code],#REF!,0))),TRUE,FALSE)</f>
        <v>1</v>
      </c>
    </row>
    <row r="50" spans="1:39" s="10" customFormat="1" ht="15" customHeight="1">
      <c r="A50" s="25">
        <v>3</v>
      </c>
      <c r="B50" s="8"/>
      <c r="C50" s="8" t="str">
        <f>IF(NOT(ISBLANK(VLOOKUP(E50,IIPM!A$2:J$999,2,FALSE))),VLOOKUP(E50,IIPM!A$2:J$999,2,FALSE),"")</f>
        <v>Medium</v>
      </c>
      <c r="D50" s="8" t="str">
        <f>IF(NOT(ISBLANK(VLOOKUP(E50,IIPM!A$2:J$999,3,FALSE))),VLOOKUP(E50,IIPM!A$2:J$999,3,FALSE),"")</f>
        <v>No</v>
      </c>
      <c r="E50" s="25" t="s">
        <v>143</v>
      </c>
      <c r="F50" s="19" t="str">
        <f>IF(NOT(ISBLANK(VLOOKUP(E50,IIPM!A$2:D$999,4,FALSE))),VLOOKUP(E50,IIPM!A$2:D$999,4,FALSE),"")</f>
        <v>HI DTS Suite</v>
      </c>
      <c r="G50" s="19" t="str">
        <f>IF(NOT(ISBLANK(VLOOKUP(E50,IIPM!A$2:J$999,5,FALSE))),VLOOKUP(E50,IIPM!A$2:J$999,5,FALSE),"")</f>
        <v>Thaliph, Amar (RBC IS)</v>
      </c>
      <c r="H50" s="92" t="str">
        <f>IF(NOT(ISBLANK(VLOOKUP(E50,IIPM!A$2:J$999,6,FALSE))),VLOOKUP(E50,IIPM!A$2:J$999,6,FALSE),"")</f>
        <v>de Lucy, Chloe</v>
      </c>
      <c r="I50" s="92" t="str">
        <f>IF(NOT(ISBLANK(INDEX(L5RegionalHead[Regional Head],MATCH(Summary[L5],L5RegionalHead[L5],0)))),INDEX(L5RegionalHead[Regional Head],MATCH(Summary[L5],L5RegionalHead[L5],0)),"")</f>
        <v>Bob Markakis</v>
      </c>
      <c r="J50" s="92" t="e">
        <f>IF(NOT(ISBLANK(INDEX(IIPM[BU Exec Sponsor],MATCH(Summary[App Code],#REF!,0)))),INDEX(IIPM[BU Exec Sponsor],MATCH(Summary[App Code],#REF!,0)),"")</f>
        <v>#REF!</v>
      </c>
      <c r="K50" s="92" t="e">
        <f>IF(NOT(ISBLANK(INDEX(IIPM[Business App Sponsor],MATCH(Summary[App Code],#REF!,0)))),INDEX(IIPM[Business App Sponsor],MATCH(Summary[App Code],#REF!,0)),"")</f>
        <v>#REF!</v>
      </c>
      <c r="L50" s="92" t="e">
        <f>IF(NOT(ISBLANK(INDEX(IIPM[Primary Data Centers],MATCH(Summary[App Code],#REF!,0)))),INDEX(IIPM[Primary Data Centers],MATCH(Summary[App Code],#REF!,0)),"")</f>
        <v>#REF!</v>
      </c>
      <c r="M50" s="92" t="s">
        <v>740</v>
      </c>
      <c r="N50" s="92"/>
      <c r="O50" s="92" t="e">
        <f>IF(NOT(ISBLANK(INDEX(IIPM[Current Lifecycle Phase],MATCH(Summary[App Code],#REF!,0)))),INDEX(IIPM[Current Lifecycle Phase],MATCH(Summary[App Code],#REF!,0)),"")</f>
        <v>#REF!</v>
      </c>
      <c r="P50" s="172" t="s">
        <v>719</v>
      </c>
      <c r="Q50" s="57">
        <v>42880</v>
      </c>
      <c r="R50" s="57">
        <v>43244</v>
      </c>
      <c r="S50" s="42" t="s">
        <v>1303</v>
      </c>
      <c r="T50" s="104"/>
      <c r="U50" s="102"/>
      <c r="V50" s="92" t="s">
        <v>810</v>
      </c>
      <c r="W50" s="161"/>
      <c r="X50" s="200"/>
      <c r="Y50" s="38" t="s">
        <v>866</v>
      </c>
      <c r="Z50" s="42"/>
      <c r="AA50" s="66"/>
      <c r="AB50" s="38" t="s">
        <v>866</v>
      </c>
      <c r="AC50" s="187"/>
      <c r="AD50" s="67"/>
      <c r="AE50" s="31" t="s">
        <v>68</v>
      </c>
      <c r="AF50" s="8" t="s">
        <v>43</v>
      </c>
      <c r="AG50" s="9">
        <v>42655</v>
      </c>
      <c r="AH50" s="8" t="s">
        <v>19</v>
      </c>
      <c r="AI50" s="18" t="s">
        <v>20</v>
      </c>
      <c r="AJ50" s="76">
        <v>43020</v>
      </c>
      <c r="AK50" s="160" t="s">
        <v>866</v>
      </c>
      <c r="AL50" s="92"/>
      <c r="AM50" s="20" t="b">
        <f>IF(NOT(ISNA(MATCH(Summary[App Code],#REF!,0))),TRUE,FALSE)</f>
        <v>1</v>
      </c>
    </row>
    <row r="51" spans="1:39" s="10" customFormat="1" ht="15" customHeight="1">
      <c r="A51" s="25">
        <v>3</v>
      </c>
      <c r="B51" s="8"/>
      <c r="C51" s="8" t="str">
        <f>IF(NOT(ISBLANK(VLOOKUP(E51,IIPM!A$2:J$999,2,FALSE))),VLOOKUP(E51,IIPM!A$2:J$999,2,FALSE),"")</f>
        <v>Medium</v>
      </c>
      <c r="D51" s="8" t="str">
        <f>IF(NOT(ISBLANK(VLOOKUP(E51,IIPM!A$2:J$999,3,FALSE))),VLOOKUP(E51,IIPM!A$2:J$999,3,FALSE),"")</f>
        <v>No</v>
      </c>
      <c r="E51" s="25" t="s">
        <v>146</v>
      </c>
      <c r="F51" s="19" t="str">
        <f>IF(NOT(ISBLANK(VLOOKUP(E51,IIPM!A$2:D$999,4,FALSE))),VLOOKUP(E51,IIPM!A$2:D$999,4,FALSE),"")</f>
        <v>HI Interest Accrual Adjustment Automation Suite</v>
      </c>
      <c r="G51" s="19" t="str">
        <f>IF(NOT(ISBLANK(VLOOKUP(E51,IIPM!A$2:J$999,5,FALSE))),VLOOKUP(E51,IIPM!A$2:J$999,5,FALSE),"")</f>
        <v>Li, Tracy (RBC IS)</v>
      </c>
      <c r="H51" s="92" t="str">
        <f>IF(NOT(ISBLANK(VLOOKUP(E51,IIPM!A$2:J$999,6,FALSE))),VLOOKUP(E51,IIPM!A$2:J$999,6,FALSE),"")</f>
        <v>de Lucy, Chloe</v>
      </c>
      <c r="I51" s="92" t="str">
        <f>IF(NOT(ISBLANK(INDEX(L5RegionalHead[Regional Head],MATCH(Summary[L5],L5RegionalHead[L5],0)))),INDEX(L5RegionalHead[Regional Head],MATCH(Summary[L5],L5RegionalHead[L5],0)),"")</f>
        <v>Bob Markakis</v>
      </c>
      <c r="J51" s="92" t="e">
        <f>IF(NOT(ISBLANK(INDEX(IIPM[BU Exec Sponsor],MATCH(Summary[App Code],#REF!,0)))),INDEX(IIPM[BU Exec Sponsor],MATCH(Summary[App Code],#REF!,0)),"")</f>
        <v>#REF!</v>
      </c>
      <c r="K51" s="92" t="e">
        <f>IF(NOT(ISBLANK(INDEX(IIPM[Business App Sponsor],MATCH(Summary[App Code],#REF!,0)))),INDEX(IIPM[Business App Sponsor],MATCH(Summary[App Code],#REF!,0)),"")</f>
        <v>#REF!</v>
      </c>
      <c r="L51" s="92" t="e">
        <f>IF(NOT(ISBLANK(INDEX(IIPM[Primary Data Centers],MATCH(Summary[App Code],#REF!,0)))),INDEX(IIPM[Primary Data Centers],MATCH(Summary[App Code],#REF!,0)),"")</f>
        <v>#REF!</v>
      </c>
      <c r="M51" s="92" t="s">
        <v>740</v>
      </c>
      <c r="N51" s="92"/>
      <c r="O51" s="92" t="e">
        <f>IF(NOT(ISBLANK(INDEX(IIPM[Current Lifecycle Phase],MATCH(Summary[App Code],#REF!,0)))),INDEX(IIPM[Current Lifecycle Phase],MATCH(Summary[App Code],#REF!,0)),"")</f>
        <v>#REF!</v>
      </c>
      <c r="P51" s="172" t="s">
        <v>719</v>
      </c>
      <c r="Q51" s="57">
        <v>42880</v>
      </c>
      <c r="R51" s="57">
        <v>43244</v>
      </c>
      <c r="S51" s="42" t="s">
        <v>1303</v>
      </c>
      <c r="T51" s="104"/>
      <c r="U51" s="102"/>
      <c r="V51" s="92" t="s">
        <v>810</v>
      </c>
      <c r="W51" s="161"/>
      <c r="X51" s="200"/>
      <c r="Y51" s="38" t="s">
        <v>866</v>
      </c>
      <c r="Z51" s="42"/>
      <c r="AA51" s="66"/>
      <c r="AB51" s="38" t="s">
        <v>866</v>
      </c>
      <c r="AC51" s="187"/>
      <c r="AD51" s="67"/>
      <c r="AE51" s="31" t="s">
        <v>664</v>
      </c>
      <c r="AF51" s="8" t="s">
        <v>68</v>
      </c>
      <c r="AG51" s="9">
        <v>42655</v>
      </c>
      <c r="AH51" s="8" t="s">
        <v>19</v>
      </c>
      <c r="AI51" s="18" t="s">
        <v>20</v>
      </c>
      <c r="AJ51" s="76">
        <v>43020</v>
      </c>
      <c r="AK51" s="160" t="s">
        <v>866</v>
      </c>
      <c r="AL51" s="92"/>
      <c r="AM51" s="20" t="b">
        <f>IF(NOT(ISNA(MATCH(Summary[App Code],#REF!,0))),TRUE,FALSE)</f>
        <v>1</v>
      </c>
    </row>
    <row r="52" spans="1:39" s="10" customFormat="1" ht="15" customHeight="1">
      <c r="A52" s="25">
        <v>3</v>
      </c>
      <c r="B52" s="8"/>
      <c r="C52" s="8" t="str">
        <f>IF(NOT(ISBLANK(VLOOKUP(E52,IIPM!A$2:J$999,2,FALSE))),VLOOKUP(E52,IIPM!A$2:J$999,2,FALSE),"")</f>
        <v>Medium</v>
      </c>
      <c r="D52" s="8" t="str">
        <f>IF(NOT(ISBLANK(VLOOKUP(E52,IIPM!A$2:J$999,3,FALSE))),VLOOKUP(E52,IIPM!A$2:J$999,3,FALSE),"")</f>
        <v>No</v>
      </c>
      <c r="E52" s="25" t="s">
        <v>148</v>
      </c>
      <c r="F52" s="19" t="str">
        <f>IF(NOT(ISBLANK(VLOOKUP(E52,IIPM!A$2:D$999,4,FALSE))),VLOOKUP(E52,IIPM!A$2:D$999,4,FALSE),"")</f>
        <v>HI HC Utility Suite</v>
      </c>
      <c r="G52" s="19" t="str">
        <f>IF(NOT(ISBLANK(VLOOKUP(E52,IIPM!A$2:J$999,5,FALSE))),VLOOKUP(E52,IIPM!A$2:J$999,5,FALSE),"")</f>
        <v>Thaliph, Amar (RBC IS)</v>
      </c>
      <c r="H52" s="92" t="str">
        <f>IF(NOT(ISBLANK(VLOOKUP(E52,IIPM!A$2:J$999,6,FALSE))),VLOOKUP(E52,IIPM!A$2:J$999,6,FALSE),"")</f>
        <v>de Lucy, Chloe</v>
      </c>
      <c r="I52" s="92" t="str">
        <f>IF(NOT(ISBLANK(INDEX(L5RegionalHead[Regional Head],MATCH(Summary[L5],L5RegionalHead[L5],0)))),INDEX(L5RegionalHead[Regional Head],MATCH(Summary[L5],L5RegionalHead[L5],0)),"")</f>
        <v>Bob Markakis</v>
      </c>
      <c r="J52" s="92" t="e">
        <f>IF(NOT(ISBLANK(INDEX(IIPM[BU Exec Sponsor],MATCH(Summary[App Code],#REF!,0)))),INDEX(IIPM[BU Exec Sponsor],MATCH(Summary[App Code],#REF!,0)),"")</f>
        <v>#REF!</v>
      </c>
      <c r="K52" s="92" t="e">
        <f>IF(NOT(ISBLANK(INDEX(IIPM[Business App Sponsor],MATCH(Summary[App Code],#REF!,0)))),INDEX(IIPM[Business App Sponsor],MATCH(Summary[App Code],#REF!,0)),"")</f>
        <v>#REF!</v>
      </c>
      <c r="L52" s="92" t="e">
        <f>IF(NOT(ISBLANK(INDEX(IIPM[Primary Data Centers],MATCH(Summary[App Code],#REF!,0)))),INDEX(IIPM[Primary Data Centers],MATCH(Summary[App Code],#REF!,0)),"")</f>
        <v>#REF!</v>
      </c>
      <c r="M52" s="92" t="s">
        <v>740</v>
      </c>
      <c r="N52" s="92"/>
      <c r="O52" s="92" t="e">
        <f>IF(NOT(ISBLANK(INDEX(IIPM[Current Lifecycle Phase],MATCH(Summary[App Code],#REF!,0)))),INDEX(IIPM[Current Lifecycle Phase],MATCH(Summary[App Code],#REF!,0)),"")</f>
        <v>#REF!</v>
      </c>
      <c r="P52" s="172" t="s">
        <v>719</v>
      </c>
      <c r="Q52" s="42">
        <v>42880</v>
      </c>
      <c r="R52" s="42">
        <v>43244</v>
      </c>
      <c r="S52" s="42" t="s">
        <v>1303</v>
      </c>
      <c r="T52" s="104"/>
      <c r="U52" s="102"/>
      <c r="V52" s="92" t="s">
        <v>810</v>
      </c>
      <c r="W52" s="161"/>
      <c r="X52" s="200"/>
      <c r="Y52" s="38" t="s">
        <v>866</v>
      </c>
      <c r="Z52" s="42"/>
      <c r="AA52" s="66"/>
      <c r="AB52" s="38" t="s">
        <v>866</v>
      </c>
      <c r="AC52" s="187"/>
      <c r="AD52" s="67"/>
      <c r="AE52" s="31" t="s">
        <v>664</v>
      </c>
      <c r="AF52" s="8" t="s">
        <v>31</v>
      </c>
      <c r="AG52" s="9">
        <v>42655</v>
      </c>
      <c r="AH52" s="8" t="s">
        <v>19</v>
      </c>
      <c r="AI52" s="18" t="s">
        <v>20</v>
      </c>
      <c r="AJ52" s="76">
        <v>43750</v>
      </c>
      <c r="AK52" s="160" t="s">
        <v>866</v>
      </c>
      <c r="AL52" s="92"/>
      <c r="AM52" s="20" t="b">
        <f>IF(NOT(ISNA(MATCH(Summary[App Code],#REF!,0))),TRUE,FALSE)</f>
        <v>1</v>
      </c>
    </row>
    <row r="53" spans="1:39" s="10" customFormat="1" ht="15" customHeight="1">
      <c r="A53" s="25">
        <v>3</v>
      </c>
      <c r="B53" s="8"/>
      <c r="C53" s="8" t="str">
        <f>IF(NOT(ISBLANK(VLOOKUP(E53,IIPM!A$2:J$999,2,FALSE))),VLOOKUP(E53,IIPM!A$2:J$999,2,FALSE),"")</f>
        <v>High</v>
      </c>
      <c r="D53" s="8" t="str">
        <f>IF(NOT(ISBLANK(VLOOKUP(E53,IIPM!A$2:J$999,3,FALSE))),VLOOKUP(E53,IIPM!A$2:J$999,3,FALSE),"")</f>
        <v>No</v>
      </c>
      <c r="E53" s="25" t="s">
        <v>150</v>
      </c>
      <c r="F53" s="19" t="str">
        <f>IF(NOT(ISBLANK(VLOOKUP(E53,IIPM!A$2:D$999,4,FALSE))),VLOOKUP(E53,IIPM!A$2:D$999,4,FALSE),"")</f>
        <v>HI RS Script Suite</v>
      </c>
      <c r="G53" s="19" t="str">
        <f>IF(NOT(ISBLANK(VLOOKUP(E53,IIPM!A$2:J$999,5,FALSE))),VLOOKUP(E53,IIPM!A$2:J$999,5,FALSE),"")</f>
        <v>Woodward, Gordon (RBC IS)</v>
      </c>
      <c r="H53" s="92" t="str">
        <f>IF(NOT(ISBLANK(VLOOKUP(E53,IIPM!A$2:J$999,6,FALSE))),VLOOKUP(E53,IIPM!A$2:J$999,6,FALSE),"")</f>
        <v>de Lucy, Chloe</v>
      </c>
      <c r="I53" s="92" t="str">
        <f>IF(NOT(ISBLANK(INDEX(L5RegionalHead[Regional Head],MATCH(Summary[L5],L5RegionalHead[L5],0)))),INDEX(L5RegionalHead[Regional Head],MATCH(Summary[L5],L5RegionalHead[L5],0)),"")</f>
        <v>Bob Markakis</v>
      </c>
      <c r="J53" s="92" t="e">
        <f>IF(NOT(ISBLANK(INDEX(IIPM[BU Exec Sponsor],MATCH(Summary[App Code],#REF!,0)))),INDEX(IIPM[BU Exec Sponsor],MATCH(Summary[App Code],#REF!,0)),"")</f>
        <v>#REF!</v>
      </c>
      <c r="K53" s="92" t="e">
        <f>IF(NOT(ISBLANK(INDEX(IIPM[Business App Sponsor],MATCH(Summary[App Code],#REF!,0)))),INDEX(IIPM[Business App Sponsor],MATCH(Summary[App Code],#REF!,0)),"")</f>
        <v>#REF!</v>
      </c>
      <c r="L53" s="92" t="e">
        <f>IF(NOT(ISBLANK(INDEX(IIPM[Primary Data Centers],MATCH(Summary[App Code],#REF!,0)))),INDEX(IIPM[Primary Data Centers],MATCH(Summary[App Code],#REF!,0)),"")</f>
        <v>#REF!</v>
      </c>
      <c r="M53" s="92" t="s">
        <v>740</v>
      </c>
      <c r="N53" s="92"/>
      <c r="O53" s="92" t="e">
        <f>IF(NOT(ISBLANK(INDEX(IIPM[Current Lifecycle Phase],MATCH(Summary[App Code],#REF!,0)))),INDEX(IIPM[Current Lifecycle Phase],MATCH(Summary[App Code],#REF!,0)),"")</f>
        <v>#REF!</v>
      </c>
      <c r="P53" s="172" t="s">
        <v>719</v>
      </c>
      <c r="Q53" s="57">
        <v>42871</v>
      </c>
      <c r="R53" s="57">
        <v>43236</v>
      </c>
      <c r="S53" s="42" t="s">
        <v>1303</v>
      </c>
      <c r="T53" s="48"/>
      <c r="U53" s="146"/>
      <c r="V53" s="92" t="s">
        <v>809</v>
      </c>
      <c r="W53" s="161"/>
      <c r="X53" s="200"/>
      <c r="Y53" s="38" t="s">
        <v>866</v>
      </c>
      <c r="Z53" s="42"/>
      <c r="AA53" s="66"/>
      <c r="AB53" s="38" t="s">
        <v>866</v>
      </c>
      <c r="AC53" s="187"/>
      <c r="AD53" s="67"/>
      <c r="AE53" s="31" t="s">
        <v>664</v>
      </c>
      <c r="AF53" s="8" t="s">
        <v>68</v>
      </c>
      <c r="AG53" s="9">
        <v>42655</v>
      </c>
      <c r="AH53" s="8" t="s">
        <v>50</v>
      </c>
      <c r="AI53" s="18" t="s">
        <v>20</v>
      </c>
      <c r="AJ53" s="76">
        <v>43750</v>
      </c>
      <c r="AK53" s="160" t="s">
        <v>866</v>
      </c>
      <c r="AL53" s="92"/>
      <c r="AM53" s="20" t="b">
        <f>IF(NOT(ISNA(MATCH(Summary[App Code],#REF!,0))),TRUE,FALSE)</f>
        <v>1</v>
      </c>
    </row>
    <row r="54" spans="1:39" s="10" customFormat="1" ht="15" customHeight="1">
      <c r="A54" s="25">
        <v>3</v>
      </c>
      <c r="B54" s="8"/>
      <c r="C54" s="8" t="str">
        <f>IF(NOT(ISBLANK(VLOOKUP(E54,IIPM!A$2:J$999,2,FALSE))),VLOOKUP(E54,IIPM!A$2:J$999,2,FALSE),"")</f>
        <v>Criticality Not Assigned</v>
      </c>
      <c r="D54" s="8" t="str">
        <f>IF(NOT(ISBLANK(VLOOKUP(E54,IIPM!A$2:J$999,3,FALSE))),VLOOKUP(E54,IIPM!A$2:J$999,3,FALSE),"")</f>
        <v>No</v>
      </c>
      <c r="E54" s="25" t="s">
        <v>153</v>
      </c>
      <c r="F54" s="19" t="str">
        <f>IF(NOT(ISBLANK(VLOOKUP(E54,IIPM!A$2:D$999,4,FALSE))),VLOOKUP(E54,IIPM!A$2:D$999,4,FALSE),"")</f>
        <v>HI OSSETT</v>
      </c>
      <c r="G54" s="19" t="str">
        <f>IF(NOT(ISBLANK(VLOOKUP(E54,IIPM!A$2:J$999,5,FALSE))),VLOOKUP(E54,IIPM!A$2:J$999,5,FALSE),"")</f>
        <v>Li, Tracy (RBC IS)</v>
      </c>
      <c r="H54" s="92" t="str">
        <f>IF(NOT(ISBLANK(VLOOKUP(E54,IIPM!A$2:J$999,6,FALSE))),VLOOKUP(E54,IIPM!A$2:J$999,6,FALSE),"")</f>
        <v>de Lucy, Chloe</v>
      </c>
      <c r="I54" s="92" t="str">
        <f>IF(NOT(ISBLANK(INDEX(L5RegionalHead[Regional Head],MATCH(Summary[L5],L5RegionalHead[L5],0)))),INDEX(L5RegionalHead[Regional Head],MATCH(Summary[L5],L5RegionalHead[L5],0)),"")</f>
        <v>Bob Markakis</v>
      </c>
      <c r="J54" s="92" t="e">
        <f>IF(NOT(ISBLANK(INDEX(IIPM[BU Exec Sponsor],MATCH(Summary[App Code],#REF!,0)))),INDEX(IIPM[BU Exec Sponsor],MATCH(Summary[App Code],#REF!,0)),"")</f>
        <v>#REF!</v>
      </c>
      <c r="K54" s="92" t="e">
        <f>IF(NOT(ISBLANK(INDEX(IIPM[Business App Sponsor],MATCH(Summary[App Code],#REF!,0)))),INDEX(IIPM[Business App Sponsor],MATCH(Summary[App Code],#REF!,0)),"")</f>
        <v>#REF!</v>
      </c>
      <c r="L54" s="92" t="e">
        <f>IF(NOT(ISBLANK(INDEX(IIPM[Primary Data Centers],MATCH(Summary[App Code],#REF!,0)))),INDEX(IIPM[Primary Data Centers],MATCH(Summary[App Code],#REF!,0)),"")</f>
        <v>#REF!</v>
      </c>
      <c r="M54" s="92" t="s">
        <v>740</v>
      </c>
      <c r="N54" s="92"/>
      <c r="O54" s="92" t="e">
        <f>IF(NOT(ISBLANK(INDEX(IIPM[Current Lifecycle Phase],MATCH(Summary[App Code],#REF!,0)))),INDEX(IIPM[Current Lifecycle Phase],MATCH(Summary[App Code],#REF!,0)),"")</f>
        <v>#REF!</v>
      </c>
      <c r="P54" s="172" t="s">
        <v>719</v>
      </c>
      <c r="Q54" s="57">
        <v>42881</v>
      </c>
      <c r="R54" s="57">
        <v>43246</v>
      </c>
      <c r="S54" s="42" t="s">
        <v>1303</v>
      </c>
      <c r="T54" s="104"/>
      <c r="U54" s="146"/>
      <c r="V54" s="92" t="s">
        <v>815</v>
      </c>
      <c r="W54" s="161"/>
      <c r="X54" s="200"/>
      <c r="Y54" s="38" t="s">
        <v>866</v>
      </c>
      <c r="Z54" s="42"/>
      <c r="AA54" s="66"/>
      <c r="AB54" s="38" t="s">
        <v>866</v>
      </c>
      <c r="AC54" s="187"/>
      <c r="AD54" s="67"/>
      <c r="AE54" s="31" t="s">
        <v>664</v>
      </c>
      <c r="AF54" s="8" t="s">
        <v>116</v>
      </c>
      <c r="AG54" s="9">
        <v>42655</v>
      </c>
      <c r="AH54" s="8" t="s">
        <v>19</v>
      </c>
      <c r="AI54" s="18" t="s">
        <v>20</v>
      </c>
      <c r="AJ54" s="76">
        <v>43750</v>
      </c>
      <c r="AK54" s="160" t="s">
        <v>866</v>
      </c>
      <c r="AL54" s="92"/>
      <c r="AM54" s="20" t="b">
        <f>IF(NOT(ISNA(MATCH(Summary[App Code],#REF!,0))),TRUE,FALSE)</f>
        <v>1</v>
      </c>
    </row>
    <row r="55" spans="1:39" s="10" customFormat="1" ht="15" customHeight="1">
      <c r="A55" s="25">
        <v>3</v>
      </c>
      <c r="B55" s="8"/>
      <c r="C55" s="8" t="str">
        <f>IF(NOT(ISBLANK(VLOOKUP(E55,IIPM!A$2:J$999,2,FALSE))),VLOOKUP(E55,IIPM!A$2:J$999,2,FALSE),"")</f>
        <v>Low</v>
      </c>
      <c r="D55" s="8" t="str">
        <f>IF(NOT(ISBLANK(VLOOKUP(E55,IIPM!A$2:J$999,3,FALSE))),VLOOKUP(E55,IIPM!A$2:J$999,3,FALSE),"")</f>
        <v>No</v>
      </c>
      <c r="E55" s="25" t="s">
        <v>155</v>
      </c>
      <c r="F55" s="19" t="str">
        <f>IF(NOT(ISBLANK(VLOOKUP(E55,IIPM!A$2:D$999,4,FALSE))),VLOOKUP(E55,IIPM!A$2:D$999,4,FALSE),"")</f>
        <v>HI ADP Proxy Voting File Generator</v>
      </c>
      <c r="G55" s="19" t="str">
        <f>IF(NOT(ISBLANK(VLOOKUP(E55,IIPM!A$2:J$999,5,FALSE))),VLOOKUP(E55,IIPM!A$2:J$999,5,FALSE),"")</f>
        <v>Li, Tracy (RBC IS)</v>
      </c>
      <c r="H55" s="92" t="str">
        <f>IF(NOT(ISBLANK(VLOOKUP(E55,IIPM!A$2:J$999,6,FALSE))),VLOOKUP(E55,IIPM!A$2:J$999,6,FALSE),"")</f>
        <v>de Lucy, Chloe</v>
      </c>
      <c r="I55" s="92" t="str">
        <f>IF(NOT(ISBLANK(INDEX(L5RegionalHead[Regional Head],MATCH(Summary[L5],L5RegionalHead[L5],0)))),INDEX(L5RegionalHead[Regional Head],MATCH(Summary[L5],L5RegionalHead[L5],0)),"")</f>
        <v>Bob Markakis</v>
      </c>
      <c r="J55" s="92" t="e">
        <f>IF(NOT(ISBLANK(INDEX(IIPM[BU Exec Sponsor],MATCH(Summary[App Code],#REF!,0)))),INDEX(IIPM[BU Exec Sponsor],MATCH(Summary[App Code],#REF!,0)),"")</f>
        <v>#REF!</v>
      </c>
      <c r="K55" s="92" t="e">
        <f>IF(NOT(ISBLANK(INDEX(IIPM[Business App Sponsor],MATCH(Summary[App Code],#REF!,0)))),INDEX(IIPM[Business App Sponsor],MATCH(Summary[App Code],#REF!,0)),"")</f>
        <v>#REF!</v>
      </c>
      <c r="L55" s="92" t="e">
        <f>IF(NOT(ISBLANK(INDEX(IIPM[Primary Data Centers],MATCH(Summary[App Code],#REF!,0)))),INDEX(IIPM[Primary Data Centers],MATCH(Summary[App Code],#REF!,0)),"")</f>
        <v>#REF!</v>
      </c>
      <c r="M55" s="92" t="s">
        <v>740</v>
      </c>
      <c r="N55" s="92"/>
      <c r="O55" s="92" t="e">
        <f>IF(NOT(ISBLANK(INDEX(IIPM[Current Lifecycle Phase],MATCH(Summary[App Code],#REF!,0)))),INDEX(IIPM[Current Lifecycle Phase],MATCH(Summary[App Code],#REF!,0)),"")</f>
        <v>#REF!</v>
      </c>
      <c r="P55" s="172" t="s">
        <v>719</v>
      </c>
      <c r="Q55" s="57">
        <v>42871</v>
      </c>
      <c r="R55" s="57">
        <v>43236</v>
      </c>
      <c r="S55" s="42" t="s">
        <v>1303</v>
      </c>
      <c r="T55" s="48"/>
      <c r="U55" s="146"/>
      <c r="V55" s="92" t="s">
        <v>816</v>
      </c>
      <c r="W55" s="161"/>
      <c r="X55" s="200"/>
      <c r="Y55" s="38" t="s">
        <v>866</v>
      </c>
      <c r="Z55" s="42"/>
      <c r="AA55" s="66"/>
      <c r="AB55" s="38" t="s">
        <v>866</v>
      </c>
      <c r="AC55" s="187"/>
      <c r="AD55" s="67"/>
      <c r="AE55" s="31" t="s">
        <v>664</v>
      </c>
      <c r="AF55" s="8" t="s">
        <v>87</v>
      </c>
      <c r="AG55" s="9">
        <v>42655</v>
      </c>
      <c r="AH55" s="8" t="s">
        <v>19</v>
      </c>
      <c r="AI55" s="18" t="s">
        <v>20</v>
      </c>
      <c r="AJ55" s="76">
        <v>43750</v>
      </c>
      <c r="AK55" s="160" t="s">
        <v>866</v>
      </c>
      <c r="AL55" s="92"/>
      <c r="AM55" s="20" t="b">
        <f>IF(NOT(ISNA(MATCH(Summary[App Code],#REF!,0))),TRUE,FALSE)</f>
        <v>1</v>
      </c>
    </row>
    <row r="56" spans="1:39" s="10" customFormat="1" ht="15" customHeight="1">
      <c r="A56" s="25">
        <v>3</v>
      </c>
      <c r="B56" s="8"/>
      <c r="C56" s="8" t="str">
        <f>IF(NOT(ISBLANK(VLOOKUP(E56,IIPM!A$2:J$999,2,FALSE))),VLOOKUP(E56,IIPM!A$2:J$999,2,FALSE),"")</f>
        <v>Low</v>
      </c>
      <c r="D56" s="8" t="str">
        <f>IF(NOT(ISBLANK(VLOOKUP(E56,IIPM!A$2:J$999,3,FALSE))),VLOOKUP(E56,IIPM!A$2:J$999,3,FALSE),"")</f>
        <v>No</v>
      </c>
      <c r="E56" s="25" t="s">
        <v>159</v>
      </c>
      <c r="F56" s="19" t="str">
        <f>IF(NOT(ISBLANK(VLOOKUP(E56,IIPM!A$2:D$999,4,FALSE))),VLOOKUP(E56,IIPM!A$2:D$999,4,FALSE),"")</f>
        <v xml:space="preserve">HI SFTP Initiator </v>
      </c>
      <c r="G56" s="19" t="str">
        <f>IF(NOT(ISBLANK(VLOOKUP(E56,IIPM!A$2:J$999,5,FALSE))),VLOOKUP(E56,IIPM!A$2:J$999,5,FALSE),"")</f>
        <v>Woodward, Gordon (RBC IS)</v>
      </c>
      <c r="H56" s="92" t="str">
        <f>IF(NOT(ISBLANK(VLOOKUP(E56,IIPM!A$2:J$999,6,FALSE))),VLOOKUP(E56,IIPM!A$2:J$999,6,FALSE),"")</f>
        <v>de Lucy, Chloe</v>
      </c>
      <c r="I56" s="92" t="str">
        <f>IF(NOT(ISBLANK(INDEX(L5RegionalHead[Regional Head],MATCH(Summary[L5],L5RegionalHead[L5],0)))),INDEX(L5RegionalHead[Regional Head],MATCH(Summary[L5],L5RegionalHead[L5],0)),"")</f>
        <v>Bob Markakis</v>
      </c>
      <c r="J56" s="92" t="e">
        <f>IF(NOT(ISBLANK(INDEX(IIPM[BU Exec Sponsor],MATCH(Summary[App Code],#REF!,0)))),INDEX(IIPM[BU Exec Sponsor],MATCH(Summary[App Code],#REF!,0)),"")</f>
        <v>#REF!</v>
      </c>
      <c r="K56" s="92" t="e">
        <f>IF(NOT(ISBLANK(INDEX(IIPM[Business App Sponsor],MATCH(Summary[App Code],#REF!,0)))),INDEX(IIPM[Business App Sponsor],MATCH(Summary[App Code],#REF!,0)),"")</f>
        <v>#REF!</v>
      </c>
      <c r="L56" s="92" t="e">
        <f>IF(NOT(ISBLANK(INDEX(IIPM[Primary Data Centers],MATCH(Summary[App Code],#REF!,0)))),INDEX(IIPM[Primary Data Centers],MATCH(Summary[App Code],#REF!,0)),"")</f>
        <v>#REF!</v>
      </c>
      <c r="M56" s="92" t="s">
        <v>740</v>
      </c>
      <c r="N56" s="92"/>
      <c r="O56" s="92" t="e">
        <f>IF(NOT(ISBLANK(INDEX(IIPM[Current Lifecycle Phase],MATCH(Summary[App Code],#REF!,0)))),INDEX(IIPM[Current Lifecycle Phase],MATCH(Summary[App Code],#REF!,0)),"")</f>
        <v>#REF!</v>
      </c>
      <c r="P56" s="172" t="s">
        <v>719</v>
      </c>
      <c r="Q56" s="57">
        <v>42871</v>
      </c>
      <c r="R56" s="57">
        <v>43236</v>
      </c>
      <c r="S56" s="42" t="s">
        <v>1303</v>
      </c>
      <c r="T56" s="48"/>
      <c r="U56" s="146"/>
      <c r="V56" s="92" t="s">
        <v>809</v>
      </c>
      <c r="W56" s="161"/>
      <c r="X56" s="200"/>
      <c r="Y56" s="38" t="s">
        <v>866</v>
      </c>
      <c r="Z56" s="42"/>
      <c r="AA56" s="66"/>
      <c r="AB56" s="38" t="s">
        <v>866</v>
      </c>
      <c r="AC56" s="187"/>
      <c r="AD56" s="67"/>
      <c r="AE56" s="31" t="s">
        <v>105</v>
      </c>
      <c r="AF56" s="8" t="s">
        <v>105</v>
      </c>
      <c r="AG56" s="9">
        <v>42655</v>
      </c>
      <c r="AH56" s="8" t="s">
        <v>50</v>
      </c>
      <c r="AI56" s="18" t="s">
        <v>20</v>
      </c>
      <c r="AJ56" s="76">
        <v>43750</v>
      </c>
      <c r="AK56" s="160" t="s">
        <v>866</v>
      </c>
      <c r="AL56" s="92"/>
      <c r="AM56" s="20" t="b">
        <f>IF(NOT(ISNA(MATCH(Summary[App Code],#REF!,0))),TRUE,FALSE)</f>
        <v>1</v>
      </c>
    </row>
    <row r="57" spans="1:39" s="10" customFormat="1" ht="15" customHeight="1">
      <c r="A57" s="25">
        <v>3</v>
      </c>
      <c r="B57" s="8"/>
      <c r="C57" s="8" t="str">
        <f>IF(NOT(ISBLANK(VLOOKUP(E57,IIPM!A$2:J$999,2,FALSE))),VLOOKUP(E57,IIPM!A$2:J$999,2,FALSE),"")</f>
        <v>Criticality Not Assigned</v>
      </c>
      <c r="D57" s="8" t="str">
        <f>IF(NOT(ISBLANK(VLOOKUP(E57,IIPM!A$2:J$999,3,FALSE))),VLOOKUP(E57,IIPM!A$2:J$999,3,FALSE),"")</f>
        <v>No</v>
      </c>
      <c r="E57" s="25" t="s">
        <v>161</v>
      </c>
      <c r="F57" s="19" t="str">
        <f>IF(NOT(ISBLANK(VLOOKUP(E57,IIPM!A$2:D$999,4,FALSE))),VLOOKUP(E57,IIPM!A$2:D$999,4,FALSE),"")</f>
        <v>HI SH Utility Suite</v>
      </c>
      <c r="G57" s="19" t="str">
        <f>IF(NOT(ISBLANK(VLOOKUP(E57,IIPM!A$2:J$999,5,FALSE))),VLOOKUP(E57,IIPM!A$2:J$999,5,FALSE),"")</f>
        <v>Thaliph, Amar (RBC IS)</v>
      </c>
      <c r="H57" s="92" t="str">
        <f>IF(NOT(ISBLANK(VLOOKUP(E57,IIPM!A$2:J$999,6,FALSE))),VLOOKUP(E57,IIPM!A$2:J$999,6,FALSE),"")</f>
        <v>de Lucy, Chloe</v>
      </c>
      <c r="I57" s="92" t="str">
        <f>IF(NOT(ISBLANK(INDEX(L5RegionalHead[Regional Head],MATCH(Summary[L5],L5RegionalHead[L5],0)))),INDEX(L5RegionalHead[Regional Head],MATCH(Summary[L5],L5RegionalHead[L5],0)),"")</f>
        <v>Bob Markakis</v>
      </c>
      <c r="J57" s="92" t="e">
        <f>IF(NOT(ISBLANK(INDEX(IIPM[BU Exec Sponsor],MATCH(Summary[App Code],#REF!,0)))),INDEX(IIPM[BU Exec Sponsor],MATCH(Summary[App Code],#REF!,0)),"")</f>
        <v>#REF!</v>
      </c>
      <c r="K57" s="92" t="e">
        <f>IF(NOT(ISBLANK(INDEX(IIPM[Business App Sponsor],MATCH(Summary[App Code],#REF!,0)))),INDEX(IIPM[Business App Sponsor],MATCH(Summary[App Code],#REF!,0)),"")</f>
        <v>#REF!</v>
      </c>
      <c r="L57" s="92" t="e">
        <f>IF(NOT(ISBLANK(INDEX(IIPM[Primary Data Centers],MATCH(Summary[App Code],#REF!,0)))),INDEX(IIPM[Primary Data Centers],MATCH(Summary[App Code],#REF!,0)),"")</f>
        <v>#REF!</v>
      </c>
      <c r="M57" s="92" t="s">
        <v>740</v>
      </c>
      <c r="N57" s="92"/>
      <c r="O57" s="92" t="e">
        <f>IF(NOT(ISBLANK(INDEX(IIPM[Current Lifecycle Phase],MATCH(Summary[App Code],#REF!,0)))),INDEX(IIPM[Current Lifecycle Phase],MATCH(Summary[App Code],#REF!,0)),"")</f>
        <v>#REF!</v>
      </c>
      <c r="P57" s="172" t="s">
        <v>719</v>
      </c>
      <c r="Q57" s="57">
        <v>42880</v>
      </c>
      <c r="R57" s="57">
        <v>43245</v>
      </c>
      <c r="S57" s="42" t="s">
        <v>1303</v>
      </c>
      <c r="T57" s="104"/>
      <c r="U57" s="102"/>
      <c r="V57" s="92" t="s">
        <v>810</v>
      </c>
      <c r="W57" s="161"/>
      <c r="X57" s="200"/>
      <c r="Y57" s="38" t="s">
        <v>866</v>
      </c>
      <c r="Z57" s="42"/>
      <c r="AA57" s="66"/>
      <c r="AB57" s="38" t="s">
        <v>866</v>
      </c>
      <c r="AC57" s="187"/>
      <c r="AD57" s="67"/>
      <c r="AE57" s="31" t="s">
        <v>664</v>
      </c>
      <c r="AF57" s="8" t="s">
        <v>131</v>
      </c>
      <c r="AG57" s="9">
        <v>42655</v>
      </c>
      <c r="AH57" s="8" t="s">
        <v>19</v>
      </c>
      <c r="AI57" s="18" t="s">
        <v>20</v>
      </c>
      <c r="AJ57" s="76">
        <v>43750</v>
      </c>
      <c r="AK57" s="160" t="s">
        <v>866</v>
      </c>
      <c r="AL57" s="92"/>
      <c r="AM57" s="20" t="b">
        <f>IF(NOT(ISNA(MATCH(Summary[App Code],#REF!,0))),TRUE,FALSE)</f>
        <v>1</v>
      </c>
    </row>
    <row r="58" spans="1:39" s="10" customFormat="1" ht="15" customHeight="1">
      <c r="A58" s="25">
        <v>3</v>
      </c>
      <c r="B58" s="8"/>
      <c r="C58" s="8" t="str">
        <f>IF(NOT(ISBLANK(VLOOKUP(E58,IIPM!A$2:J$999,2,FALSE))),VLOOKUP(E58,IIPM!A$2:J$999,2,FALSE),"")</f>
        <v>High</v>
      </c>
      <c r="D58" s="8" t="str">
        <f>IF(NOT(ISBLANK(VLOOKUP(E58,IIPM!A$2:J$999,3,FALSE))),VLOOKUP(E58,IIPM!A$2:J$999,3,FALSE),"")</f>
        <v>No</v>
      </c>
      <c r="E58" s="25" t="s">
        <v>163</v>
      </c>
      <c r="F58" s="19" t="str">
        <f>IF(NOT(ISBLANK(VLOOKUP(E58,IIPM!A$2:D$999,4,FALSE))),VLOOKUP(E58,IIPM!A$2:D$999,4,FALSE),"")</f>
        <v>HI Navigator Unit Pricing Data Warehouse</v>
      </c>
      <c r="G58" s="19" t="str">
        <f>IF(NOT(ISBLANK(VLOOKUP(E58,IIPM!A$2:J$999,5,FALSE))),VLOOKUP(E58,IIPM!A$2:J$999,5,FALSE),"")</f>
        <v>Li, Tracy (RBC IS)</v>
      </c>
      <c r="H58" s="92" t="str">
        <f>IF(NOT(ISBLANK(VLOOKUP(E58,IIPM!A$2:J$999,6,FALSE))),VLOOKUP(E58,IIPM!A$2:J$999,6,FALSE),"")</f>
        <v>de Lucy, Chloe</v>
      </c>
      <c r="I58" s="92" t="str">
        <f>IF(NOT(ISBLANK(INDEX(L5RegionalHead[Regional Head],MATCH(Summary[L5],L5RegionalHead[L5],0)))),INDEX(L5RegionalHead[Regional Head],MATCH(Summary[L5],L5RegionalHead[L5],0)),"")</f>
        <v>Bob Markakis</v>
      </c>
      <c r="J58" s="92" t="e">
        <f>IF(NOT(ISBLANK(INDEX(IIPM[BU Exec Sponsor],MATCH(Summary[App Code],#REF!,0)))),INDEX(IIPM[BU Exec Sponsor],MATCH(Summary[App Code],#REF!,0)),"")</f>
        <v>#REF!</v>
      </c>
      <c r="K58" s="92" t="e">
        <f>IF(NOT(ISBLANK(INDEX(IIPM[Business App Sponsor],MATCH(Summary[App Code],#REF!,0)))),INDEX(IIPM[Business App Sponsor],MATCH(Summary[App Code],#REF!,0)),"")</f>
        <v>#REF!</v>
      </c>
      <c r="L58" s="92" t="e">
        <f>IF(NOT(ISBLANK(INDEX(IIPM[Primary Data Centers],MATCH(Summary[App Code],#REF!,0)))),INDEX(IIPM[Primary Data Centers],MATCH(Summary[App Code],#REF!,0)),"")</f>
        <v>#REF!</v>
      </c>
      <c r="M58" s="92" t="s">
        <v>740</v>
      </c>
      <c r="N58" s="92"/>
      <c r="O58" s="92" t="e">
        <f>IF(NOT(ISBLANK(INDEX(IIPM[Current Lifecycle Phase],MATCH(Summary[App Code],#REF!,0)))),INDEX(IIPM[Current Lifecycle Phase],MATCH(Summary[App Code],#REF!,0)),"")</f>
        <v>#REF!</v>
      </c>
      <c r="P58" s="172" t="s">
        <v>719</v>
      </c>
      <c r="Q58" s="57">
        <v>42881</v>
      </c>
      <c r="R58" s="57">
        <v>43246</v>
      </c>
      <c r="S58" s="42" t="s">
        <v>1303</v>
      </c>
      <c r="T58" s="104"/>
      <c r="U58" s="146"/>
      <c r="V58" s="92" t="s">
        <v>812</v>
      </c>
      <c r="W58" s="161"/>
      <c r="X58" s="200"/>
      <c r="Y58" s="38" t="s">
        <v>866</v>
      </c>
      <c r="Z58" s="42"/>
      <c r="AA58" s="66"/>
      <c r="AB58" s="38" t="s">
        <v>866</v>
      </c>
      <c r="AC58" s="187"/>
      <c r="AD58" s="67"/>
      <c r="AE58" s="31" t="s">
        <v>664</v>
      </c>
      <c r="AF58" s="8" t="s">
        <v>131</v>
      </c>
      <c r="AG58" s="9">
        <v>42655</v>
      </c>
      <c r="AH58" s="8" t="s">
        <v>19</v>
      </c>
      <c r="AI58" s="18" t="s">
        <v>20</v>
      </c>
      <c r="AJ58" s="76">
        <v>43020</v>
      </c>
      <c r="AK58" s="160" t="s">
        <v>866</v>
      </c>
      <c r="AL58" s="92"/>
      <c r="AM58" s="20" t="b">
        <f>IF(NOT(ISNA(MATCH(Summary[App Code],#REF!,0))),TRUE,FALSE)</f>
        <v>1</v>
      </c>
    </row>
    <row r="59" spans="1:39" s="10" customFormat="1" ht="15" customHeight="1">
      <c r="A59" s="25">
        <v>3</v>
      </c>
      <c r="B59" s="8"/>
      <c r="C59" s="8" t="str">
        <f>IF(NOT(ISBLANK(VLOOKUP(E59,IIPM!A$2:J$999,2,FALSE))),VLOOKUP(E59,IIPM!A$2:J$999,2,FALSE),"")</f>
        <v>High</v>
      </c>
      <c r="D59" s="8" t="str">
        <f>IF(NOT(ISBLANK(VLOOKUP(E59,IIPM!A$2:J$999,3,FALSE))),VLOOKUP(E59,IIPM!A$2:J$999,3,FALSE),"")</f>
        <v>No</v>
      </c>
      <c r="E59" s="25" t="s">
        <v>165</v>
      </c>
      <c r="F59" s="19" t="str">
        <f>IF(NOT(ISBLANK(VLOOKUP(E59,IIPM!A$2:D$999,4,FALSE))),VLOOKUP(E59,IIPM!A$2:D$999,4,FALSE),"")</f>
        <v>HI Hydra Suite</v>
      </c>
      <c r="G59" s="19" t="str">
        <f>IF(NOT(ISBLANK(VLOOKUP(E59,IIPM!A$2:J$999,5,FALSE))),VLOOKUP(E59,IIPM!A$2:J$999,5,FALSE),"")</f>
        <v>Li, Tracy (RBC IS)</v>
      </c>
      <c r="H59" s="92" t="str">
        <f>IF(NOT(ISBLANK(VLOOKUP(E59,IIPM!A$2:J$999,6,FALSE))),VLOOKUP(E59,IIPM!A$2:J$999,6,FALSE),"")</f>
        <v>de Lucy, Chloe</v>
      </c>
      <c r="I59" s="92" t="str">
        <f>IF(NOT(ISBLANK(INDEX(L5RegionalHead[Regional Head],MATCH(Summary[L5],L5RegionalHead[L5],0)))),INDEX(L5RegionalHead[Regional Head],MATCH(Summary[L5],L5RegionalHead[L5],0)),"")</f>
        <v>Bob Markakis</v>
      </c>
      <c r="J59" s="92" t="e">
        <f>IF(NOT(ISBLANK(INDEX(IIPM[BU Exec Sponsor],MATCH(Summary[App Code],#REF!,0)))),INDEX(IIPM[BU Exec Sponsor],MATCH(Summary[App Code],#REF!,0)),"")</f>
        <v>#REF!</v>
      </c>
      <c r="K59" s="92" t="e">
        <f>IF(NOT(ISBLANK(INDEX(IIPM[Business App Sponsor],MATCH(Summary[App Code],#REF!,0)))),INDEX(IIPM[Business App Sponsor],MATCH(Summary[App Code],#REF!,0)),"")</f>
        <v>#REF!</v>
      </c>
      <c r="L59" s="92" t="e">
        <f>IF(NOT(ISBLANK(INDEX(IIPM[Primary Data Centers],MATCH(Summary[App Code],#REF!,0)))),INDEX(IIPM[Primary Data Centers],MATCH(Summary[App Code],#REF!,0)),"")</f>
        <v>#REF!</v>
      </c>
      <c r="M59" s="92" t="s">
        <v>740</v>
      </c>
      <c r="N59" s="92"/>
      <c r="O59" s="92" t="e">
        <f>IF(NOT(ISBLANK(INDEX(IIPM[Current Lifecycle Phase],MATCH(Summary[App Code],#REF!,0)))),INDEX(IIPM[Current Lifecycle Phase],MATCH(Summary[App Code],#REF!,0)),"")</f>
        <v>#REF!</v>
      </c>
      <c r="P59" s="172" t="s">
        <v>719</v>
      </c>
      <c r="Q59" s="57">
        <v>42844</v>
      </c>
      <c r="R59" s="57">
        <v>43209</v>
      </c>
      <c r="S59" s="42" t="s">
        <v>1303</v>
      </c>
      <c r="T59" s="104"/>
      <c r="U59" s="146"/>
      <c r="V59" s="92"/>
      <c r="W59" s="161"/>
      <c r="X59" s="200"/>
      <c r="Y59" s="38" t="s">
        <v>866</v>
      </c>
      <c r="Z59" s="42"/>
      <c r="AA59" s="66"/>
      <c r="AB59" s="38" t="s">
        <v>866</v>
      </c>
      <c r="AC59" s="187"/>
      <c r="AD59" s="67"/>
      <c r="AE59" s="31" t="s">
        <v>664</v>
      </c>
      <c r="AF59" s="8" t="s">
        <v>68</v>
      </c>
      <c r="AG59" s="9">
        <v>42655</v>
      </c>
      <c r="AH59" s="8" t="s">
        <v>19</v>
      </c>
      <c r="AI59" s="18" t="s">
        <v>20</v>
      </c>
      <c r="AJ59" s="76">
        <v>43020</v>
      </c>
      <c r="AK59" s="160" t="s">
        <v>866</v>
      </c>
      <c r="AL59" s="92"/>
      <c r="AM59" s="20" t="b">
        <f>IF(NOT(ISNA(MATCH(Summary[App Code],#REF!,0))),TRUE,FALSE)</f>
        <v>1</v>
      </c>
    </row>
    <row r="60" spans="1:39" s="10" customFormat="1" ht="15" customHeight="1">
      <c r="A60" s="25">
        <v>2</v>
      </c>
      <c r="B60" s="8"/>
      <c r="C60" s="8" t="str">
        <f>IF(NOT(ISBLANK(VLOOKUP(E60,IIPM!A$2:J$999,2,FALSE))),VLOOKUP(E60,IIPM!A$2:J$999,2,FALSE),"")</f>
        <v>High</v>
      </c>
      <c r="D60" s="8" t="str">
        <f>IF(NOT(ISBLANK(VLOOKUP(E60,IIPM!A$2:J$999,3,FALSE))),VLOOKUP(E60,IIPM!A$2:J$999,3,FALSE),"")</f>
        <v>No</v>
      </c>
      <c r="E60" s="25" t="s">
        <v>167</v>
      </c>
      <c r="F60" s="19" t="str">
        <f>IF(NOT(ISBLANK(VLOOKUP(E60,IIPM!A$2:D$999,4,FALSE))),VLOOKUP(E60,IIPM!A$2:D$999,4,FALSE),"")</f>
        <v>ANZ Transactive</v>
      </c>
      <c r="G60" s="19" t="str">
        <f>IF(NOT(ISBLANK(VLOOKUP(E60,IIPM!A$2:J$999,5,FALSE))),VLOOKUP(E60,IIPM!A$2:J$999,5,FALSE),"")</f>
        <v>Parras, Maria (RBC IS)</v>
      </c>
      <c r="H60" s="92" t="str">
        <f>IF(NOT(ISBLANK(VLOOKUP(E60,IIPM!A$2:J$999,6,FALSE))),VLOOKUP(E60,IIPM!A$2:J$999,6,FALSE),"")</f>
        <v>de Lucy, Chloe</v>
      </c>
      <c r="I60" s="92" t="str">
        <f>IF(NOT(ISBLANK(INDEX(L5RegionalHead[Regional Head],MATCH(Summary[L5],L5RegionalHead[L5],0)))),INDEX(L5RegionalHead[Regional Head],MATCH(Summary[L5],L5RegionalHead[L5],0)),"")</f>
        <v>Bob Markakis</v>
      </c>
      <c r="J60" s="92" t="e">
        <f>IF(NOT(ISBLANK(INDEX(IIPM[BU Exec Sponsor],MATCH(Summary[App Code],#REF!,0)))),INDEX(IIPM[BU Exec Sponsor],MATCH(Summary[App Code],#REF!,0)),"")</f>
        <v>#REF!</v>
      </c>
      <c r="K60" s="92" t="e">
        <f>IF(NOT(ISBLANK(INDEX(IIPM[Business App Sponsor],MATCH(Summary[App Code],#REF!,0)))),INDEX(IIPM[Business App Sponsor],MATCH(Summary[App Code],#REF!,0)),"")</f>
        <v>#REF!</v>
      </c>
      <c r="L60" s="92" t="e">
        <f>IF(NOT(ISBLANK(INDEX(IIPM[Primary Data Centers],MATCH(Summary[App Code],#REF!,0)))),INDEX(IIPM[Primary Data Centers],MATCH(Summary[App Code],#REF!,0)),"")</f>
        <v>#REF!</v>
      </c>
      <c r="M60" s="92" t="s">
        <v>740</v>
      </c>
      <c r="N60" s="92"/>
      <c r="O60" s="92" t="e">
        <f>IF(NOT(ISBLANK(INDEX(IIPM[Current Lifecycle Phase],MATCH(Summary[App Code],#REF!,0)))),INDEX(IIPM[Current Lifecycle Phase],MATCH(Summary[App Code],#REF!,0)),"")</f>
        <v>#REF!</v>
      </c>
      <c r="P60" s="172" t="s">
        <v>719</v>
      </c>
      <c r="Q60" s="42">
        <v>42843</v>
      </c>
      <c r="R60" s="103">
        <v>43203</v>
      </c>
      <c r="S60" s="42" t="s">
        <v>1303</v>
      </c>
      <c r="T60" s="218"/>
      <c r="U60" s="50"/>
      <c r="V60" s="92" t="s">
        <v>870</v>
      </c>
      <c r="W60" s="161"/>
      <c r="X60" s="200"/>
      <c r="Y60" s="38" t="s">
        <v>866</v>
      </c>
      <c r="Z60" s="42"/>
      <c r="AA60" s="66"/>
      <c r="AB60" s="38" t="s">
        <v>866</v>
      </c>
      <c r="AC60" s="187"/>
      <c r="AD60" s="67"/>
      <c r="AE60" s="31" t="s">
        <v>51</v>
      </c>
      <c r="AF60" s="8" t="s">
        <v>169</v>
      </c>
      <c r="AG60" s="9">
        <v>42655</v>
      </c>
      <c r="AH60" s="8" t="s">
        <v>19</v>
      </c>
      <c r="AI60" s="18" t="s">
        <v>20</v>
      </c>
      <c r="AJ60" s="76">
        <v>43020</v>
      </c>
      <c r="AK60" s="160" t="s">
        <v>866</v>
      </c>
      <c r="AL60" s="92"/>
      <c r="AM60" s="20" t="b">
        <f>IF(NOT(ISNA(MATCH(Summary[App Code],#REF!,0))),TRUE,FALSE)</f>
        <v>1</v>
      </c>
    </row>
    <row r="61" spans="1:39" s="10" customFormat="1" ht="15" customHeight="1">
      <c r="A61" s="25">
        <v>4</v>
      </c>
      <c r="B61" s="8"/>
      <c r="C61" s="8" t="str">
        <f>IF(NOT(ISBLANK(VLOOKUP(E61,IIPM!A$2:J$999,2,FALSE))),VLOOKUP(E61,IIPM!A$2:J$999,2,FALSE),"")</f>
        <v>Low</v>
      </c>
      <c r="D61" s="8" t="str">
        <f>IF(NOT(ISBLANK(VLOOKUP(E61,IIPM!A$2:J$999,3,FALSE))),VLOOKUP(E61,IIPM!A$2:J$999,3,FALSE),"")</f>
        <v>No</v>
      </c>
      <c r="E61" s="25" t="s">
        <v>171</v>
      </c>
      <c r="F61" s="19" t="str">
        <f>IF(NOT(ISBLANK(VLOOKUP(E61,IIPM!A$2:D$999,4,FALSE))),VLOOKUP(E61,IIPM!A$2:D$999,4,FALSE),"")</f>
        <v>Enterprise Security Reporter</v>
      </c>
      <c r="G61" s="19" t="str">
        <f>IF(NOT(ISBLANK(VLOOKUP(E61,IIPM!A$2:J$999,5,FALSE))),VLOOKUP(E61,IIPM!A$2:J$999,5,FALSE),"")</f>
        <v>Johnson, Clive (RBC I&amp;TS)</v>
      </c>
      <c r="H61" s="92" t="str">
        <f>IF(NOT(ISBLANK(VLOOKUP(E61,IIPM!A$2:J$999,6,FALSE))),VLOOKUP(E61,IIPM!A$2:J$999,6,FALSE),"")</f>
        <v>de Lucy, Chloe</v>
      </c>
      <c r="I61" s="92" t="str">
        <f>IF(NOT(ISBLANK(INDEX(L5RegionalHead[Regional Head],MATCH(Summary[L5],L5RegionalHead[L5],0)))),INDEX(L5RegionalHead[Regional Head],MATCH(Summary[L5],L5RegionalHead[L5],0)),"")</f>
        <v>Bob Markakis</v>
      </c>
      <c r="J61" s="92" t="e">
        <f>IF(NOT(ISBLANK(INDEX(IIPM[BU Exec Sponsor],MATCH(Summary[App Code],#REF!,0)))),INDEX(IIPM[BU Exec Sponsor],MATCH(Summary[App Code],#REF!,0)),"")</f>
        <v>#REF!</v>
      </c>
      <c r="K61" s="92" t="e">
        <f>IF(NOT(ISBLANK(INDEX(IIPM[Business App Sponsor],MATCH(Summary[App Code],#REF!,0)))),INDEX(IIPM[Business App Sponsor],MATCH(Summary[App Code],#REF!,0)),"")</f>
        <v>#REF!</v>
      </c>
      <c r="L61" s="92" t="e">
        <f>IF(NOT(ISBLANK(INDEX(IIPM[Primary Data Centers],MATCH(Summary[App Code],#REF!,0)))),INDEX(IIPM[Primary Data Centers],MATCH(Summary[App Code],#REF!,0)),"")</f>
        <v>#REF!</v>
      </c>
      <c r="M61" s="92" t="s">
        <v>740</v>
      </c>
      <c r="N61" s="92"/>
      <c r="O61" s="92" t="e">
        <f>IF(NOT(ISBLANK(INDEX(IIPM[Current Lifecycle Phase],MATCH(Summary[App Code],#REF!,0)))),INDEX(IIPM[Current Lifecycle Phase],MATCH(Summary[App Code],#REF!,0)),"")</f>
        <v>#REF!</v>
      </c>
      <c r="P61" s="172" t="s">
        <v>934</v>
      </c>
      <c r="Q61" s="42" t="s">
        <v>842</v>
      </c>
      <c r="R61" s="42"/>
      <c r="S61" s="42"/>
      <c r="T61" s="218"/>
      <c r="U61" s="50"/>
      <c r="V61" s="233" t="s">
        <v>935</v>
      </c>
      <c r="W61" s="161"/>
      <c r="X61" s="200"/>
      <c r="Y61" s="38" t="s">
        <v>723</v>
      </c>
      <c r="Z61" s="42"/>
      <c r="AA61" s="66"/>
      <c r="AB61" s="38" t="s">
        <v>723</v>
      </c>
      <c r="AC61" s="187"/>
      <c r="AD61" s="67"/>
      <c r="AE61" s="31" t="s">
        <v>664</v>
      </c>
      <c r="AF61" s="8" t="s">
        <v>83</v>
      </c>
      <c r="AG61" s="8"/>
      <c r="AH61" s="8" t="s">
        <v>50</v>
      </c>
      <c r="AI61" s="18" t="s">
        <v>20</v>
      </c>
      <c r="AJ61" s="76">
        <v>43586</v>
      </c>
      <c r="AK61" s="160" t="s">
        <v>723</v>
      </c>
      <c r="AL61" s="92"/>
      <c r="AM61" s="20" t="b">
        <f>IF(NOT(ISNA(MATCH(Summary[App Code],#REF!,0))),TRUE,FALSE)</f>
        <v>1</v>
      </c>
    </row>
    <row r="62" spans="1:39" s="10" customFormat="1" ht="15" customHeight="1">
      <c r="A62" s="25">
        <v>4</v>
      </c>
      <c r="B62" s="8"/>
      <c r="C62" s="8" t="str">
        <f>IF(NOT(ISBLANK(VLOOKUP(E62,IIPM!A$2:J$999,2,FALSE))),VLOOKUP(E62,IIPM!A$2:J$999,2,FALSE),"")</f>
        <v>Low</v>
      </c>
      <c r="D62" s="8" t="str">
        <f>IF(NOT(ISBLANK(VLOOKUP(E62,IIPM!A$2:J$999,3,FALSE))),VLOOKUP(E62,IIPM!A$2:J$999,3,FALSE),"")</f>
        <v>No</v>
      </c>
      <c r="E62" s="25" t="s">
        <v>173</v>
      </c>
      <c r="F62" s="19" t="str">
        <f>IF(NOT(ISBLANK(VLOOKUP(E62,IIPM!A$2:D$999,4,FALSE))),VLOOKUP(E62,IIPM!A$2:D$999,4,FALSE),"")</f>
        <v>HI Host Monitor</v>
      </c>
      <c r="G62" s="19" t="str">
        <f>IF(NOT(ISBLANK(VLOOKUP(E62,IIPM!A$2:J$999,5,FALSE))),VLOOKUP(E62,IIPM!A$2:J$999,5,FALSE),"")</f>
        <v>Johnson, Clive (RBC I&amp;TS)</v>
      </c>
      <c r="H62" s="92" t="str">
        <f>IF(NOT(ISBLANK(VLOOKUP(E62,IIPM!A$2:J$999,6,FALSE))),VLOOKUP(E62,IIPM!A$2:J$999,6,FALSE),"")</f>
        <v>de Lucy, Chloe</v>
      </c>
      <c r="I62" s="92" t="str">
        <f>IF(NOT(ISBLANK(INDEX(L5RegionalHead[Regional Head],MATCH(Summary[L5],L5RegionalHead[L5],0)))),INDEX(L5RegionalHead[Regional Head],MATCH(Summary[L5],L5RegionalHead[L5],0)),"")</f>
        <v>Bob Markakis</v>
      </c>
      <c r="J62" s="92" t="e">
        <f>IF(NOT(ISBLANK(INDEX(IIPM[BU Exec Sponsor],MATCH(Summary[App Code],#REF!,0)))),INDEX(IIPM[BU Exec Sponsor],MATCH(Summary[App Code],#REF!,0)),"")</f>
        <v>#REF!</v>
      </c>
      <c r="K62" s="92" t="e">
        <f>IF(NOT(ISBLANK(INDEX(IIPM[Business App Sponsor],MATCH(Summary[App Code],#REF!,0)))),INDEX(IIPM[Business App Sponsor],MATCH(Summary[App Code],#REF!,0)),"")</f>
        <v>#REF!</v>
      </c>
      <c r="L62" s="92" t="e">
        <f>IF(NOT(ISBLANK(INDEX(IIPM[Primary Data Centers],MATCH(Summary[App Code],#REF!,0)))),INDEX(IIPM[Primary Data Centers],MATCH(Summary[App Code],#REF!,0)),"")</f>
        <v>#REF!</v>
      </c>
      <c r="M62" s="92" t="s">
        <v>740</v>
      </c>
      <c r="N62" s="92"/>
      <c r="O62" s="92" t="e">
        <f>IF(NOT(ISBLANK(INDEX(IIPM[Current Lifecycle Phase],MATCH(Summary[App Code],#REF!,0)))),INDEX(IIPM[Current Lifecycle Phase],MATCH(Summary[App Code],#REF!,0)),"")</f>
        <v>#REF!</v>
      </c>
      <c r="P62" s="172" t="s">
        <v>934</v>
      </c>
      <c r="Q62" s="57" t="s">
        <v>842</v>
      </c>
      <c r="R62" s="57"/>
      <c r="S62" s="42"/>
      <c r="T62" s="236"/>
      <c r="U62" s="102"/>
      <c r="V62" s="233" t="s">
        <v>935</v>
      </c>
      <c r="W62" s="161"/>
      <c r="X62" s="200"/>
      <c r="Y62" s="38" t="s">
        <v>723</v>
      </c>
      <c r="Z62" s="42"/>
      <c r="AA62" s="66"/>
      <c r="AB62" s="38" t="s">
        <v>723</v>
      </c>
      <c r="AC62" s="187"/>
      <c r="AD62" s="67"/>
      <c r="AE62" s="31" t="s">
        <v>664</v>
      </c>
      <c r="AF62" s="8" t="s">
        <v>83</v>
      </c>
      <c r="AG62" s="8"/>
      <c r="AH62" s="8" t="s">
        <v>50</v>
      </c>
      <c r="AI62" s="18" t="s">
        <v>20</v>
      </c>
      <c r="AJ62" s="76">
        <v>43586</v>
      </c>
      <c r="AK62" s="160" t="s">
        <v>723</v>
      </c>
      <c r="AL62" s="92"/>
      <c r="AM62" s="20" t="b">
        <f>IF(NOT(ISNA(MATCH(Summary[App Code],#REF!,0))),TRUE,FALSE)</f>
        <v>1</v>
      </c>
    </row>
    <row r="63" spans="1:39" s="10" customFormat="1" ht="15" customHeight="1">
      <c r="A63" s="25">
        <v>3</v>
      </c>
      <c r="B63" s="8"/>
      <c r="C63" s="8" t="str">
        <f>IF(NOT(ISBLANK(VLOOKUP(E63,IIPM!A$2:J$999,2,FALSE))),VLOOKUP(E63,IIPM!A$2:J$999,2,FALSE),"")</f>
        <v>High</v>
      </c>
      <c r="D63" s="8" t="str">
        <f>IF(NOT(ISBLANK(VLOOKUP(E63,IIPM!A$2:J$999,3,FALSE))),VLOOKUP(E63,IIPM!A$2:J$999,3,FALSE),"")</f>
        <v>No</v>
      </c>
      <c r="E63" s="25" t="s">
        <v>175</v>
      </c>
      <c r="F63" s="19" t="str">
        <f>IF(NOT(ISBLANK(VLOOKUP(E63,IIPM!A$2:D$999,4,FALSE))),VLOOKUP(E63,IIPM!A$2:D$999,4,FALSE),"")</f>
        <v>Rimes RTXLNET Excel Add-on</v>
      </c>
      <c r="G63" s="19" t="str">
        <f>IF(NOT(ISBLANK(VLOOKUP(E63,IIPM!A$2:J$999,5,FALSE))),VLOOKUP(E63,IIPM!A$2:J$999,5,FALSE),"")</f>
        <v>Parras, Maria (RBC IS)</v>
      </c>
      <c r="H63" s="92" t="str">
        <f>IF(NOT(ISBLANK(VLOOKUP(E63,IIPM!A$2:J$999,6,FALSE))),VLOOKUP(E63,IIPM!A$2:J$999,6,FALSE),"")</f>
        <v>de Lucy, Chloe</v>
      </c>
      <c r="I63" s="92" t="str">
        <f>IF(NOT(ISBLANK(INDEX(L5RegionalHead[Regional Head],MATCH(Summary[L5],L5RegionalHead[L5],0)))),INDEX(L5RegionalHead[Regional Head],MATCH(Summary[L5],L5RegionalHead[L5],0)),"")</f>
        <v>Bob Markakis</v>
      </c>
      <c r="J63" s="92" t="e">
        <f>IF(NOT(ISBLANK(INDEX(IIPM[BU Exec Sponsor],MATCH(Summary[App Code],#REF!,0)))),INDEX(IIPM[BU Exec Sponsor],MATCH(Summary[App Code],#REF!,0)),"")</f>
        <v>#REF!</v>
      </c>
      <c r="K63" s="92" t="e">
        <f>IF(NOT(ISBLANK(INDEX(IIPM[Business App Sponsor],MATCH(Summary[App Code],#REF!,0)))),INDEX(IIPM[Business App Sponsor],MATCH(Summary[App Code],#REF!,0)),"")</f>
        <v>#REF!</v>
      </c>
      <c r="L63" s="92" t="e">
        <f>IF(NOT(ISBLANK(INDEX(IIPM[Primary Data Centers],MATCH(Summary[App Code],#REF!,0)))),INDEX(IIPM[Primary Data Centers],MATCH(Summary[App Code],#REF!,0)),"")</f>
        <v>#REF!</v>
      </c>
      <c r="M63" s="92" t="s">
        <v>740</v>
      </c>
      <c r="N63" s="92"/>
      <c r="O63" s="92" t="e">
        <f>IF(NOT(ISBLANK(INDEX(IIPM[Current Lifecycle Phase],MATCH(Summary[App Code],#REF!,0)))),INDEX(IIPM[Current Lifecycle Phase],MATCH(Summary[App Code],#REF!,0)),"")</f>
        <v>#REF!</v>
      </c>
      <c r="P63" s="172" t="s">
        <v>719</v>
      </c>
      <c r="Q63" s="57">
        <v>42879</v>
      </c>
      <c r="R63" s="57">
        <v>43243</v>
      </c>
      <c r="S63" s="42" t="s">
        <v>1303</v>
      </c>
      <c r="T63" s="236"/>
      <c r="U63" s="102"/>
      <c r="V63" s="92" t="s">
        <v>813</v>
      </c>
      <c r="W63" s="161"/>
      <c r="X63" s="200"/>
      <c r="Y63" s="38" t="s">
        <v>866</v>
      </c>
      <c r="Z63" s="42"/>
      <c r="AA63" s="66"/>
      <c r="AB63" s="38" t="s">
        <v>866</v>
      </c>
      <c r="AC63" s="187"/>
      <c r="AD63" s="67"/>
      <c r="AE63" s="31" t="s">
        <v>51</v>
      </c>
      <c r="AF63" s="8" t="s">
        <v>169</v>
      </c>
      <c r="AG63" s="9">
        <v>42655</v>
      </c>
      <c r="AH63" s="8" t="s">
        <v>19</v>
      </c>
      <c r="AI63" s="18" t="s">
        <v>20</v>
      </c>
      <c r="AJ63" s="76">
        <v>43020</v>
      </c>
      <c r="AK63" s="160" t="s">
        <v>866</v>
      </c>
      <c r="AL63" s="92"/>
      <c r="AM63" s="20" t="b">
        <f>IF(NOT(ISNA(MATCH(Summary[App Code],#REF!,0))),TRUE,FALSE)</f>
        <v>1</v>
      </c>
    </row>
    <row r="64" spans="1:39" s="10" customFormat="1" ht="15" customHeight="1">
      <c r="A64" s="25">
        <v>3</v>
      </c>
      <c r="B64" s="8"/>
      <c r="C64" s="8" t="str">
        <f>IF(NOT(ISBLANK(VLOOKUP(E64,IIPM!A$2:J$999,2,FALSE))),VLOOKUP(E64,IIPM!A$2:J$999,2,FALSE),"")</f>
        <v>High</v>
      </c>
      <c r="D64" s="8" t="str">
        <f>IF(NOT(ISBLANK(VLOOKUP(E64,IIPM!A$2:J$999,3,FALSE))),VLOOKUP(E64,IIPM!A$2:J$999,3,FALSE),"")</f>
        <v>No</v>
      </c>
      <c r="E64" s="25" t="s">
        <v>177</v>
      </c>
      <c r="F64" s="19" t="str">
        <f>IF(NOT(ISBLANK(VLOOKUP(E64,IIPM!A$2:D$999,4,FALSE))),VLOOKUP(E64,IIPM!A$2:D$999,4,FALSE),"")</f>
        <v>NAB Interfaces</v>
      </c>
      <c r="G64" s="19" t="str">
        <f>IF(NOT(ISBLANK(VLOOKUP(E64,IIPM!A$2:J$999,5,FALSE))),VLOOKUP(E64,IIPM!A$2:J$999,5,FALSE),"")</f>
        <v>Parras, Maria (RBC IS)</v>
      </c>
      <c r="H64" s="92" t="str">
        <f>IF(NOT(ISBLANK(VLOOKUP(E64,IIPM!A$2:J$999,6,FALSE))),VLOOKUP(E64,IIPM!A$2:J$999,6,FALSE),"")</f>
        <v>de Lucy, Chloe</v>
      </c>
      <c r="I64" s="92" t="str">
        <f>IF(NOT(ISBLANK(INDEX(L5RegionalHead[Regional Head],MATCH(Summary[L5],L5RegionalHead[L5],0)))),INDEX(L5RegionalHead[Regional Head],MATCH(Summary[L5],L5RegionalHead[L5],0)),"")</f>
        <v>Bob Markakis</v>
      </c>
      <c r="J64" s="92" t="e">
        <f>IF(NOT(ISBLANK(INDEX(IIPM[BU Exec Sponsor],MATCH(Summary[App Code],#REF!,0)))),INDEX(IIPM[BU Exec Sponsor],MATCH(Summary[App Code],#REF!,0)),"")</f>
        <v>#REF!</v>
      </c>
      <c r="K64" s="92" t="e">
        <f>IF(NOT(ISBLANK(INDEX(IIPM[Business App Sponsor],MATCH(Summary[App Code],#REF!,0)))),INDEX(IIPM[Business App Sponsor],MATCH(Summary[App Code],#REF!,0)),"")</f>
        <v>#REF!</v>
      </c>
      <c r="L64" s="92" t="e">
        <f>IF(NOT(ISBLANK(INDEX(IIPM[Primary Data Centers],MATCH(Summary[App Code],#REF!,0)))),INDEX(IIPM[Primary Data Centers],MATCH(Summary[App Code],#REF!,0)),"")</f>
        <v>#REF!</v>
      </c>
      <c r="M64" s="92" t="s">
        <v>740</v>
      </c>
      <c r="N64" s="92"/>
      <c r="O64" s="92" t="e">
        <f>IF(NOT(ISBLANK(INDEX(IIPM[Current Lifecycle Phase],MATCH(Summary[App Code],#REF!,0)))),INDEX(IIPM[Current Lifecycle Phase],MATCH(Summary[App Code],#REF!,0)),"")</f>
        <v>#REF!</v>
      </c>
      <c r="P64" s="172" t="s">
        <v>719</v>
      </c>
      <c r="Q64" s="57">
        <v>42879</v>
      </c>
      <c r="R64" s="57">
        <v>43244</v>
      </c>
      <c r="S64" s="42" t="s">
        <v>1303</v>
      </c>
      <c r="T64" s="104"/>
      <c r="U64" s="102"/>
      <c r="V64" s="92" t="s">
        <v>810</v>
      </c>
      <c r="W64" s="161"/>
      <c r="X64" s="200"/>
      <c r="Y64" s="38" t="s">
        <v>866</v>
      </c>
      <c r="Z64" s="42"/>
      <c r="AA64" s="66"/>
      <c r="AB64" s="38" t="s">
        <v>866</v>
      </c>
      <c r="AC64" s="187"/>
      <c r="AD64" s="67"/>
      <c r="AE64" s="31" t="s">
        <v>51</v>
      </c>
      <c r="AF64" s="8" t="s">
        <v>51</v>
      </c>
      <c r="AG64" s="9">
        <v>42655</v>
      </c>
      <c r="AH64" s="8" t="s">
        <v>19</v>
      </c>
      <c r="AI64" s="18" t="s">
        <v>20</v>
      </c>
      <c r="AJ64" s="76">
        <v>43020</v>
      </c>
      <c r="AK64" s="160" t="s">
        <v>866</v>
      </c>
      <c r="AL64" s="92"/>
      <c r="AM64" s="20" t="b">
        <f>IF(NOT(ISNA(MATCH(Summary[App Code],#REF!,0))),TRUE,FALSE)</f>
        <v>1</v>
      </c>
    </row>
    <row r="65" spans="1:39" s="10" customFormat="1" ht="15" customHeight="1">
      <c r="A65" s="25">
        <v>3</v>
      </c>
      <c r="B65" s="8"/>
      <c r="C65" s="8" t="str">
        <f>IF(NOT(ISBLANK(VLOOKUP(E65,IIPM!A$2:J$999,2,FALSE))),VLOOKUP(E65,IIPM!A$2:J$999,2,FALSE),"")</f>
        <v>High</v>
      </c>
      <c r="D65" s="8" t="str">
        <f>IF(NOT(ISBLANK(VLOOKUP(E65,IIPM!A$2:J$999,3,FALSE))),VLOOKUP(E65,IIPM!A$2:J$999,3,FALSE),"")</f>
        <v>No</v>
      </c>
      <c r="E65" s="25" t="s">
        <v>179</v>
      </c>
      <c r="F65" s="19" t="str">
        <f>IF(NOT(ISBLANK(VLOOKUP(E65,IIPM!A$2:D$999,4,FALSE))),VLOOKUP(E65,IIPM!A$2:D$999,4,FALSE),"")</f>
        <v>CHESS PC</v>
      </c>
      <c r="G65" s="19" t="str">
        <f>IF(NOT(ISBLANK(VLOOKUP(E65,IIPM!A$2:J$999,5,FALSE))),VLOOKUP(E65,IIPM!A$2:J$999,5,FALSE),"")</f>
        <v>Parras, Maria (RBC IS)</v>
      </c>
      <c r="H65" s="92" t="str">
        <f>IF(NOT(ISBLANK(VLOOKUP(E65,IIPM!A$2:J$999,6,FALSE))),VLOOKUP(E65,IIPM!A$2:J$999,6,FALSE),"")</f>
        <v>de Lucy, Chloe</v>
      </c>
      <c r="I65" s="92" t="str">
        <f>IF(NOT(ISBLANK(INDEX(L5RegionalHead[Regional Head],MATCH(Summary[L5],L5RegionalHead[L5],0)))),INDEX(L5RegionalHead[Regional Head],MATCH(Summary[L5],L5RegionalHead[L5],0)),"")</f>
        <v>Bob Markakis</v>
      </c>
      <c r="J65" s="92" t="e">
        <f>IF(NOT(ISBLANK(INDEX(IIPM[BU Exec Sponsor],MATCH(Summary[App Code],#REF!,0)))),INDEX(IIPM[BU Exec Sponsor],MATCH(Summary[App Code],#REF!,0)),"")</f>
        <v>#REF!</v>
      </c>
      <c r="K65" s="92" t="e">
        <f>IF(NOT(ISBLANK(INDEX(IIPM[Business App Sponsor],MATCH(Summary[App Code],#REF!,0)))),INDEX(IIPM[Business App Sponsor],MATCH(Summary[App Code],#REF!,0)),"")</f>
        <v>#REF!</v>
      </c>
      <c r="L65" s="92" t="e">
        <f>IF(NOT(ISBLANK(INDEX(IIPM[Primary Data Centers],MATCH(Summary[App Code],#REF!,0)))),INDEX(IIPM[Primary Data Centers],MATCH(Summary[App Code],#REF!,0)),"")</f>
        <v>#REF!</v>
      </c>
      <c r="M65" s="92" t="s">
        <v>740</v>
      </c>
      <c r="N65" s="92"/>
      <c r="O65" s="92" t="e">
        <f>IF(NOT(ISBLANK(INDEX(IIPM[Current Lifecycle Phase],MATCH(Summary[App Code],#REF!,0)))),INDEX(IIPM[Current Lifecycle Phase],MATCH(Summary[App Code],#REF!,0)),"")</f>
        <v>#REF!</v>
      </c>
      <c r="P65" s="172" t="s">
        <v>719</v>
      </c>
      <c r="Q65" s="57">
        <v>42879</v>
      </c>
      <c r="R65" s="57">
        <v>43244</v>
      </c>
      <c r="S65" s="42" t="s">
        <v>1303</v>
      </c>
      <c r="T65" s="236"/>
      <c r="U65" s="102"/>
      <c r="V65" s="92" t="s">
        <v>810</v>
      </c>
      <c r="W65" s="161"/>
      <c r="X65" s="200"/>
      <c r="Y65" s="38" t="s">
        <v>866</v>
      </c>
      <c r="Z65" s="42"/>
      <c r="AA65" s="66"/>
      <c r="AB65" s="38" t="s">
        <v>866</v>
      </c>
      <c r="AC65" s="187"/>
      <c r="AD65" s="67"/>
      <c r="AE65" s="31" t="s">
        <v>51</v>
      </c>
      <c r="AF65" s="8" t="s">
        <v>22</v>
      </c>
      <c r="AG65" s="9">
        <v>42655</v>
      </c>
      <c r="AH65" s="8" t="s">
        <v>50</v>
      </c>
      <c r="AI65" s="18" t="s">
        <v>20</v>
      </c>
      <c r="AJ65" s="76">
        <v>43020</v>
      </c>
      <c r="AK65" s="160" t="s">
        <v>866</v>
      </c>
      <c r="AL65" s="92"/>
      <c r="AM65" s="20" t="b">
        <f>IF(NOT(ISNA(MATCH(Summary[App Code],#REF!,0))),TRUE,FALSE)</f>
        <v>1</v>
      </c>
    </row>
    <row r="66" spans="1:39" s="10" customFormat="1" ht="15" customHeight="1">
      <c r="A66" s="25">
        <v>4</v>
      </c>
      <c r="B66" s="8"/>
      <c r="C66" s="8" t="str">
        <f>IF(NOT(ISBLANK(VLOOKUP(E66,IIPM!A$2:J$999,2,FALSE))),VLOOKUP(E66,IIPM!A$2:J$999,2,FALSE),"")</f>
        <v>High</v>
      </c>
      <c r="D66" s="8" t="str">
        <f>IF(NOT(ISBLANK(VLOOKUP(E66,IIPM!A$2:J$999,3,FALSE))),VLOOKUP(E66,IIPM!A$2:J$999,3,FALSE),"")</f>
        <v>No</v>
      </c>
      <c r="E66" s="25" t="s">
        <v>181</v>
      </c>
      <c r="F66" s="19" t="str">
        <f>IF(NOT(ISBLANK(VLOOKUP(E66,IIPM!A$2:D$999,4,FALSE))),VLOOKUP(E66,IIPM!A$2:D$999,4,FALSE),"")</f>
        <v>Datamart MTD</v>
      </c>
      <c r="G66" s="19" t="str">
        <f>IF(NOT(ISBLANK(VLOOKUP(E66,IIPM!A$2:J$999,5,FALSE))),VLOOKUP(E66,IIPM!A$2:J$999,5,FALSE),"")</f>
        <v>Broussier, Clement (RBC IS)</v>
      </c>
      <c r="H66" s="92" t="str">
        <f>IF(NOT(ISBLANK(VLOOKUP(E66,IIPM!A$2:J$999,6,FALSE))),VLOOKUP(E66,IIPM!A$2:J$999,6,FALSE),"")</f>
        <v>de Lucy, Chloe</v>
      </c>
      <c r="I66" s="92" t="str">
        <f>IF(NOT(ISBLANK(INDEX(L5RegionalHead[Regional Head],MATCH(Summary[L5],L5RegionalHead[L5],0)))),INDEX(L5RegionalHead[Regional Head],MATCH(Summary[L5],L5RegionalHead[L5],0)),"")</f>
        <v>Bob Markakis</v>
      </c>
      <c r="J66" s="92" t="e">
        <f>IF(NOT(ISBLANK(INDEX(IIPM[BU Exec Sponsor],MATCH(Summary[App Code],#REF!,0)))),INDEX(IIPM[BU Exec Sponsor],MATCH(Summary[App Code],#REF!,0)),"")</f>
        <v>#REF!</v>
      </c>
      <c r="K66" s="92" t="e">
        <f>IF(NOT(ISBLANK(INDEX(IIPM[Business App Sponsor],MATCH(Summary[App Code],#REF!,0)))),INDEX(IIPM[Business App Sponsor],MATCH(Summary[App Code],#REF!,0)),"")</f>
        <v>#REF!</v>
      </c>
      <c r="L66" s="92" t="e">
        <f>IF(NOT(ISBLANK(INDEX(IIPM[Primary Data Centers],MATCH(Summary[App Code],#REF!,0)))),INDEX(IIPM[Primary Data Centers],MATCH(Summary[App Code],#REF!,0)),"")</f>
        <v>#REF!</v>
      </c>
      <c r="M66" s="92" t="s">
        <v>234</v>
      </c>
      <c r="N66" s="92" t="s">
        <v>776</v>
      </c>
      <c r="O66" s="92" t="e">
        <f>IF(NOT(ISBLANK(INDEX(IIPM[Current Lifecycle Phase],MATCH(Summary[App Code],#REF!,0)))),INDEX(IIPM[Current Lifecycle Phase],MATCH(Summary[App Code],#REF!,0)),"")</f>
        <v>#REF!</v>
      </c>
      <c r="P66" s="172" t="s">
        <v>719</v>
      </c>
      <c r="Q66" s="57">
        <v>43199</v>
      </c>
      <c r="R66" s="57">
        <v>43564</v>
      </c>
      <c r="S66" s="42" t="s">
        <v>1305</v>
      </c>
      <c r="T66" s="57"/>
      <c r="U66" s="72"/>
      <c r="V66" s="157"/>
      <c r="W66" s="161"/>
      <c r="X66" s="200"/>
      <c r="Y66" s="38" t="s">
        <v>719</v>
      </c>
      <c r="Z66" s="42"/>
      <c r="AA66" s="66"/>
      <c r="AB66" s="38" t="s">
        <v>921</v>
      </c>
      <c r="AC66" s="187"/>
      <c r="AD66" s="67"/>
      <c r="AE66" s="31" t="s">
        <v>43</v>
      </c>
      <c r="AF66" s="8" t="s">
        <v>169</v>
      </c>
      <c r="AG66" s="9">
        <v>42525</v>
      </c>
      <c r="AH66" s="8" t="s">
        <v>19</v>
      </c>
      <c r="AI66" s="18" t="s">
        <v>20</v>
      </c>
      <c r="AJ66" s="76">
        <v>42890</v>
      </c>
      <c r="AK66" s="160" t="s">
        <v>921</v>
      </c>
      <c r="AL66" s="92"/>
      <c r="AM66" s="20" t="b">
        <f>IF(NOT(ISNA(MATCH(Summary[App Code],#REF!,0))),TRUE,FALSE)</f>
        <v>1</v>
      </c>
    </row>
    <row r="67" spans="1:39" s="10" customFormat="1" ht="15" customHeight="1">
      <c r="A67" s="25">
        <v>5</v>
      </c>
      <c r="B67" s="8"/>
      <c r="C67" s="8" t="str">
        <f>IF(NOT(ISBLANK(VLOOKUP(E67,IIPM!A$2:J$999,2,FALSE))),VLOOKUP(E67,IIPM!A$2:J$999,2,FALSE),"")</f>
        <v>High</v>
      </c>
      <c r="D67" s="8" t="str">
        <f>IF(NOT(ISBLANK(VLOOKUP(E67,IIPM!A$2:J$999,3,FALSE))),VLOOKUP(E67,IIPM!A$2:J$999,3,FALSE),"")</f>
        <v>No</v>
      </c>
      <c r="E67" s="25" t="s">
        <v>184</v>
      </c>
      <c r="F67" s="19" t="str">
        <f>IF(NOT(ISBLANK(VLOOKUP(E67,IIPM!A$2:D$999,4,FALSE))),VLOOKUP(E67,IIPM!A$2:D$999,4,FALSE),"")</f>
        <v>FSI - Fund Sales Intelligence</v>
      </c>
      <c r="G67" s="19" t="str">
        <f>IF(NOT(ISBLANK(VLOOKUP(E67,IIPM!A$2:J$999,5,FALSE))),VLOOKUP(E67,IIPM!A$2:J$999,5,FALSE),"")</f>
        <v>Wagner, Fran¿ois (RBC IS)</v>
      </c>
      <c r="H67" s="92" t="str">
        <f>IF(NOT(ISBLANK(VLOOKUP(E67,IIPM!A$2:J$999,6,FALSE))),VLOOKUP(E67,IIPM!A$2:J$999,6,FALSE),"")</f>
        <v>Stefanovic, Snezana</v>
      </c>
      <c r="I67" s="92" t="str">
        <f>IF(NOT(ISBLANK(INDEX(L5RegionalHead[Regional Head],MATCH(Summary[L5],L5RegionalHead[L5],0)))),INDEX(L5RegionalHead[Regional Head],MATCH(Summary[L5],L5RegionalHead[L5],0)),"")</f>
        <v>Stefanovic, Snezana</v>
      </c>
      <c r="J67" s="92" t="e">
        <f>IF(NOT(ISBLANK(INDEX(IIPM[BU Exec Sponsor],MATCH(Summary[App Code],#REF!,0)))),INDEX(IIPM[BU Exec Sponsor],MATCH(Summary[App Code],#REF!,0)),"")</f>
        <v>#REF!</v>
      </c>
      <c r="K67" s="92" t="e">
        <f>IF(NOT(ISBLANK(INDEX(IIPM[Business App Sponsor],MATCH(Summary[App Code],#REF!,0)))),INDEX(IIPM[Business App Sponsor],MATCH(Summary[App Code],#REF!,0)),"")</f>
        <v>#REF!</v>
      </c>
      <c r="L67" s="92" t="e">
        <f>IF(NOT(ISBLANK(INDEX(IIPM[Primary Data Centers],MATCH(Summary[App Code],#REF!,0)))),INDEX(IIPM[Primary Data Centers],MATCH(Summary[App Code],#REF!,0)),"")</f>
        <v>#REF!</v>
      </c>
      <c r="M67" s="92" t="s">
        <v>234</v>
      </c>
      <c r="N67" s="92" t="s">
        <v>800</v>
      </c>
      <c r="O67" s="92" t="e">
        <f>IF(NOT(ISBLANK(INDEX(IIPM[Current Lifecycle Phase],MATCH(Summary[App Code],#REF!,0)))),INDEX(IIPM[Current Lifecycle Phase],MATCH(Summary[App Code],#REF!,0)),"")</f>
        <v>#REF!</v>
      </c>
      <c r="P67" s="172" t="s">
        <v>719</v>
      </c>
      <c r="Q67" s="42">
        <v>42878</v>
      </c>
      <c r="R67" s="103">
        <v>43243</v>
      </c>
      <c r="S67" s="42" t="s">
        <v>1303</v>
      </c>
      <c r="T67" s="103"/>
      <c r="U67" s="154"/>
      <c r="V67" s="171"/>
      <c r="W67" s="161"/>
      <c r="X67" s="200"/>
      <c r="Y67" s="38" t="s">
        <v>719</v>
      </c>
      <c r="Z67" s="42"/>
      <c r="AA67" s="66"/>
      <c r="AB67" s="38" t="s">
        <v>921</v>
      </c>
      <c r="AC67" s="187"/>
      <c r="AD67" s="67"/>
      <c r="AE67" s="31" t="s">
        <v>43</v>
      </c>
      <c r="AF67" s="8" t="s">
        <v>43</v>
      </c>
      <c r="AG67" s="8"/>
      <c r="AH67" s="8" t="s">
        <v>50</v>
      </c>
      <c r="AI67" s="18" t="s">
        <v>20</v>
      </c>
      <c r="AJ67" s="76">
        <v>42675</v>
      </c>
      <c r="AK67" s="160" t="s">
        <v>921</v>
      </c>
      <c r="AL67" s="92"/>
      <c r="AM67" s="20" t="b">
        <f>IF(NOT(ISNA(MATCH(Summary[App Code],#REF!,0))),TRUE,FALSE)</f>
        <v>1</v>
      </c>
    </row>
    <row r="68" spans="1:39" s="10" customFormat="1" ht="15" customHeight="1">
      <c r="A68" s="25">
        <v>3</v>
      </c>
      <c r="B68" s="8"/>
      <c r="C68" s="8" t="str">
        <f>IF(NOT(ISBLANK(VLOOKUP(E68,IIPM!A$2:J$999,2,FALSE))),VLOOKUP(E68,IIPM!A$2:J$999,2,FALSE),"")</f>
        <v>Criticality Not Assigned</v>
      </c>
      <c r="D68" s="8" t="str">
        <f>IF(NOT(ISBLANK(VLOOKUP(E68,IIPM!A$2:J$999,3,FALSE))),VLOOKUP(E68,IIPM!A$2:J$999,3,FALSE),"")</f>
        <v>No</v>
      </c>
      <c r="E68" s="25" t="s">
        <v>187</v>
      </c>
      <c r="F68" s="19" t="str">
        <f>IF(NOT(ISBLANK(VLOOKUP(E68,IIPM!A$2:D$999,4,FALSE))),VLOOKUP(E68,IIPM!A$2:D$999,4,FALSE),"")</f>
        <v>HI Navigator Reconciliation</v>
      </c>
      <c r="G68" s="19" t="str">
        <f>IF(NOT(ISBLANK(VLOOKUP(E68,IIPM!A$2:J$999,5,FALSE))),VLOOKUP(E68,IIPM!A$2:J$999,5,FALSE),"")</f>
        <v>Li, Tracy (RBC IS)</v>
      </c>
      <c r="H68" s="92" t="str">
        <f>IF(NOT(ISBLANK(VLOOKUP(E68,IIPM!A$2:J$999,6,FALSE))),VLOOKUP(E68,IIPM!A$2:J$999,6,FALSE),"")</f>
        <v>de Lucy, Chloe</v>
      </c>
      <c r="I68" s="92" t="str">
        <f>IF(NOT(ISBLANK(INDEX(L5RegionalHead[Regional Head],MATCH(Summary[L5],L5RegionalHead[L5],0)))),INDEX(L5RegionalHead[Regional Head],MATCH(Summary[L5],L5RegionalHead[L5],0)),"")</f>
        <v>Bob Markakis</v>
      </c>
      <c r="J68" s="92" t="e">
        <f>IF(NOT(ISBLANK(INDEX(IIPM[BU Exec Sponsor],MATCH(Summary[App Code],#REF!,0)))),INDEX(IIPM[BU Exec Sponsor],MATCH(Summary[App Code],#REF!,0)),"")</f>
        <v>#REF!</v>
      </c>
      <c r="K68" s="92" t="e">
        <f>IF(NOT(ISBLANK(INDEX(IIPM[Business App Sponsor],MATCH(Summary[App Code],#REF!,0)))),INDEX(IIPM[Business App Sponsor],MATCH(Summary[App Code],#REF!,0)),"")</f>
        <v>#REF!</v>
      </c>
      <c r="L68" s="92" t="e">
        <f>IF(NOT(ISBLANK(INDEX(IIPM[Primary Data Centers],MATCH(Summary[App Code],#REF!,0)))),INDEX(IIPM[Primary Data Centers],MATCH(Summary[App Code],#REF!,0)),"")</f>
        <v>#REF!</v>
      </c>
      <c r="M68" s="92" t="s">
        <v>740</v>
      </c>
      <c r="N68" s="92"/>
      <c r="O68" s="92" t="e">
        <f>IF(NOT(ISBLANK(INDEX(IIPM[Current Lifecycle Phase],MATCH(Summary[App Code],#REF!,0)))),INDEX(IIPM[Current Lifecycle Phase],MATCH(Summary[App Code],#REF!,0)),"")</f>
        <v>#REF!</v>
      </c>
      <c r="P68" s="172" t="s">
        <v>719</v>
      </c>
      <c r="Q68" s="57">
        <v>42880</v>
      </c>
      <c r="R68" s="57">
        <v>43245</v>
      </c>
      <c r="S68" s="42" t="s">
        <v>1303</v>
      </c>
      <c r="T68" s="206"/>
      <c r="U68" s="102"/>
      <c r="V68" s="92" t="s">
        <v>810</v>
      </c>
      <c r="W68" s="161"/>
      <c r="X68" s="200"/>
      <c r="Y68" s="38" t="s">
        <v>866</v>
      </c>
      <c r="Z68" s="42"/>
      <c r="AA68" s="66"/>
      <c r="AB68" s="38" t="s">
        <v>866</v>
      </c>
      <c r="AC68" s="187"/>
      <c r="AD68" s="67"/>
      <c r="AE68" s="31" t="s">
        <v>664</v>
      </c>
      <c r="AF68" s="8" t="s">
        <v>131</v>
      </c>
      <c r="AG68" s="9">
        <v>42655</v>
      </c>
      <c r="AH68" s="8" t="s">
        <v>50</v>
      </c>
      <c r="AI68" s="18" t="s">
        <v>20</v>
      </c>
      <c r="AJ68" s="76">
        <v>43750</v>
      </c>
      <c r="AK68" s="160" t="s">
        <v>866</v>
      </c>
      <c r="AL68" s="92"/>
      <c r="AM68" s="20" t="b">
        <f>IF(NOT(ISNA(MATCH(Summary[App Code],#REF!,0))),TRUE,FALSE)</f>
        <v>1</v>
      </c>
    </row>
    <row r="69" spans="1:39" s="10" customFormat="1" ht="15" customHeight="1">
      <c r="A69" s="36">
        <v>4</v>
      </c>
      <c r="B69" s="8"/>
      <c r="C69" s="8" t="str">
        <f>IF(NOT(ISBLANK(VLOOKUP(E69,IIPM!A$2:J$999,2,FALSE))),VLOOKUP(E69,IIPM!A$2:J$999,2,FALSE),"")</f>
        <v>High</v>
      </c>
      <c r="D69" s="8" t="str">
        <f>IF(NOT(ISBLANK(VLOOKUP(E69,IIPM!A$2:J$999,3,FALSE))),VLOOKUP(E69,IIPM!A$2:J$999,3,FALSE),"")</f>
        <v>No</v>
      </c>
      <c r="E69" s="25" t="s">
        <v>189</v>
      </c>
      <c r="F69" s="19" t="str">
        <f>IF(NOT(ISBLANK(VLOOKUP(E69,IIPM!A$2:D$999,4,FALSE))),VLOOKUP(E69,IIPM!A$2:D$999,4,FALSE),"")</f>
        <v>Shareholder Services Suite</v>
      </c>
      <c r="G69" s="19" t="str">
        <f>IF(NOT(ISBLANK(VLOOKUP(E69,IIPM!A$2:J$999,5,FALSE))),VLOOKUP(E69,IIPM!A$2:J$999,5,FALSE),"")</f>
        <v>Meyer, Stephan (RBC IS)</v>
      </c>
      <c r="H69" s="92" t="str">
        <f>IF(NOT(ISBLANK(VLOOKUP(E69,IIPM!A$2:J$999,6,FALSE))),VLOOKUP(E69,IIPM!A$2:J$999,6,FALSE),"")</f>
        <v>Stefanovic, Snezana</v>
      </c>
      <c r="I69" s="92" t="str">
        <f>IF(NOT(ISBLANK(INDEX(L5RegionalHead[Regional Head],MATCH(Summary[L5],L5RegionalHead[L5],0)))),INDEX(L5RegionalHead[Regional Head],MATCH(Summary[L5],L5RegionalHead[L5],0)),"")</f>
        <v>Stefanovic, Snezana</v>
      </c>
      <c r="J69" s="92" t="e">
        <f>IF(NOT(ISBLANK(INDEX(IIPM[BU Exec Sponsor],MATCH(Summary[App Code],#REF!,0)))),INDEX(IIPM[BU Exec Sponsor],MATCH(Summary[App Code],#REF!,0)),"")</f>
        <v>#REF!</v>
      </c>
      <c r="K69" s="92" t="e">
        <f>IF(NOT(ISBLANK(INDEX(IIPM[Business App Sponsor],MATCH(Summary[App Code],#REF!,0)))),INDEX(IIPM[Business App Sponsor],MATCH(Summary[App Code],#REF!,0)),"")</f>
        <v>#REF!</v>
      </c>
      <c r="L69" s="92" t="e">
        <f>IF(NOT(ISBLANK(INDEX(IIPM[Primary Data Centers],MATCH(Summary[App Code],#REF!,0)))),INDEX(IIPM[Primary Data Centers],MATCH(Summary[App Code],#REF!,0)),"")</f>
        <v>#REF!</v>
      </c>
      <c r="M69" s="92" t="s">
        <v>234</v>
      </c>
      <c r="N69" s="92" t="s">
        <v>190</v>
      </c>
      <c r="O69" s="92" t="e">
        <f>IF(NOT(ISBLANK(INDEX(IIPM[Current Lifecycle Phase],MATCH(Summary[App Code],#REF!,0)))),INDEX(IIPM[Current Lifecycle Phase],MATCH(Summary[App Code],#REF!,0)),"")</f>
        <v>#REF!</v>
      </c>
      <c r="P69" s="172" t="s">
        <v>719</v>
      </c>
      <c r="Q69" s="57">
        <v>42853</v>
      </c>
      <c r="R69" s="57">
        <v>43217</v>
      </c>
      <c r="S69" s="42" t="s">
        <v>1305</v>
      </c>
      <c r="T69" s="42"/>
      <c r="U69" s="72"/>
      <c r="V69" s="92"/>
      <c r="W69" s="161"/>
      <c r="X69" s="200"/>
      <c r="Y69" s="38" t="s">
        <v>719</v>
      </c>
      <c r="Z69" s="42"/>
      <c r="AA69" s="66"/>
      <c r="AB69" s="38" t="s">
        <v>921</v>
      </c>
      <c r="AC69" s="187"/>
      <c r="AD69" s="67"/>
      <c r="AE69" s="31" t="s">
        <v>51</v>
      </c>
      <c r="AF69" s="8" t="s">
        <v>55</v>
      </c>
      <c r="AG69" s="9">
        <v>42448</v>
      </c>
      <c r="AH69" s="8" t="s">
        <v>19</v>
      </c>
      <c r="AI69" s="18" t="s">
        <v>20</v>
      </c>
      <c r="AJ69" s="76">
        <v>42813</v>
      </c>
      <c r="AK69" s="160" t="s">
        <v>921</v>
      </c>
      <c r="AL69" s="92"/>
      <c r="AM69" s="20" t="b">
        <f>IF(NOT(ISNA(MATCH(Summary[App Code],#REF!,0))),TRUE,FALSE)</f>
        <v>1</v>
      </c>
    </row>
    <row r="70" spans="1:39" s="10" customFormat="1" ht="15" customHeight="1">
      <c r="A70" s="25">
        <v>4</v>
      </c>
      <c r="B70" s="8"/>
      <c r="C70" s="8" t="str">
        <f>IF(NOT(ISBLANK(VLOOKUP(E70,IIPM!A$2:J$999,2,FALSE))),VLOOKUP(E70,IIPM!A$2:J$999,2,FALSE),"")</f>
        <v>High</v>
      </c>
      <c r="D70" s="8" t="str">
        <f>IF(NOT(ISBLANK(VLOOKUP(E70,IIPM!A$2:J$999,3,FALSE))),VLOOKUP(E70,IIPM!A$2:J$999,3,FALSE),"")</f>
        <v>No</v>
      </c>
      <c r="E70" s="25" t="s">
        <v>194</v>
      </c>
      <c r="F70" s="19" t="str">
        <f>IF(NOT(ISBLANK(VLOOKUP(E70,IIPM!A$2:D$999,4,FALSE))),VLOOKUP(E70,IIPM!A$2:D$999,4,FALSE),"")</f>
        <v>IT Tactical Applications Suite</v>
      </c>
      <c r="G70" s="19" t="str">
        <f>IF(NOT(ISBLANK(VLOOKUP(E70,IIPM!A$2:J$999,5,FALSE))),VLOOKUP(E70,IIPM!A$2:J$999,5,FALSE),"")</f>
        <v>Davin, Jerome (RBC IS)</v>
      </c>
      <c r="H70" s="92" t="str">
        <f>IF(NOT(ISBLANK(VLOOKUP(E70,IIPM!A$2:J$999,6,FALSE))),VLOOKUP(E70,IIPM!A$2:J$999,6,FALSE),"")</f>
        <v>de Lucy, Chloe</v>
      </c>
      <c r="I70" s="92" t="str">
        <f>IF(NOT(ISBLANK(INDEX(L5RegionalHead[Regional Head],MATCH(Summary[L5],L5RegionalHead[L5],0)))),INDEX(L5RegionalHead[Regional Head],MATCH(Summary[L5],L5RegionalHead[L5],0)),"")</f>
        <v>Bob Markakis</v>
      </c>
      <c r="J70" s="92" t="e">
        <f>IF(NOT(ISBLANK(INDEX(IIPM[BU Exec Sponsor],MATCH(Summary[App Code],#REF!,0)))),INDEX(IIPM[BU Exec Sponsor],MATCH(Summary[App Code],#REF!,0)),"")</f>
        <v>#REF!</v>
      </c>
      <c r="K70" s="92" t="e">
        <f>IF(NOT(ISBLANK(INDEX(IIPM[Business App Sponsor],MATCH(Summary[App Code],#REF!,0)))),INDEX(IIPM[Business App Sponsor],MATCH(Summary[App Code],#REF!,0)),"")</f>
        <v>#REF!</v>
      </c>
      <c r="L70" s="92" t="e">
        <f>IF(NOT(ISBLANK(INDEX(IIPM[Primary Data Centers],MATCH(Summary[App Code],#REF!,0)))),INDEX(IIPM[Primary Data Centers],MATCH(Summary[App Code],#REF!,0)),"")</f>
        <v>#REF!</v>
      </c>
      <c r="M70" s="92" t="s">
        <v>234</v>
      </c>
      <c r="N70" s="92" t="s">
        <v>190</v>
      </c>
      <c r="O70" s="92" t="e">
        <f>IF(NOT(ISBLANK(INDEX(IIPM[Current Lifecycle Phase],MATCH(Summary[App Code],#REF!,0)))),INDEX(IIPM[Current Lifecycle Phase],MATCH(Summary[App Code],#REF!,0)),"")</f>
        <v>#REF!</v>
      </c>
      <c r="P70" s="172" t="s">
        <v>719</v>
      </c>
      <c r="Q70" s="42">
        <v>42845</v>
      </c>
      <c r="R70" s="103">
        <v>43200</v>
      </c>
      <c r="S70" s="42" t="s">
        <v>1305</v>
      </c>
      <c r="T70" s="103"/>
      <c r="U70" s="154"/>
      <c r="V70" s="92"/>
      <c r="W70" s="161"/>
      <c r="X70" s="200"/>
      <c r="Y70" s="38" t="s">
        <v>719</v>
      </c>
      <c r="Z70" s="42"/>
      <c r="AA70" s="66"/>
      <c r="AB70" s="38" t="s">
        <v>921</v>
      </c>
      <c r="AC70" s="187"/>
      <c r="AD70" s="67"/>
      <c r="AE70" s="31" t="s">
        <v>51</v>
      </c>
      <c r="AF70" s="8" t="s">
        <v>55</v>
      </c>
      <c r="AG70" s="9">
        <v>42448</v>
      </c>
      <c r="AH70" s="8" t="s">
        <v>19</v>
      </c>
      <c r="AI70" s="18" t="s">
        <v>20</v>
      </c>
      <c r="AJ70" s="76">
        <v>42813</v>
      </c>
      <c r="AK70" s="160" t="s">
        <v>921</v>
      </c>
      <c r="AL70" s="92"/>
      <c r="AM70" s="20" t="b">
        <f>IF(NOT(ISNA(MATCH(Summary[App Code],#REF!,0))),TRUE,FALSE)</f>
        <v>1</v>
      </c>
    </row>
    <row r="71" spans="1:39" s="10" customFormat="1" ht="15" customHeight="1">
      <c r="A71" s="25"/>
      <c r="B71" s="8"/>
      <c r="C71" s="8" t="str">
        <f>IF(NOT(ISBLANK(VLOOKUP(E71,IIPM!A$2:J$999,2,FALSE))),VLOOKUP(E71,IIPM!A$2:J$999,2,FALSE),"")</f>
        <v>Criticality Not Assigned</v>
      </c>
      <c r="D71" s="8" t="str">
        <f>IF(NOT(ISBLANK(VLOOKUP(E71,IIPM!A$2:J$999,3,FALSE))),VLOOKUP(E71,IIPM!A$2:J$999,3,FALSE),"")</f>
        <v>No</v>
      </c>
      <c r="E71" s="25" t="s">
        <v>943</v>
      </c>
      <c r="F71" s="19" t="str">
        <f>IF(NOT(ISBLANK(VLOOKUP(E71,IIPM!A$2:D$999,4,FALSE))),VLOOKUP(E71,IIPM!A$2:D$999,4,FALSE),"")</f>
        <v>I&amp;TS Application Resiliency Monitor</v>
      </c>
      <c r="G71" s="19" t="str">
        <f>IF(NOT(ISBLANK(VLOOKUP(E71,IIPM!A$2:J$999,5,FALSE))),VLOOKUP(E71,IIPM!A$2:J$999,5,FALSE),"")</f>
        <v>Morgan, Carl</v>
      </c>
      <c r="H71" s="92" t="str">
        <f>IF(NOT(ISBLANK(VLOOKUP(E71,IIPM!A$2:J$999,6,FALSE))),VLOOKUP(E71,IIPM!A$2:J$999,6,FALSE),"")</f>
        <v>Stefanovic, Snezana</v>
      </c>
      <c r="I71" s="92" t="str">
        <f>IF(NOT(ISBLANK(INDEX(L5RegionalHead[Regional Head],MATCH(Summary[L5],L5RegionalHead[L5],0)))),INDEX(L5RegionalHead[Regional Head],MATCH(Summary[L5],L5RegionalHead[L5],0)),"")</f>
        <v>Stefanovic, Snezana</v>
      </c>
      <c r="J71" s="92" t="e">
        <f>IF(NOT(ISBLANK(INDEX(IIPM[BU Exec Sponsor],MATCH(Summary[App Code],#REF!,0)))),INDEX(IIPM[BU Exec Sponsor],MATCH(Summary[App Code],#REF!,0)),"")</f>
        <v>#REF!</v>
      </c>
      <c r="K71" s="92" t="e">
        <f>IF(NOT(ISBLANK(INDEX(IIPM[Business App Sponsor],MATCH(Summary[App Code],#REF!,0)))),INDEX(IIPM[Business App Sponsor],MATCH(Summary[App Code],#REF!,0)),"")</f>
        <v>#REF!</v>
      </c>
      <c r="L71" s="92" t="e">
        <f>IF(NOT(ISBLANK(INDEX(IIPM[Primary Data Centers],MATCH(Summary[App Code],#REF!,0)))),INDEX(IIPM[Primary Data Centers],MATCH(Summary[App Code],#REF!,0)),"")</f>
        <v>#REF!</v>
      </c>
      <c r="M71" s="92"/>
      <c r="N71" s="92"/>
      <c r="O71" s="92"/>
      <c r="P71" s="172" t="s">
        <v>934</v>
      </c>
      <c r="Q71" s="57"/>
      <c r="R71" s="57"/>
      <c r="S71" s="42"/>
      <c r="T71" s="42"/>
      <c r="U71" s="72"/>
      <c r="V71" s="92"/>
      <c r="W71" s="161"/>
      <c r="X71" s="223"/>
      <c r="Y71" s="38" t="s">
        <v>723</v>
      </c>
      <c r="Z71" s="38"/>
      <c r="AA71" s="67"/>
      <c r="AB71" s="38" t="s">
        <v>723</v>
      </c>
      <c r="AC71" s="187"/>
      <c r="AD71" s="67"/>
      <c r="AE71" s="31"/>
      <c r="AF71" s="8"/>
      <c r="AG71" s="8"/>
      <c r="AH71" s="8"/>
      <c r="AI71" s="18"/>
      <c r="AJ71" s="77"/>
      <c r="AK71" s="160" t="s">
        <v>723</v>
      </c>
      <c r="AL71" s="9"/>
      <c r="AM71" s="20" t="b">
        <f>IF(NOT(ISNA(MATCH(Summary[App Code],#REF!,0))),TRUE,FALSE)</f>
        <v>1</v>
      </c>
    </row>
    <row r="72" spans="1:39" s="10" customFormat="1" ht="15" customHeight="1">
      <c r="A72" s="46">
        <v>4</v>
      </c>
      <c r="B72" s="8"/>
      <c r="C72" s="8" t="str">
        <f>IF(NOT(ISBLANK(VLOOKUP(E72,IIPM!A$2:J$999,2,FALSE))),VLOOKUP(E72,IIPM!A$2:J$999,2,FALSE),"")</f>
        <v>Low</v>
      </c>
      <c r="D72" s="8" t="str">
        <f>IF(NOT(ISBLANK(VLOOKUP(E72,IIPM!A$2:J$999,3,FALSE))),VLOOKUP(E72,IIPM!A$2:J$999,3,FALSE),"")</f>
        <v>No</v>
      </c>
      <c r="E72" s="25" t="s">
        <v>198</v>
      </c>
      <c r="F72" s="19" t="str">
        <f>IF(NOT(ISBLANK(VLOOKUP(E72,IIPM!A$2:D$999,4,FALSE))),VLOOKUP(E72,IIPM!A$2:D$999,4,FALSE),"")</f>
        <v>RESERVED FOR RT PRINT JOBS</v>
      </c>
      <c r="G72" s="19" t="str">
        <f>IF(NOT(ISBLANK(VLOOKUP(E72,IIPM!A$2:J$999,5,FALSE))),VLOOKUP(E72,IIPM!A$2:J$999,5,FALSE),"")</f>
        <v>Desilets, Raymond (RBC I&amp;TS)</v>
      </c>
      <c r="H72" s="92" t="str">
        <f>IF(NOT(ISBLANK(VLOOKUP(E72,IIPM!A$2:J$999,6,FALSE))),VLOOKUP(E72,IIPM!A$2:J$999,6,FALSE),"")</f>
        <v>Markakis, Bob</v>
      </c>
      <c r="I72" s="92" t="str">
        <f>IF(NOT(ISBLANK(INDEX(L5RegionalHead[Regional Head],MATCH(Summary[L5],L5RegionalHead[L5],0)))),INDEX(L5RegionalHead[Regional Head],MATCH(Summary[L5],L5RegionalHead[L5],0)),"")</f>
        <v>Bob Markakis</v>
      </c>
      <c r="J72" s="92" t="e">
        <f>IF(NOT(ISBLANK(INDEX(IIPM[BU Exec Sponsor],MATCH(Summary[App Code],#REF!,0)))),INDEX(IIPM[BU Exec Sponsor],MATCH(Summary[App Code],#REF!,0)),"")</f>
        <v>#REF!</v>
      </c>
      <c r="K72" s="92" t="e">
        <f>IF(NOT(ISBLANK(INDEX(IIPM[Business App Sponsor],MATCH(Summary[App Code],#REF!,0)))),INDEX(IIPM[Business App Sponsor],MATCH(Summary[App Code],#REF!,0)),"")</f>
        <v>#REF!</v>
      </c>
      <c r="L72" s="92" t="e">
        <f>IF(NOT(ISBLANK(INDEX(IIPM[Primary Data Centers],MATCH(Summary[App Code],#REF!,0)))),INDEX(IIPM[Primary Data Centers],MATCH(Summary[App Code],#REF!,0)),"")</f>
        <v>#REF!</v>
      </c>
      <c r="M72" s="92" t="s">
        <v>258</v>
      </c>
      <c r="N72" s="92" t="s">
        <v>766</v>
      </c>
      <c r="O72" s="92" t="e">
        <f>IF(NOT(ISBLANK(INDEX(IIPM[Current Lifecycle Phase],MATCH(Summary[App Code],#REF!,0)))),INDEX(IIPM[Current Lifecycle Phase],MATCH(Summary[App Code],#REF!,0)),"")</f>
        <v>#REF!</v>
      </c>
      <c r="P72" s="172" t="s">
        <v>934</v>
      </c>
      <c r="Q72" s="57" t="s">
        <v>842</v>
      </c>
      <c r="R72" s="57"/>
      <c r="S72" s="42"/>
      <c r="T72" s="42"/>
      <c r="U72" s="72"/>
      <c r="V72" s="233" t="s">
        <v>818</v>
      </c>
      <c r="W72" s="161"/>
      <c r="X72" s="200"/>
      <c r="Y72" s="38" t="s">
        <v>723</v>
      </c>
      <c r="Z72" s="42"/>
      <c r="AA72" s="66"/>
      <c r="AB72" s="38" t="s">
        <v>723</v>
      </c>
      <c r="AC72" s="187"/>
      <c r="AD72" s="67"/>
      <c r="AE72" s="31" t="s">
        <v>664</v>
      </c>
      <c r="AF72" s="8" t="s">
        <v>83</v>
      </c>
      <c r="AG72" s="8"/>
      <c r="AH72" s="8" t="s">
        <v>50</v>
      </c>
      <c r="AI72" s="18" t="s">
        <v>20</v>
      </c>
      <c r="AJ72" s="76">
        <v>43586</v>
      </c>
      <c r="AK72" s="160" t="s">
        <v>723</v>
      </c>
      <c r="AL72" s="92"/>
      <c r="AM72" s="20" t="b">
        <f>IF(NOT(ISNA(MATCH(Summary[App Code],#REF!,0))),TRUE,FALSE)</f>
        <v>1</v>
      </c>
    </row>
    <row r="73" spans="1:39" s="10" customFormat="1" ht="15" customHeight="1">
      <c r="A73" s="25">
        <v>2</v>
      </c>
      <c r="B73" s="8"/>
      <c r="C73" s="8" t="str">
        <f>IF(NOT(ISBLANK(VLOOKUP(E73,IIPM!A$2:J$999,2,FALSE))),VLOOKUP(E73,IIPM!A$2:J$999,2,FALSE),"")</f>
        <v>High</v>
      </c>
      <c r="D73" s="8" t="str">
        <f>IF(NOT(ISBLANK(VLOOKUP(E73,IIPM!A$2:J$999,3,FALSE))),VLOOKUP(E73,IIPM!A$2:J$999,3,FALSE),"")</f>
        <v>No</v>
      </c>
      <c r="E73" s="25" t="s">
        <v>200</v>
      </c>
      <c r="F73" s="19" t="str">
        <f>IF(NOT(ISBLANK(VLOOKUP(E73,IIPM!A$2:D$999,4,FALSE))),VLOOKUP(E73,IIPM!A$2:D$999,4,FALSE),"")</f>
        <v>MAGNITUDE</v>
      </c>
      <c r="G73" s="19" t="str">
        <f>IF(NOT(ISBLANK(VLOOKUP(E73,IIPM!A$2:J$999,5,FALSE))),VLOOKUP(E73,IIPM!A$2:J$999,5,FALSE),"")</f>
        <v>Hillard, Philippe (RBC IS)</v>
      </c>
      <c r="H73" s="92" t="str">
        <f>IF(NOT(ISBLANK(VLOOKUP(E73,IIPM!A$2:J$999,6,FALSE))),VLOOKUP(E73,IIPM!A$2:J$999,6,FALSE),"")</f>
        <v>Stefanovic, Snezana</v>
      </c>
      <c r="I73" s="92" t="str">
        <f>IF(NOT(ISBLANK(INDEX(L5RegionalHead[Regional Head],MATCH(Summary[L5],L5RegionalHead[L5],0)))),INDEX(L5RegionalHead[Regional Head],MATCH(Summary[L5],L5RegionalHead[L5],0)),"")</f>
        <v>Stefanovic, Snezana</v>
      </c>
      <c r="J73" s="92" t="e">
        <f>IF(NOT(ISBLANK(INDEX(IIPM[BU Exec Sponsor],MATCH(Summary[App Code],#REF!,0)))),INDEX(IIPM[BU Exec Sponsor],MATCH(Summary[App Code],#REF!,0)),"")</f>
        <v>#REF!</v>
      </c>
      <c r="K73" s="92" t="e">
        <f>IF(NOT(ISBLANK(INDEX(IIPM[Business App Sponsor],MATCH(Summary[App Code],#REF!,0)))),INDEX(IIPM[Business App Sponsor],MATCH(Summary[App Code],#REF!,0)),"")</f>
        <v>#REF!</v>
      </c>
      <c r="L73" s="92" t="e">
        <f>IF(NOT(ISBLANK(INDEX(IIPM[Primary Data Centers],MATCH(Summary[App Code],#REF!,0)))),INDEX(IIPM[Primary Data Centers],MATCH(Summary[App Code],#REF!,0)),"")</f>
        <v>#REF!</v>
      </c>
      <c r="M73" s="92" t="s">
        <v>234</v>
      </c>
      <c r="N73" s="92" t="s">
        <v>803</v>
      </c>
      <c r="O73" s="92" t="e">
        <f>IF(NOT(ISBLANK(INDEX(IIPM[Current Lifecycle Phase],MATCH(Summary[App Code],#REF!,0)))),INDEX(IIPM[Current Lifecycle Phase],MATCH(Summary[App Code],#REF!,0)),"")</f>
        <v>#REF!</v>
      </c>
      <c r="P73" s="172" t="s">
        <v>719</v>
      </c>
      <c r="Q73" s="57">
        <v>42886</v>
      </c>
      <c r="R73" s="57">
        <v>43250</v>
      </c>
      <c r="S73" s="42" t="s">
        <v>1303</v>
      </c>
      <c r="T73" s="42"/>
      <c r="U73" s="72"/>
      <c r="V73" s="186"/>
      <c r="W73" s="161"/>
      <c r="X73" s="200"/>
      <c r="Y73" s="38" t="s">
        <v>719</v>
      </c>
      <c r="Z73" s="42"/>
      <c r="AA73" s="66"/>
      <c r="AB73" s="38" t="s">
        <v>921</v>
      </c>
      <c r="AC73" s="187"/>
      <c r="AD73" s="67"/>
      <c r="AE73" s="31" t="s">
        <v>51</v>
      </c>
      <c r="AF73" s="8" t="s">
        <v>55</v>
      </c>
      <c r="AG73" s="9">
        <v>42448</v>
      </c>
      <c r="AH73" s="8" t="s">
        <v>19</v>
      </c>
      <c r="AI73" s="18" t="s">
        <v>20</v>
      </c>
      <c r="AJ73" s="76">
        <v>42813</v>
      </c>
      <c r="AK73" s="160" t="s">
        <v>921</v>
      </c>
      <c r="AL73" s="92"/>
      <c r="AM73" s="20" t="b">
        <f>IF(NOT(ISNA(MATCH(Summary[App Code],#REF!,0))),TRUE,FALSE)</f>
        <v>1</v>
      </c>
    </row>
    <row r="74" spans="1:39" s="10" customFormat="1" ht="15" customHeight="1">
      <c r="A74" s="25">
        <v>4</v>
      </c>
      <c r="B74" s="8"/>
      <c r="C74" s="8" t="str">
        <f>IF(NOT(ISBLANK(VLOOKUP(E74,IIPM!A$2:J$999,2,FALSE))),VLOOKUP(E74,IIPM!A$2:J$999,2,FALSE),"")</f>
        <v>High</v>
      </c>
      <c r="D74" s="8" t="str">
        <f>IF(NOT(ISBLANK(VLOOKUP(E74,IIPM!A$2:J$999,3,FALSE))),VLOOKUP(E74,IIPM!A$2:J$999,3,FALSE),"")</f>
        <v>No</v>
      </c>
      <c r="E74" s="25" t="s">
        <v>203</v>
      </c>
      <c r="F74" s="19" t="str">
        <f>IF(NOT(ISBLANK(VLOOKUP(E74,IIPM!A$2:D$999,4,FALSE))),VLOOKUP(E74,IIPM!A$2:D$999,4,FALSE),"")</f>
        <v>MDF</v>
      </c>
      <c r="G74" s="19" t="str">
        <f>IF(NOT(ISBLANK(VLOOKUP(E74,IIPM!A$2:J$999,5,FALSE))),VLOOKUP(E74,IIPM!A$2:J$999,5,FALSE),"")</f>
        <v>China, Bruno (RBC IS)</v>
      </c>
      <c r="H74" s="92" t="str">
        <f>IF(NOT(ISBLANK(VLOOKUP(E74,IIPM!A$2:J$999,6,FALSE))),VLOOKUP(E74,IIPM!A$2:J$999,6,FALSE),"")</f>
        <v>Stefanovic, Snezana</v>
      </c>
      <c r="I74" s="92" t="str">
        <f>IF(NOT(ISBLANK(INDEX(L5RegionalHead[Regional Head],MATCH(Summary[L5],L5RegionalHead[L5],0)))),INDEX(L5RegionalHead[Regional Head],MATCH(Summary[L5],L5RegionalHead[L5],0)),"")</f>
        <v>Stefanovic, Snezana</v>
      </c>
      <c r="J74" s="92" t="e">
        <f>IF(NOT(ISBLANK(INDEX(IIPM[BU Exec Sponsor],MATCH(Summary[App Code],#REF!,0)))),INDEX(IIPM[BU Exec Sponsor],MATCH(Summary[App Code],#REF!,0)),"")</f>
        <v>#REF!</v>
      </c>
      <c r="K74" s="92" t="e">
        <f>IF(NOT(ISBLANK(INDEX(IIPM[Business App Sponsor],MATCH(Summary[App Code],#REF!,0)))),INDEX(IIPM[Business App Sponsor],MATCH(Summary[App Code],#REF!,0)),"")</f>
        <v>#REF!</v>
      </c>
      <c r="L74" s="92" t="e">
        <f>IF(NOT(ISBLANK(INDEX(IIPM[Primary Data Centers],MATCH(Summary[App Code],#REF!,0)))),INDEX(IIPM[Primary Data Centers],MATCH(Summary[App Code],#REF!,0)),"")</f>
        <v>#REF!</v>
      </c>
      <c r="M74" s="92" t="s">
        <v>234</v>
      </c>
      <c r="N74" s="92" t="s">
        <v>803</v>
      </c>
      <c r="O74" s="92" t="e">
        <f>IF(NOT(ISBLANK(INDEX(IIPM[Current Lifecycle Phase],MATCH(Summary[App Code],#REF!,0)))),INDEX(IIPM[Current Lifecycle Phase],MATCH(Summary[App Code],#REF!,0)),"")</f>
        <v>#REF!</v>
      </c>
      <c r="P74" s="172" t="s">
        <v>719</v>
      </c>
      <c r="Q74" s="57">
        <v>42704</v>
      </c>
      <c r="R74" s="57">
        <v>43244</v>
      </c>
      <c r="S74" s="42" t="s">
        <v>1303</v>
      </c>
      <c r="T74" s="246"/>
      <c r="U74" s="72"/>
      <c r="V74" s="174"/>
      <c r="W74" s="161"/>
      <c r="X74" s="200"/>
      <c r="Y74" s="38" t="s">
        <v>719</v>
      </c>
      <c r="Z74" s="42"/>
      <c r="AA74" s="66"/>
      <c r="AB74" s="38" t="s">
        <v>921</v>
      </c>
      <c r="AC74" s="187"/>
      <c r="AD74" s="67"/>
      <c r="AE74" s="31" t="s">
        <v>51</v>
      </c>
      <c r="AF74" s="8" t="s">
        <v>169</v>
      </c>
      <c r="AG74" s="9">
        <v>42637</v>
      </c>
      <c r="AH74" s="8" t="s">
        <v>19</v>
      </c>
      <c r="AI74" s="18" t="s">
        <v>20</v>
      </c>
      <c r="AJ74" s="76">
        <v>43002</v>
      </c>
      <c r="AK74" s="160" t="s">
        <v>921</v>
      </c>
      <c r="AL74" s="92"/>
      <c r="AM74" s="20" t="b">
        <f>IF(NOT(ISNA(MATCH(Summary[App Code],#REF!,0))),TRUE,FALSE)</f>
        <v>1</v>
      </c>
    </row>
    <row r="75" spans="1:39" s="10" customFormat="1" ht="15" customHeight="1">
      <c r="A75" s="25">
        <v>2</v>
      </c>
      <c r="B75" s="8"/>
      <c r="C75" s="8" t="str">
        <f>IF(NOT(ISBLANK(VLOOKUP(E75,IIPM!A$2:J$999,2,FALSE))),VLOOKUP(E75,IIPM!A$2:J$999,2,FALSE),"")</f>
        <v>High</v>
      </c>
      <c r="D75" s="8" t="str">
        <f>IF(NOT(ISBLANK(VLOOKUP(E75,IIPM!A$2:J$999,3,FALSE))),VLOOKUP(E75,IIPM!A$2:J$999,3,FALSE),"")</f>
        <v>No</v>
      </c>
      <c r="E75" s="25" t="s">
        <v>208</v>
      </c>
      <c r="F75" s="19" t="str">
        <f>IF(NOT(ISBLANK(VLOOKUP(E75,IIPM!A$2:D$999,4,FALSE))),VLOOKUP(E75,IIPM!A$2:D$999,4,FALSE),"")</f>
        <v>HI MFA Suite</v>
      </c>
      <c r="G75" s="19" t="str">
        <f>IF(NOT(ISBLANK(VLOOKUP(E75,IIPM!A$2:J$999,5,FALSE))),VLOOKUP(E75,IIPM!A$2:J$999,5,FALSE),"")</f>
        <v>Li, Tracy (RBC IS)</v>
      </c>
      <c r="H75" s="92" t="str">
        <f>IF(NOT(ISBLANK(VLOOKUP(E75,IIPM!A$2:J$999,6,FALSE))),VLOOKUP(E75,IIPM!A$2:J$999,6,FALSE),"")</f>
        <v>de Lucy, Chloe</v>
      </c>
      <c r="I75" s="92" t="str">
        <f>IF(NOT(ISBLANK(INDEX(L5RegionalHead[Regional Head],MATCH(Summary[L5],L5RegionalHead[L5],0)))),INDEX(L5RegionalHead[Regional Head],MATCH(Summary[L5],L5RegionalHead[L5],0)),"")</f>
        <v>Bob Markakis</v>
      </c>
      <c r="J75" s="92" t="e">
        <f>IF(NOT(ISBLANK(INDEX(IIPM[BU Exec Sponsor],MATCH(Summary[App Code],#REF!,0)))),INDEX(IIPM[BU Exec Sponsor],MATCH(Summary[App Code],#REF!,0)),"")</f>
        <v>#REF!</v>
      </c>
      <c r="K75" s="92" t="e">
        <f>IF(NOT(ISBLANK(INDEX(IIPM[Business App Sponsor],MATCH(Summary[App Code],#REF!,0)))),INDEX(IIPM[Business App Sponsor],MATCH(Summary[App Code],#REF!,0)),"")</f>
        <v>#REF!</v>
      </c>
      <c r="L75" s="92" t="e">
        <f>IF(NOT(ISBLANK(INDEX(IIPM[Primary Data Centers],MATCH(Summary[App Code],#REF!,0)))),INDEX(IIPM[Primary Data Centers],MATCH(Summary[App Code],#REF!,0)),"")</f>
        <v>#REF!</v>
      </c>
      <c r="M75" s="92" t="s">
        <v>740</v>
      </c>
      <c r="N75" s="92"/>
      <c r="O75" s="92" t="e">
        <f>IF(NOT(ISBLANK(INDEX(IIPM[Current Lifecycle Phase],MATCH(Summary[App Code],#REF!,0)))),INDEX(IIPM[Current Lifecycle Phase],MATCH(Summary[App Code],#REF!,0)),"")</f>
        <v>#REF!</v>
      </c>
      <c r="P75" s="172" t="s">
        <v>719</v>
      </c>
      <c r="Q75" s="57">
        <v>42835</v>
      </c>
      <c r="R75" s="57">
        <v>43200</v>
      </c>
      <c r="S75" s="42" t="s">
        <v>1303</v>
      </c>
      <c r="T75" s="48"/>
      <c r="U75" s="102"/>
      <c r="V75" s="92" t="s">
        <v>870</v>
      </c>
      <c r="W75" s="161"/>
      <c r="X75" s="200"/>
      <c r="Y75" s="38" t="s">
        <v>866</v>
      </c>
      <c r="Z75" s="42"/>
      <c r="AA75" s="66"/>
      <c r="AB75" s="38" t="s">
        <v>866</v>
      </c>
      <c r="AC75" s="187"/>
      <c r="AD75" s="67"/>
      <c r="AE75" s="31" t="s">
        <v>51</v>
      </c>
      <c r="AF75" s="8" t="s">
        <v>31</v>
      </c>
      <c r="AG75" s="9">
        <v>42655</v>
      </c>
      <c r="AH75" s="8" t="s">
        <v>19</v>
      </c>
      <c r="AI75" s="18" t="s">
        <v>20</v>
      </c>
      <c r="AJ75" s="76">
        <v>43020</v>
      </c>
      <c r="AK75" s="160" t="s">
        <v>866</v>
      </c>
      <c r="AL75" s="92"/>
      <c r="AM75" s="20" t="b">
        <f>IF(NOT(ISNA(MATCH(Summary[App Code],#REF!,0))),TRUE,FALSE)</f>
        <v>1</v>
      </c>
    </row>
    <row r="76" spans="1:39" s="10" customFormat="1" ht="16.5" customHeight="1">
      <c r="A76" s="25">
        <v>2</v>
      </c>
      <c r="B76" s="8"/>
      <c r="C76" s="8" t="str">
        <f>IF(NOT(ISBLANK(VLOOKUP(E76,IIPM!A$2:J$999,2,FALSE))),VLOOKUP(E76,IIPM!A$2:J$999,2,FALSE),"")</f>
        <v>High</v>
      </c>
      <c r="D76" s="8" t="str">
        <f>IF(NOT(ISBLANK(VLOOKUP(E76,IIPM!A$2:J$999,3,FALSE))),VLOOKUP(E76,IIPM!A$2:J$999,3,FALSE),"")</f>
        <v>No</v>
      </c>
      <c r="E76" s="25" t="s">
        <v>211</v>
      </c>
      <c r="F76" s="19" t="str">
        <f>IF(NOT(ISBLANK(VLOOKUP(E76,IIPM!A$2:D$999,4,FALSE))),VLOOKUP(E76,IIPM!A$2:D$999,4,FALSE),"")</f>
        <v>Multifonds</v>
      </c>
      <c r="G76" s="19" t="str">
        <f>IF(NOT(ISBLANK(VLOOKUP(E76,IIPM!A$2:J$999,5,FALSE))),VLOOKUP(E76,IIPM!A$2:J$999,5,FALSE),"")</f>
        <v>Thiry, Eric (RBC IS)</v>
      </c>
      <c r="H76" s="92" t="str">
        <f>IF(NOT(ISBLANK(VLOOKUP(E76,IIPM!A$2:J$999,6,FALSE))),VLOOKUP(E76,IIPM!A$2:J$999,6,FALSE),"")</f>
        <v>de Lucy, Chloe</v>
      </c>
      <c r="I76" s="92" t="str">
        <f>IF(NOT(ISBLANK(INDEX(L5RegionalHead[Regional Head],MATCH(Summary[L5],L5RegionalHead[L5],0)))),INDEX(L5RegionalHead[Regional Head],MATCH(Summary[L5],L5RegionalHead[L5],0)),"")</f>
        <v>Bob Markakis</v>
      </c>
      <c r="J76" s="92" t="e">
        <f>IF(NOT(ISBLANK(INDEX(IIPM[BU Exec Sponsor],MATCH(Summary[App Code],#REF!,0)))),INDEX(IIPM[BU Exec Sponsor],MATCH(Summary[App Code],#REF!,0)),"")</f>
        <v>#REF!</v>
      </c>
      <c r="K76" s="92" t="e">
        <f>IF(NOT(ISBLANK(INDEX(IIPM[Business App Sponsor],MATCH(Summary[App Code],#REF!,0)))),INDEX(IIPM[Business App Sponsor],MATCH(Summary[App Code],#REF!,0)),"")</f>
        <v>#REF!</v>
      </c>
      <c r="L76" s="92" t="e">
        <f>IF(NOT(ISBLANK(INDEX(IIPM[Primary Data Centers],MATCH(Summary[App Code],#REF!,0)))),INDEX(IIPM[Primary Data Centers],MATCH(Summary[App Code],#REF!,0)),"")</f>
        <v>#REF!</v>
      </c>
      <c r="M76" s="92" t="s">
        <v>234</v>
      </c>
      <c r="N76" s="92" t="s">
        <v>190</v>
      </c>
      <c r="O76" s="92" t="e">
        <f>IF(NOT(ISBLANK(INDEX(IIPM[Current Lifecycle Phase],MATCH(Summary[App Code],#REF!,0)))),INDEX(IIPM[Current Lifecycle Phase],MATCH(Summary[App Code],#REF!,0)),"")</f>
        <v>#REF!</v>
      </c>
      <c r="P76" s="172" t="s">
        <v>719</v>
      </c>
      <c r="Q76" s="57">
        <v>42874</v>
      </c>
      <c r="R76" s="57">
        <v>43239</v>
      </c>
      <c r="S76" s="42" t="s">
        <v>1305</v>
      </c>
      <c r="T76" s="42"/>
      <c r="U76" s="72"/>
      <c r="V76" s="169"/>
      <c r="W76" s="161"/>
      <c r="X76" s="200"/>
      <c r="Y76" s="38" t="s">
        <v>719</v>
      </c>
      <c r="Z76" s="42"/>
      <c r="AA76" s="66"/>
      <c r="AB76" s="38" t="s">
        <v>921</v>
      </c>
      <c r="AC76" s="187"/>
      <c r="AD76" s="67"/>
      <c r="AE76" s="31" t="s">
        <v>55</v>
      </c>
      <c r="AF76" s="8" t="s">
        <v>55</v>
      </c>
      <c r="AG76" s="9">
        <v>42588</v>
      </c>
      <c r="AH76" s="8" t="s">
        <v>19</v>
      </c>
      <c r="AI76" s="18" t="s">
        <v>20</v>
      </c>
      <c r="AJ76" s="76">
        <v>42828</v>
      </c>
      <c r="AK76" s="160" t="s">
        <v>921</v>
      </c>
      <c r="AL76" s="92"/>
      <c r="AM76" s="20" t="b">
        <f>IF(NOT(ISNA(MATCH(Summary[App Code],#REF!,0))),TRUE,FALSE)</f>
        <v>1</v>
      </c>
    </row>
    <row r="77" spans="1:39" s="10" customFormat="1" ht="15" customHeight="1">
      <c r="A77" s="25">
        <v>3</v>
      </c>
      <c r="B77" s="8"/>
      <c r="C77" s="8" t="str">
        <f>IF(NOT(ISBLANK(VLOOKUP(E77,IIPM!A$2:J$999,2,FALSE))),VLOOKUP(E77,IIPM!A$2:J$999,2,FALSE),"")</f>
        <v>High</v>
      </c>
      <c r="D77" s="8" t="str">
        <f>IF(NOT(ISBLANK(VLOOKUP(E77,IIPM!A$2:J$999,3,FALSE))),VLOOKUP(E77,IIPM!A$2:J$999,3,FALSE),"")</f>
        <v>No</v>
      </c>
      <c r="E77" s="25" t="s">
        <v>214</v>
      </c>
      <c r="F77" s="19" t="str">
        <f>IF(NOT(ISBLANK(VLOOKUP(E77,IIPM!A$2:D$999,4,FALSE))),VLOOKUP(E77,IIPM!A$2:D$999,4,FALSE),"")</f>
        <v>NADI</v>
      </c>
      <c r="G77" s="19" t="str">
        <f>IF(NOT(ISBLANK(VLOOKUP(E77,IIPM!A$2:J$999,5,FALSE))),VLOOKUP(E77,IIPM!A$2:J$999,5,FALSE),"")</f>
        <v>Dumont, Pascale (RBC IS)</v>
      </c>
      <c r="H77" s="92" t="str">
        <f>IF(NOT(ISBLANK(VLOOKUP(E77,IIPM!A$2:J$999,6,FALSE))),VLOOKUP(E77,IIPM!A$2:J$999,6,FALSE),"")</f>
        <v>de Lucy, Chloe</v>
      </c>
      <c r="I77" s="92" t="str">
        <f>IF(NOT(ISBLANK(INDEX(L5RegionalHead[Regional Head],MATCH(Summary[L5],L5RegionalHead[L5],0)))),INDEX(L5RegionalHead[Regional Head],MATCH(Summary[L5],L5RegionalHead[L5],0)),"")</f>
        <v>Bob Markakis</v>
      </c>
      <c r="J77" s="92" t="e">
        <f>IF(NOT(ISBLANK(INDEX(IIPM[BU Exec Sponsor],MATCH(Summary[App Code],#REF!,0)))),INDEX(IIPM[BU Exec Sponsor],MATCH(Summary[App Code],#REF!,0)),"")</f>
        <v>#REF!</v>
      </c>
      <c r="K77" s="92" t="e">
        <f>IF(NOT(ISBLANK(INDEX(IIPM[Business App Sponsor],MATCH(Summary[App Code],#REF!,0)))),INDEX(IIPM[Business App Sponsor],MATCH(Summary[App Code],#REF!,0)),"")</f>
        <v>#REF!</v>
      </c>
      <c r="L77" s="92" t="e">
        <f>IF(NOT(ISBLANK(INDEX(IIPM[Primary Data Centers],MATCH(Summary[App Code],#REF!,0)))),INDEX(IIPM[Primary Data Centers],MATCH(Summary[App Code],#REF!,0)),"")</f>
        <v>#REF!</v>
      </c>
      <c r="M77" s="92" t="s">
        <v>732</v>
      </c>
      <c r="N77" s="92" t="s">
        <v>133</v>
      </c>
      <c r="O77" s="92" t="e">
        <f>IF(NOT(ISBLANK(INDEX(IIPM[Current Lifecycle Phase],MATCH(Summary[App Code],#REF!,0)))),INDEX(IIPM[Current Lifecycle Phase],MATCH(Summary[App Code],#REF!,0)),"")</f>
        <v>#REF!</v>
      </c>
      <c r="P77" s="172" t="s">
        <v>719</v>
      </c>
      <c r="Q77" s="42">
        <v>42951</v>
      </c>
      <c r="R77" s="42">
        <v>43314</v>
      </c>
      <c r="S77" s="42" t="s">
        <v>1304</v>
      </c>
      <c r="T77" s="42"/>
      <c r="U77" s="72"/>
      <c r="V77" s="173"/>
      <c r="W77" s="161"/>
      <c r="X77" s="200"/>
      <c r="Y77" s="38" t="s">
        <v>719</v>
      </c>
      <c r="Z77" s="42"/>
      <c r="AA77" s="66"/>
      <c r="AB77" s="38" t="s">
        <v>921</v>
      </c>
      <c r="AC77" s="187"/>
      <c r="AD77" s="67"/>
      <c r="AE77" s="31" t="s">
        <v>51</v>
      </c>
      <c r="AF77" s="8" t="s">
        <v>55</v>
      </c>
      <c r="AG77" s="9">
        <v>42448</v>
      </c>
      <c r="AH77" s="8" t="s">
        <v>19</v>
      </c>
      <c r="AI77" s="18" t="s">
        <v>20</v>
      </c>
      <c r="AJ77" s="76">
        <v>42813</v>
      </c>
      <c r="AK77" s="160" t="s">
        <v>921</v>
      </c>
      <c r="AL77" s="92"/>
      <c r="AM77" s="20" t="b">
        <f>IF(NOT(ISNA(MATCH(Summary[App Code],#REF!,0))),TRUE,FALSE)</f>
        <v>1</v>
      </c>
    </row>
    <row r="78" spans="1:39" s="10" customFormat="1" ht="15" customHeight="1">
      <c r="A78" s="25">
        <v>3</v>
      </c>
      <c r="B78" s="8"/>
      <c r="C78" s="8" t="str">
        <f>IF(NOT(ISBLANK(VLOOKUP(E78,IIPM!A$2:J$999,2,FALSE))),VLOOKUP(E78,IIPM!A$2:J$999,2,FALSE),"")</f>
        <v>High</v>
      </c>
      <c r="D78" s="8" t="str">
        <f>IF(NOT(ISBLANK(VLOOKUP(E78,IIPM!A$2:J$999,3,FALSE))),VLOOKUP(E78,IIPM!A$2:J$999,3,FALSE),"")</f>
        <v>No</v>
      </c>
      <c r="E78" s="25" t="s">
        <v>216</v>
      </c>
      <c r="F78" s="19" t="str">
        <f>IF(NOT(ISBLANK(VLOOKUP(E78,IIPM!A$2:D$999,4,FALSE))),VLOOKUP(E78,IIPM!A$2:D$999,4,FALSE),"")</f>
        <v>Tribank</v>
      </c>
      <c r="G78" s="19" t="str">
        <f>IF(NOT(ISBLANK(VLOOKUP(E78,IIPM!A$2:J$999,5,FALSE))),VLOOKUP(E78,IIPM!A$2:J$999,5,FALSE),"")</f>
        <v>Zanon, Julie (RBC IS)</v>
      </c>
      <c r="H78" s="92" t="str">
        <f>IF(NOT(ISBLANK(VLOOKUP(E78,IIPM!A$2:J$999,6,FALSE))),VLOOKUP(E78,IIPM!A$2:J$999,6,FALSE),"")</f>
        <v>Stefanovic, Snezana</v>
      </c>
      <c r="I78" s="92" t="str">
        <f>IF(NOT(ISBLANK(INDEX(L5RegionalHead[Regional Head],MATCH(Summary[L5],L5RegionalHead[L5],0)))),INDEX(L5RegionalHead[Regional Head],MATCH(Summary[L5],L5RegionalHead[L5],0)),"")</f>
        <v>Stefanovic, Snezana</v>
      </c>
      <c r="J78" s="92" t="e">
        <f>IF(NOT(ISBLANK(INDEX(IIPM[BU Exec Sponsor],MATCH(Summary[App Code],#REF!,0)))),INDEX(IIPM[BU Exec Sponsor],MATCH(Summary[App Code],#REF!,0)),"")</f>
        <v>#REF!</v>
      </c>
      <c r="K78" s="92" t="e">
        <f>IF(NOT(ISBLANK(INDEX(IIPM[Business App Sponsor],MATCH(Summary[App Code],#REF!,0)))),INDEX(IIPM[Business App Sponsor],MATCH(Summary[App Code],#REF!,0)),"")</f>
        <v>#REF!</v>
      </c>
      <c r="L78" s="92" t="e">
        <f>IF(NOT(ISBLANK(INDEX(IIPM[Primary Data Centers],MATCH(Summary[App Code],#REF!,0)))),INDEX(IIPM[Primary Data Centers],MATCH(Summary[App Code],#REF!,0)),"")</f>
        <v>#REF!</v>
      </c>
      <c r="M78" s="92" t="s">
        <v>732</v>
      </c>
      <c r="N78" s="92" t="s">
        <v>793</v>
      </c>
      <c r="O78" s="92" t="e">
        <f>IF(NOT(ISBLANK(INDEX(IIPM[Current Lifecycle Phase],MATCH(Summary[App Code],#REF!,0)))),INDEX(IIPM[Current Lifecycle Phase],MATCH(Summary[App Code],#REF!,0)),"")</f>
        <v>#REF!</v>
      </c>
      <c r="P78" s="172" t="s">
        <v>719</v>
      </c>
      <c r="Q78" s="42">
        <v>42954</v>
      </c>
      <c r="R78" s="42">
        <v>43316</v>
      </c>
      <c r="S78" s="42" t="s">
        <v>1304</v>
      </c>
      <c r="T78" s="42"/>
      <c r="U78" s="72"/>
      <c r="V78" s="173"/>
      <c r="W78" s="161"/>
      <c r="X78" s="200"/>
      <c r="Y78" s="38" t="s">
        <v>866</v>
      </c>
      <c r="Z78" s="42"/>
      <c r="AA78" s="66"/>
      <c r="AB78" s="38" t="s">
        <v>866</v>
      </c>
      <c r="AC78" s="187"/>
      <c r="AD78" s="67"/>
      <c r="AE78" s="31" t="s">
        <v>51</v>
      </c>
      <c r="AF78" s="8" t="s">
        <v>55</v>
      </c>
      <c r="AG78" s="9">
        <v>42448</v>
      </c>
      <c r="AH78" s="8" t="s">
        <v>19</v>
      </c>
      <c r="AI78" s="18" t="s">
        <v>20</v>
      </c>
      <c r="AJ78" s="76">
        <v>42813</v>
      </c>
      <c r="AK78" s="160" t="s">
        <v>866</v>
      </c>
      <c r="AL78" s="92"/>
      <c r="AM78" s="20" t="b">
        <f>IF(NOT(ISNA(MATCH(Summary[App Code],#REF!,0))),TRUE,FALSE)</f>
        <v>1</v>
      </c>
    </row>
    <row r="79" spans="1:39" s="10" customFormat="1" ht="15" customHeight="1">
      <c r="A79" s="25">
        <v>3</v>
      </c>
      <c r="B79" s="8"/>
      <c r="C79" s="8" t="str">
        <f>IF(NOT(ISBLANK(VLOOKUP(E79,IIPM!A$2:J$999,2,FALSE))),VLOOKUP(E79,IIPM!A$2:J$999,2,FALSE),"")</f>
        <v>Medium</v>
      </c>
      <c r="D79" s="8" t="str">
        <f>IF(NOT(ISBLANK(VLOOKUP(E79,IIPM!A$2:J$999,3,FALSE))),VLOOKUP(E79,IIPM!A$2:J$999,3,FALSE),"")</f>
        <v>No</v>
      </c>
      <c r="E79" s="25" t="s">
        <v>221</v>
      </c>
      <c r="F79" s="19" t="str">
        <f>IF(NOT(ISBLANK(VLOOKUP(E79,IIPM!A$2:D$999,4,FALSE))),VLOOKUP(E79,IIPM!A$2:D$999,4,FALSE),"")</f>
        <v>HI Reporter Suite</v>
      </c>
      <c r="G79" s="19" t="str">
        <f>IF(NOT(ISBLANK(VLOOKUP(E79,IIPM!A$2:J$999,5,FALSE))),VLOOKUP(E79,IIPM!A$2:J$999,5,FALSE),"")</f>
        <v>Li, Tracy (RBC IS)</v>
      </c>
      <c r="H79" s="92" t="str">
        <f>IF(NOT(ISBLANK(VLOOKUP(E79,IIPM!A$2:J$999,6,FALSE))),VLOOKUP(E79,IIPM!A$2:J$999,6,FALSE),"")</f>
        <v>de Lucy, Chloe</v>
      </c>
      <c r="I79" s="92" t="str">
        <f>IF(NOT(ISBLANK(INDEX(L5RegionalHead[Regional Head],MATCH(Summary[L5],L5RegionalHead[L5],0)))),INDEX(L5RegionalHead[Regional Head],MATCH(Summary[L5],L5RegionalHead[L5],0)),"")</f>
        <v>Bob Markakis</v>
      </c>
      <c r="J79" s="92" t="e">
        <f>IF(NOT(ISBLANK(INDEX(IIPM[BU Exec Sponsor],MATCH(Summary[App Code],#REF!,0)))),INDEX(IIPM[BU Exec Sponsor],MATCH(Summary[App Code],#REF!,0)),"")</f>
        <v>#REF!</v>
      </c>
      <c r="K79" s="92" t="e">
        <f>IF(NOT(ISBLANK(INDEX(IIPM[Business App Sponsor],MATCH(Summary[App Code],#REF!,0)))),INDEX(IIPM[Business App Sponsor],MATCH(Summary[App Code],#REF!,0)),"")</f>
        <v>#REF!</v>
      </c>
      <c r="L79" s="92" t="e">
        <f>IF(NOT(ISBLANK(INDEX(IIPM[Primary Data Centers],MATCH(Summary[App Code],#REF!,0)))),INDEX(IIPM[Primary Data Centers],MATCH(Summary[App Code],#REF!,0)),"")</f>
        <v>#REF!</v>
      </c>
      <c r="M79" s="92" t="s">
        <v>740</v>
      </c>
      <c r="N79" s="92"/>
      <c r="O79" s="92" t="e">
        <f>IF(NOT(ISBLANK(INDEX(IIPM[Current Lifecycle Phase],MATCH(Summary[App Code],#REF!,0)))),INDEX(IIPM[Current Lifecycle Phase],MATCH(Summary[App Code],#REF!,0)),"")</f>
        <v>#REF!</v>
      </c>
      <c r="P79" s="172" t="s">
        <v>719</v>
      </c>
      <c r="Q79" s="42">
        <v>42880</v>
      </c>
      <c r="R79" s="42">
        <v>43245</v>
      </c>
      <c r="S79" s="42" t="s">
        <v>1303</v>
      </c>
      <c r="T79" s="48"/>
      <c r="U79" s="102"/>
      <c r="V79" s="92" t="s">
        <v>810</v>
      </c>
      <c r="W79" s="161"/>
      <c r="X79" s="200"/>
      <c r="Y79" s="38" t="s">
        <v>866</v>
      </c>
      <c r="Z79" s="42"/>
      <c r="AA79" s="66"/>
      <c r="AB79" s="38" t="s">
        <v>866</v>
      </c>
      <c r="AC79" s="187"/>
      <c r="AD79" s="67"/>
      <c r="AE79" s="31" t="s">
        <v>87</v>
      </c>
      <c r="AF79" s="8" t="s">
        <v>87</v>
      </c>
      <c r="AG79" s="9">
        <v>42655</v>
      </c>
      <c r="AH79" s="8" t="s">
        <v>19</v>
      </c>
      <c r="AI79" s="18" t="s">
        <v>20</v>
      </c>
      <c r="AJ79" s="76">
        <v>43020</v>
      </c>
      <c r="AK79" s="160" t="s">
        <v>866</v>
      </c>
      <c r="AL79" s="92"/>
      <c r="AM79" s="20" t="b">
        <f>IF(NOT(ISNA(MATCH(Summary[App Code],#REF!,0))),TRUE,FALSE)</f>
        <v>1</v>
      </c>
    </row>
    <row r="80" spans="1:39" s="10" customFormat="1" ht="15" customHeight="1">
      <c r="A80" s="25">
        <v>3</v>
      </c>
      <c r="B80" s="8"/>
      <c r="C80" s="8" t="str">
        <f>IF(NOT(ISBLANK(VLOOKUP(E80,IIPM!A$2:J$999,2,FALSE))),VLOOKUP(E80,IIPM!A$2:J$999,2,FALSE),"")</f>
        <v>Criticality Not Assigned</v>
      </c>
      <c r="D80" s="8" t="str">
        <f>IF(NOT(ISBLANK(VLOOKUP(E80,IIPM!A$2:J$999,3,FALSE))),VLOOKUP(E80,IIPM!A$2:J$999,3,FALSE),"")</f>
        <v>No</v>
      </c>
      <c r="E80" s="25" t="s">
        <v>223</v>
      </c>
      <c r="F80" s="19" t="str">
        <f>IF(NOT(ISBLANK(VLOOKUP(E80,IIPM!A$2:D$999,4,FALSE))),VLOOKUP(E80,IIPM!A$2:D$999,4,FALSE),"")</f>
        <v>HI Navigator Relevant Interest</v>
      </c>
      <c r="G80" s="19" t="str">
        <f>IF(NOT(ISBLANK(VLOOKUP(E80,IIPM!A$2:J$999,5,FALSE))),VLOOKUP(E80,IIPM!A$2:J$999,5,FALSE),"")</f>
        <v>Li, Tracy (RBC IS)</v>
      </c>
      <c r="H80" s="92" t="str">
        <f>IF(NOT(ISBLANK(VLOOKUP(E80,IIPM!A$2:J$999,6,FALSE))),VLOOKUP(E80,IIPM!A$2:J$999,6,FALSE),"")</f>
        <v>de Lucy, Chloe</v>
      </c>
      <c r="I80" s="92" t="str">
        <f>IF(NOT(ISBLANK(INDEX(L5RegionalHead[Regional Head],MATCH(Summary[L5],L5RegionalHead[L5],0)))),INDEX(L5RegionalHead[Regional Head],MATCH(Summary[L5],L5RegionalHead[L5],0)),"")</f>
        <v>Bob Markakis</v>
      </c>
      <c r="J80" s="92" t="e">
        <f>IF(NOT(ISBLANK(INDEX(IIPM[BU Exec Sponsor],MATCH(Summary[App Code],#REF!,0)))),INDEX(IIPM[BU Exec Sponsor],MATCH(Summary[App Code],#REF!,0)),"")</f>
        <v>#REF!</v>
      </c>
      <c r="K80" s="92" t="e">
        <f>IF(NOT(ISBLANK(INDEX(IIPM[Business App Sponsor],MATCH(Summary[App Code],#REF!,0)))),INDEX(IIPM[Business App Sponsor],MATCH(Summary[App Code],#REF!,0)),"")</f>
        <v>#REF!</v>
      </c>
      <c r="L80" s="92" t="e">
        <f>IF(NOT(ISBLANK(INDEX(IIPM[Primary Data Centers],MATCH(Summary[App Code],#REF!,0)))),INDEX(IIPM[Primary Data Centers],MATCH(Summary[App Code],#REF!,0)),"")</f>
        <v>#REF!</v>
      </c>
      <c r="M80" s="92" t="s">
        <v>740</v>
      </c>
      <c r="N80" s="92"/>
      <c r="O80" s="92" t="e">
        <f>IF(NOT(ISBLANK(INDEX(IIPM[Current Lifecycle Phase],MATCH(Summary[App Code],#REF!,0)))),INDEX(IIPM[Current Lifecycle Phase],MATCH(Summary[App Code],#REF!,0)),"")</f>
        <v>#REF!</v>
      </c>
      <c r="P80" s="172" t="s">
        <v>719</v>
      </c>
      <c r="Q80" s="42">
        <v>42871</v>
      </c>
      <c r="R80" s="42">
        <v>43236</v>
      </c>
      <c r="S80" s="42" t="s">
        <v>1303</v>
      </c>
      <c r="T80" s="281"/>
      <c r="U80" s="219"/>
      <c r="V80" s="92" t="s">
        <v>816</v>
      </c>
      <c r="W80" s="161"/>
      <c r="X80" s="200"/>
      <c r="Y80" s="38" t="s">
        <v>866</v>
      </c>
      <c r="Z80" s="42"/>
      <c r="AA80" s="66"/>
      <c r="AB80" s="38" t="s">
        <v>866</v>
      </c>
      <c r="AC80" s="187"/>
      <c r="AD80" s="67"/>
      <c r="AE80" s="31" t="s">
        <v>116</v>
      </c>
      <c r="AF80" s="8" t="s">
        <v>116</v>
      </c>
      <c r="AG80" s="9">
        <v>42655</v>
      </c>
      <c r="AH80" s="8" t="s">
        <v>19</v>
      </c>
      <c r="AI80" s="18" t="s">
        <v>20</v>
      </c>
      <c r="AJ80" s="76">
        <v>43385</v>
      </c>
      <c r="AK80" s="160" t="s">
        <v>866</v>
      </c>
      <c r="AL80" s="92"/>
      <c r="AM80" s="20" t="b">
        <f>IF(NOT(ISNA(MATCH(Summary[App Code],#REF!,0))),TRUE,FALSE)</f>
        <v>1</v>
      </c>
    </row>
    <row r="81" spans="1:39" s="10" customFormat="1" ht="15" customHeight="1">
      <c r="A81" s="25">
        <v>4</v>
      </c>
      <c r="B81" s="8"/>
      <c r="C81" s="8" t="str">
        <f>IF(NOT(ISBLANK(VLOOKUP(E81,IIPM!A$2:J$999,2,FALSE))),VLOOKUP(E81,IIPM!A$2:J$999,2,FALSE),"")</f>
        <v>High</v>
      </c>
      <c r="D81" s="8" t="str">
        <f>IF(NOT(ISBLANK(VLOOKUP(E81,IIPM!A$2:J$999,3,FALSE))),VLOOKUP(E81,IIPM!A$2:J$999,3,FALSE),"")</f>
        <v>No</v>
      </c>
      <c r="E81" s="25" t="s">
        <v>226</v>
      </c>
      <c r="F81" s="19" t="str">
        <f>IF(NOT(ISBLANK(VLOOKUP(E81,IIPM!A$2:D$999,4,FALSE))),VLOOKUP(E81,IIPM!A$2:D$999,4,FALSE),"")</f>
        <v>RNI GARI</v>
      </c>
      <c r="G81" s="19" t="str">
        <f>IF(NOT(ISBLANK(VLOOKUP(E81,IIPM!A$2:J$999,5,FALSE))),VLOOKUP(E81,IIPM!A$2:J$999,5,FALSE),"")</f>
        <v>Lion, Massimo (RBC IS)</v>
      </c>
      <c r="H81" s="92" t="str">
        <f>IF(NOT(ISBLANK(VLOOKUP(E81,IIPM!A$2:J$999,6,FALSE))),VLOOKUP(E81,IIPM!A$2:J$999,6,FALSE),"")</f>
        <v>Markakis, Bob</v>
      </c>
      <c r="I81" s="92" t="str">
        <f>IF(NOT(ISBLANK(INDEX(L5RegionalHead[Regional Head],MATCH(Summary[L5],L5RegionalHead[L5],0)))),INDEX(L5RegionalHead[Regional Head],MATCH(Summary[L5],L5RegionalHead[L5],0)),"")</f>
        <v>Bob Markakis</v>
      </c>
      <c r="J81" s="92" t="e">
        <f>IF(NOT(ISBLANK(INDEX(IIPM[BU Exec Sponsor],MATCH(Summary[App Code],#REF!,0)))),INDEX(IIPM[BU Exec Sponsor],MATCH(Summary[App Code],#REF!,0)),"")</f>
        <v>#REF!</v>
      </c>
      <c r="K81" s="92" t="e">
        <f>IF(NOT(ISBLANK(INDEX(IIPM[Business App Sponsor],MATCH(Summary[App Code],#REF!,0)))),INDEX(IIPM[Business App Sponsor],MATCH(Summary[App Code],#REF!,0)),"")</f>
        <v>#REF!</v>
      </c>
      <c r="L81" s="92" t="e">
        <f>IF(NOT(ISBLANK(INDEX(IIPM[Primary Data Centers],MATCH(Summary[App Code],#REF!,0)))),INDEX(IIPM[Primary Data Centers],MATCH(Summary[App Code],#REF!,0)),"")</f>
        <v>#REF!</v>
      </c>
      <c r="M81" s="92" t="s">
        <v>732</v>
      </c>
      <c r="N81" s="92" t="s">
        <v>227</v>
      </c>
      <c r="O81" s="92" t="e">
        <f>IF(NOT(ISBLANK(INDEX(IIPM[Current Lifecycle Phase],MATCH(Summary[App Code],#REF!,0)))),INDEX(IIPM[Current Lifecycle Phase],MATCH(Summary[App Code],#REF!,0)),"")</f>
        <v>#REF!</v>
      </c>
      <c r="P81" s="172" t="s">
        <v>934</v>
      </c>
      <c r="Q81" s="57">
        <v>42898</v>
      </c>
      <c r="R81" s="57"/>
      <c r="S81" s="42"/>
      <c r="T81" s="38"/>
      <c r="U81" s="147"/>
      <c r="V81" s="279" t="s">
        <v>1357</v>
      </c>
      <c r="W81" s="161"/>
      <c r="X81" s="200"/>
      <c r="Y81" s="38" t="s">
        <v>866</v>
      </c>
      <c r="Z81" s="42"/>
      <c r="AA81" s="66"/>
      <c r="AB81" s="38" t="s">
        <v>866</v>
      </c>
      <c r="AC81" s="187"/>
      <c r="AD81" s="67"/>
      <c r="AE81" s="31" t="s">
        <v>51</v>
      </c>
      <c r="AF81" s="8" t="s">
        <v>51</v>
      </c>
      <c r="AG81" s="9">
        <v>42322</v>
      </c>
      <c r="AH81" s="8" t="s">
        <v>50</v>
      </c>
      <c r="AI81" s="18" t="s">
        <v>20</v>
      </c>
      <c r="AJ81" s="76">
        <v>42688</v>
      </c>
      <c r="AK81" s="160" t="s">
        <v>866</v>
      </c>
      <c r="AL81" s="92"/>
      <c r="AM81" s="20" t="b">
        <f>IF(NOT(ISNA(MATCH(Summary[App Code],#REF!,0))),TRUE,FALSE)</f>
        <v>1</v>
      </c>
    </row>
    <row r="82" spans="1:39" s="10" customFormat="1" ht="15" customHeight="1">
      <c r="A82" s="25">
        <v>5</v>
      </c>
      <c r="B82" s="8"/>
      <c r="C82" s="8" t="str">
        <f>IF(NOT(ISBLANK(VLOOKUP(E82,IIPM!A$2:J$999,2,FALSE))),VLOOKUP(E82,IIPM!A$2:J$999,2,FALSE),"")</f>
        <v>Medium</v>
      </c>
      <c r="D82" s="8" t="str">
        <f>IF(NOT(ISBLANK(VLOOKUP(E82,IIPM!A$2:J$999,3,FALSE))),VLOOKUP(E82,IIPM!A$2:J$999,3,FALSE),"")</f>
        <v>No</v>
      </c>
      <c r="E82" s="25" t="s">
        <v>229</v>
      </c>
      <c r="F82" s="19" t="str">
        <f>IF(NOT(ISBLANK(VLOOKUP(E82,IIPM!A$2:D$999,4,FALSE))),VLOOKUP(E82,IIPM!A$2:D$999,4,FALSE),"")</f>
        <v>SAGE ACCPAC</v>
      </c>
      <c r="G82" s="19" t="str">
        <f>IF(NOT(ISBLANK(VLOOKUP(E82,IIPM!A$2:J$999,5,FALSE))),VLOOKUP(E82,IIPM!A$2:J$999,5,FALSE),"")</f>
        <v>Hillard, Philippe (RBC IS)</v>
      </c>
      <c r="H82" s="92" t="str">
        <f>IF(NOT(ISBLANK(VLOOKUP(E82,IIPM!A$2:J$999,6,FALSE))),VLOOKUP(E82,IIPM!A$2:J$999,6,FALSE),"")</f>
        <v>Stefanovic, Snezana</v>
      </c>
      <c r="I82" s="92" t="str">
        <f>IF(NOT(ISBLANK(INDEX(L5RegionalHead[Regional Head],MATCH(Summary[L5],L5RegionalHead[L5],0)))),INDEX(L5RegionalHead[Regional Head],MATCH(Summary[L5],L5RegionalHead[L5],0)),"")</f>
        <v>Stefanovic, Snezana</v>
      </c>
      <c r="J82" s="92" t="e">
        <f>IF(NOT(ISBLANK(INDEX(IIPM[BU Exec Sponsor],MATCH(Summary[App Code],#REF!,0)))),INDEX(IIPM[BU Exec Sponsor],MATCH(Summary[App Code],#REF!,0)),"")</f>
        <v>#REF!</v>
      </c>
      <c r="K82" s="92" t="e">
        <f>IF(NOT(ISBLANK(INDEX(IIPM[Business App Sponsor],MATCH(Summary[App Code],#REF!,0)))),INDEX(IIPM[Business App Sponsor],MATCH(Summary[App Code],#REF!,0)),"")</f>
        <v>#REF!</v>
      </c>
      <c r="L82" s="92" t="e">
        <f>IF(NOT(ISBLANK(INDEX(IIPM[Primary Data Centers],MATCH(Summary[App Code],#REF!,0)))),INDEX(IIPM[Primary Data Centers],MATCH(Summary[App Code],#REF!,0)),"")</f>
        <v>#REF!</v>
      </c>
      <c r="M82" s="92" t="s">
        <v>234</v>
      </c>
      <c r="N82" s="92" t="s">
        <v>803</v>
      </c>
      <c r="O82" s="92" t="e">
        <f>IF(NOT(ISBLANK(INDEX(IIPM[Current Lifecycle Phase],MATCH(Summary[App Code],#REF!,0)))),INDEX(IIPM[Current Lifecycle Phase],MATCH(Summary[App Code],#REF!,0)),"")</f>
        <v>#REF!</v>
      </c>
      <c r="P82" s="172" t="s">
        <v>719</v>
      </c>
      <c r="Q82" s="42">
        <v>42866</v>
      </c>
      <c r="R82" s="42">
        <v>43230</v>
      </c>
      <c r="S82" s="42" t="s">
        <v>1303</v>
      </c>
      <c r="T82" s="147"/>
      <c r="U82" s="42"/>
      <c r="V82" s="158"/>
      <c r="W82" s="161"/>
      <c r="X82" s="200"/>
      <c r="Y82" s="38" t="s">
        <v>719</v>
      </c>
      <c r="Z82" s="42"/>
      <c r="AA82" s="66"/>
      <c r="AB82" s="38" t="s">
        <v>921</v>
      </c>
      <c r="AC82" s="187"/>
      <c r="AD82" s="67"/>
      <c r="AE82" s="31" t="s">
        <v>664</v>
      </c>
      <c r="AF82" s="8" t="s">
        <v>169</v>
      </c>
      <c r="AG82" s="9">
        <v>41944</v>
      </c>
      <c r="AH82" s="8" t="s">
        <v>19</v>
      </c>
      <c r="AI82" s="18" t="s">
        <v>20</v>
      </c>
      <c r="AJ82" s="76">
        <v>43040</v>
      </c>
      <c r="AK82" s="160" t="s">
        <v>921</v>
      </c>
      <c r="AL82" s="92"/>
      <c r="AM82" s="20" t="b">
        <f>IF(NOT(ISNA(MATCH(Summary[App Code],#REF!,0))),TRUE,FALSE)</f>
        <v>1</v>
      </c>
    </row>
    <row r="83" spans="1:39" s="10" customFormat="1" ht="15" customHeight="1">
      <c r="A83" s="25">
        <v>1</v>
      </c>
      <c r="B83" s="8"/>
      <c r="C83" s="8" t="str">
        <f>IF(NOT(ISBLANK(VLOOKUP(E83,IIPM!A$2:J$999,2,FALSE))),VLOOKUP(E83,IIPM!A$2:J$999,2,FALSE),"")</f>
        <v>High</v>
      </c>
      <c r="D83" s="8" t="str">
        <f>IF(NOT(ISBLANK(VLOOKUP(E83,IIPM!A$2:J$999,3,FALSE))),VLOOKUP(E83,IIPM!A$2:J$999,3,FALSE),"")</f>
        <v>No</v>
      </c>
      <c r="E83" s="25" t="s">
        <v>233</v>
      </c>
      <c r="F83" s="19" t="str">
        <f>IF(NOT(ISBLANK(VLOOKUP(E83,IIPM!A$2:D$999,4,FALSE))),VLOOKUP(E83,IIPM!A$2:D$999,4,FALSE),"")</f>
        <v>SARA</v>
      </c>
      <c r="G83" s="19" t="str">
        <f>IF(NOT(ISBLANK(VLOOKUP(E83,IIPM!A$2:J$999,5,FALSE))),VLOOKUP(E83,IIPM!A$2:J$999,5,FALSE),"")</f>
        <v>Wagner, Fran¿ois (RBC IS)</v>
      </c>
      <c r="H83" s="92" t="str">
        <f>IF(NOT(ISBLANK(VLOOKUP(E83,IIPM!A$2:J$999,6,FALSE))),VLOOKUP(E83,IIPM!A$2:J$999,6,FALSE),"")</f>
        <v>Stefanovic, Snezana</v>
      </c>
      <c r="I83" s="92" t="str">
        <f>IF(NOT(ISBLANK(INDEX(L5RegionalHead[Regional Head],MATCH(Summary[L5],L5RegionalHead[L5],0)))),INDEX(L5RegionalHead[Regional Head],MATCH(Summary[L5],L5RegionalHead[L5],0)),"")</f>
        <v>Stefanovic, Snezana</v>
      </c>
      <c r="J83" s="92" t="e">
        <f>IF(NOT(ISBLANK(INDEX(IIPM[BU Exec Sponsor],MATCH(Summary[App Code],#REF!,0)))),INDEX(IIPM[BU Exec Sponsor],MATCH(Summary[App Code],#REF!,0)),"")</f>
        <v>#REF!</v>
      </c>
      <c r="K83" s="92" t="e">
        <f>IF(NOT(ISBLANK(INDEX(IIPM[Business App Sponsor],MATCH(Summary[App Code],#REF!,0)))),INDEX(IIPM[Business App Sponsor],MATCH(Summary[App Code],#REF!,0)),"")</f>
        <v>#REF!</v>
      </c>
      <c r="L83" s="92" t="e">
        <f>IF(NOT(ISBLANK(INDEX(IIPM[Primary Data Centers],MATCH(Summary[App Code],#REF!,0)))),INDEX(IIPM[Primary Data Centers],MATCH(Summary[App Code],#REF!,0)),"")</f>
        <v>#REF!</v>
      </c>
      <c r="M83" s="92" t="s">
        <v>234</v>
      </c>
      <c r="N83" s="92" t="s">
        <v>234</v>
      </c>
      <c r="O83" s="92" t="e">
        <f>IF(NOT(ISBLANK(INDEX(IIPM[Current Lifecycle Phase],MATCH(Summary[App Code],#REF!,0)))),INDEX(IIPM[Current Lifecycle Phase],MATCH(Summary[App Code],#REF!,0)),"")</f>
        <v>#REF!</v>
      </c>
      <c r="P83" s="172" t="s">
        <v>719</v>
      </c>
      <c r="Q83" s="42">
        <v>42859</v>
      </c>
      <c r="R83" s="42">
        <v>43224</v>
      </c>
      <c r="S83" s="42" t="s">
        <v>1305</v>
      </c>
      <c r="T83" s="147"/>
      <c r="U83" s="42"/>
      <c r="V83" s="92"/>
      <c r="W83" s="161"/>
      <c r="X83" s="200"/>
      <c r="Y83" s="38" t="s">
        <v>719</v>
      </c>
      <c r="Z83" s="42"/>
      <c r="AA83" s="66"/>
      <c r="AB83" s="38" t="s">
        <v>921</v>
      </c>
      <c r="AC83" s="187"/>
      <c r="AD83" s="67" t="s">
        <v>670</v>
      </c>
      <c r="AE83" s="31" t="s">
        <v>169</v>
      </c>
      <c r="AF83" s="8" t="s">
        <v>169</v>
      </c>
      <c r="AG83" s="9">
        <v>42427</v>
      </c>
      <c r="AH83" s="8" t="s">
        <v>19</v>
      </c>
      <c r="AI83" s="18" t="s">
        <v>20</v>
      </c>
      <c r="AJ83" s="76">
        <v>42793</v>
      </c>
      <c r="AK83" s="160" t="s">
        <v>921</v>
      </c>
      <c r="AL83" s="92"/>
      <c r="AM83" s="20" t="b">
        <f>IF(NOT(ISNA(MATCH(Summary[App Code],#REF!,0))),TRUE,FALSE)</f>
        <v>1</v>
      </c>
    </row>
    <row r="84" spans="1:39" s="10" customFormat="1" ht="15" customHeight="1">
      <c r="A84" s="25">
        <v>1</v>
      </c>
      <c r="B84" s="8"/>
      <c r="C84" s="8" t="str">
        <f>IF(NOT(ISBLANK(VLOOKUP(E84,IIPM!A$2:J$999,2,FALSE))),VLOOKUP(E84,IIPM!A$2:J$999,2,FALSE),"")</f>
        <v>High</v>
      </c>
      <c r="D84" s="8" t="str">
        <f>IF(NOT(ISBLANK(VLOOKUP(E84,IIPM!A$2:J$999,3,FALSE))),VLOOKUP(E84,IIPM!A$2:J$999,3,FALSE),"")</f>
        <v>No</v>
      </c>
      <c r="E84" s="25" t="s">
        <v>236</v>
      </c>
      <c r="F84" s="19" t="str">
        <f>IF(NOT(ISBLANK(VLOOKUP(E84,IIPM!A$2:D$999,4,FALSE))),VLOOKUP(E84,IIPM!A$2:D$999,4,FALSE),"")</f>
        <v>SARA WEB</v>
      </c>
      <c r="G84" s="19" t="str">
        <f>IF(NOT(ISBLANK(VLOOKUP(E84,IIPM!A$2:J$999,5,FALSE))),VLOOKUP(E84,IIPM!A$2:J$999,5,FALSE),"")</f>
        <v>Wagner, Fran¿ois (RBC IS)</v>
      </c>
      <c r="H84" s="92" t="str">
        <f>IF(NOT(ISBLANK(VLOOKUP(E84,IIPM!A$2:J$999,6,FALSE))),VLOOKUP(E84,IIPM!A$2:J$999,6,FALSE),"")</f>
        <v>Stefanovic, Snezana</v>
      </c>
      <c r="I84" s="92" t="str">
        <f>IF(NOT(ISBLANK(INDEX(L5RegionalHead[Regional Head],MATCH(Summary[L5],L5RegionalHead[L5],0)))),INDEX(L5RegionalHead[Regional Head],MATCH(Summary[L5],L5RegionalHead[L5],0)),"")</f>
        <v>Stefanovic, Snezana</v>
      </c>
      <c r="J84" s="92" t="e">
        <f>IF(NOT(ISBLANK(INDEX(IIPM[BU Exec Sponsor],MATCH(Summary[App Code],#REF!,0)))),INDEX(IIPM[BU Exec Sponsor],MATCH(Summary[App Code],#REF!,0)),"")</f>
        <v>#REF!</v>
      </c>
      <c r="K84" s="92" t="e">
        <f>IF(NOT(ISBLANK(INDEX(IIPM[Business App Sponsor],MATCH(Summary[App Code],#REF!,0)))),INDEX(IIPM[Business App Sponsor],MATCH(Summary[App Code],#REF!,0)),"")</f>
        <v>#REF!</v>
      </c>
      <c r="L84" s="92" t="e">
        <f>IF(NOT(ISBLANK(INDEX(IIPM[Primary Data Centers],MATCH(Summary[App Code],#REF!,0)))),INDEX(IIPM[Primary Data Centers],MATCH(Summary[App Code],#REF!,0)),"")</f>
        <v>#REF!</v>
      </c>
      <c r="M84" s="92" t="s">
        <v>234</v>
      </c>
      <c r="N84" s="92" t="s">
        <v>234</v>
      </c>
      <c r="O84" s="92" t="e">
        <f>IF(NOT(ISBLANK(INDEX(IIPM[Current Lifecycle Phase],MATCH(Summary[App Code],#REF!,0)))),INDEX(IIPM[Current Lifecycle Phase],MATCH(Summary[App Code],#REF!,0)),"")</f>
        <v>#REF!</v>
      </c>
      <c r="P84" s="172" t="s">
        <v>719</v>
      </c>
      <c r="Q84" s="57">
        <v>42860</v>
      </c>
      <c r="R84" s="57">
        <v>43225</v>
      </c>
      <c r="S84" s="42" t="s">
        <v>1305</v>
      </c>
      <c r="T84" s="42"/>
      <c r="U84" s="147"/>
      <c r="V84" s="92"/>
      <c r="W84" s="161"/>
      <c r="X84" s="200"/>
      <c r="Y84" s="38" t="s">
        <v>719</v>
      </c>
      <c r="Z84" s="42"/>
      <c r="AA84" s="66"/>
      <c r="AB84" s="38" t="s">
        <v>921</v>
      </c>
      <c r="AC84" s="187"/>
      <c r="AD84" s="67"/>
      <c r="AE84" s="31" t="s">
        <v>51</v>
      </c>
      <c r="AF84" s="8" t="s">
        <v>169</v>
      </c>
      <c r="AG84" s="9">
        <v>42427</v>
      </c>
      <c r="AH84" s="8" t="s">
        <v>19</v>
      </c>
      <c r="AI84" s="18" t="s">
        <v>20</v>
      </c>
      <c r="AJ84" s="76">
        <v>42793</v>
      </c>
      <c r="AK84" s="160" t="s">
        <v>921</v>
      </c>
      <c r="AL84" s="92"/>
      <c r="AM84" s="20" t="b">
        <f>IF(NOT(ISNA(MATCH(Summary[App Code],#REF!,0))),TRUE,FALSE)</f>
        <v>1</v>
      </c>
    </row>
    <row r="85" spans="1:39" s="10" customFormat="1" ht="15.75" customHeight="1">
      <c r="A85" s="25">
        <v>4</v>
      </c>
      <c r="B85" s="8"/>
      <c r="C85" s="8" t="str">
        <f>IF(NOT(ISBLANK(VLOOKUP(E85,IIPM!A$2:J$999,2,FALSE))),VLOOKUP(E85,IIPM!A$2:J$999,2,FALSE),"")</f>
        <v>High</v>
      </c>
      <c r="D85" s="8" t="str">
        <f>IF(NOT(ISBLANK(VLOOKUP(E85,IIPM!A$2:J$999,3,FALSE))),VLOOKUP(E85,IIPM!A$2:J$999,3,FALSE),"")</f>
        <v>No</v>
      </c>
      <c r="E85" s="25" t="s">
        <v>243</v>
      </c>
      <c r="F85" s="19" t="str">
        <f>IF(NOT(ISBLANK(VLOOKUP(E85,IIPM!A$2:D$999,4,FALSE))),VLOOKUP(E85,IIPM!A$2:D$999,4,FALSE),"")</f>
        <v>GTX (STELINK)</v>
      </c>
      <c r="G85" s="19" t="str">
        <f>IF(NOT(ISBLANK(VLOOKUP(E85,IIPM!A$2:J$999,5,FALSE))),VLOOKUP(E85,IIPM!A$2:J$999,5,FALSE),"")</f>
        <v>Franz, Laurent (RBC IS)</v>
      </c>
      <c r="H85" s="92" t="str">
        <f>IF(NOT(ISBLANK(VLOOKUP(E85,IIPM!A$2:J$999,6,FALSE))),VLOOKUP(E85,IIPM!A$2:J$999,6,FALSE),"")</f>
        <v>Stefanovic, Snezana</v>
      </c>
      <c r="I85" s="92" t="str">
        <f>IF(NOT(ISBLANK(INDEX(L5RegionalHead[Regional Head],MATCH(Summary[L5],L5RegionalHead[L5],0)))),INDEX(L5RegionalHead[Regional Head],MATCH(Summary[L5],L5RegionalHead[L5],0)),"")</f>
        <v>Stefanovic, Snezana</v>
      </c>
      <c r="J85" s="92" t="e">
        <f>IF(NOT(ISBLANK(INDEX(IIPM[BU Exec Sponsor],MATCH(Summary[App Code],#REF!,0)))),INDEX(IIPM[BU Exec Sponsor],MATCH(Summary[App Code],#REF!,0)),"")</f>
        <v>#REF!</v>
      </c>
      <c r="K85" s="92" t="e">
        <f>IF(NOT(ISBLANK(INDEX(IIPM[Business App Sponsor],MATCH(Summary[App Code],#REF!,0)))),INDEX(IIPM[Business App Sponsor],MATCH(Summary[App Code],#REF!,0)),"")</f>
        <v>#REF!</v>
      </c>
      <c r="L85" s="92" t="e">
        <f>IF(NOT(ISBLANK(INDEX(IIPM[Primary Data Centers],MATCH(Summary[App Code],#REF!,0)))),INDEX(IIPM[Primary Data Centers],MATCH(Summary[App Code],#REF!,0)),"")</f>
        <v>#REF!</v>
      </c>
      <c r="M85" s="92" t="s">
        <v>234</v>
      </c>
      <c r="N85" s="92" t="s">
        <v>804</v>
      </c>
      <c r="O85" s="92" t="e">
        <f>IF(NOT(ISBLANK(INDEX(IIPM[Current Lifecycle Phase],MATCH(Summary[App Code],#REF!,0)))),INDEX(IIPM[Current Lifecycle Phase],MATCH(Summary[App Code],#REF!,0)),"")</f>
        <v>#REF!</v>
      </c>
      <c r="P85" s="172" t="s">
        <v>719</v>
      </c>
      <c r="Q85" s="42">
        <v>42900</v>
      </c>
      <c r="R85" s="42">
        <v>43263</v>
      </c>
      <c r="S85" s="42" t="s">
        <v>1305</v>
      </c>
      <c r="T85" s="42"/>
      <c r="U85" s="147"/>
      <c r="V85" s="188"/>
      <c r="W85" s="162"/>
      <c r="X85" s="201"/>
      <c r="Y85" s="38" t="s">
        <v>719</v>
      </c>
      <c r="Z85" s="42"/>
      <c r="AA85" s="66"/>
      <c r="AB85" s="38" t="s">
        <v>921</v>
      </c>
      <c r="AC85" s="187"/>
      <c r="AD85" s="67"/>
      <c r="AE85" s="31" t="s">
        <v>169</v>
      </c>
      <c r="AF85" s="8" t="s">
        <v>169</v>
      </c>
      <c r="AG85" s="9">
        <v>42427</v>
      </c>
      <c r="AH85" s="8" t="s">
        <v>19</v>
      </c>
      <c r="AI85" s="18" t="s">
        <v>20</v>
      </c>
      <c r="AJ85" s="76">
        <v>42793</v>
      </c>
      <c r="AK85" s="160" t="s">
        <v>921</v>
      </c>
      <c r="AL85" s="92"/>
      <c r="AM85" s="20" t="b">
        <f>IF(NOT(ISNA(MATCH(Summary[App Code],#REF!,0))),TRUE,FALSE)</f>
        <v>1</v>
      </c>
    </row>
    <row r="86" spans="1:39" s="10" customFormat="1" ht="15" customHeight="1">
      <c r="A86" s="25">
        <v>4</v>
      </c>
      <c r="B86" s="8"/>
      <c r="C86" s="8" t="str">
        <f>IF(NOT(ISBLANK(VLOOKUP(E86,IIPM!A$2:J$999,2,FALSE))),VLOOKUP(E86,IIPM!A$2:J$999,2,FALSE),"")</f>
        <v>High</v>
      </c>
      <c r="D86" s="8" t="str">
        <f>IF(NOT(ISBLANK(VLOOKUP(E86,IIPM!A$2:J$999,3,FALSE))),VLOOKUP(E86,IIPM!A$2:J$999,3,FALSE),"")</f>
        <v>No</v>
      </c>
      <c r="E86" s="25" t="s">
        <v>246</v>
      </c>
      <c r="F86" s="19" t="str">
        <f>IF(NOT(ISBLANK(VLOOKUP(E86,IIPM!A$2:D$999,4,FALSE))),VLOOKUP(E86,IIPM!A$2:D$999,4,FALSE),"")</f>
        <v>STP</v>
      </c>
      <c r="G86" s="19" t="str">
        <f>IF(NOT(ISBLANK(VLOOKUP(E86,IIPM!A$2:J$999,5,FALSE))),VLOOKUP(E86,IIPM!A$2:J$999,5,FALSE),"")</f>
        <v>Franz, Laurent (RBC IS)</v>
      </c>
      <c r="H86" s="92" t="str">
        <f>IF(NOT(ISBLANK(VLOOKUP(E86,IIPM!A$2:J$999,6,FALSE))),VLOOKUP(E86,IIPM!A$2:J$999,6,FALSE),"")</f>
        <v>Stefanovic, Snezana</v>
      </c>
      <c r="I86" s="92" t="str">
        <f>IF(NOT(ISBLANK(INDEX(L5RegionalHead[Regional Head],MATCH(Summary[L5],L5RegionalHead[L5],0)))),INDEX(L5RegionalHead[Regional Head],MATCH(Summary[L5],L5RegionalHead[L5],0)),"")</f>
        <v>Stefanovic, Snezana</v>
      </c>
      <c r="J86" s="92" t="e">
        <f>IF(NOT(ISBLANK(INDEX(IIPM[BU Exec Sponsor],MATCH(Summary[App Code],#REF!,0)))),INDEX(IIPM[BU Exec Sponsor],MATCH(Summary[App Code],#REF!,0)),"")</f>
        <v>#REF!</v>
      </c>
      <c r="K86" s="92" t="e">
        <f>IF(NOT(ISBLANK(INDEX(IIPM[Business App Sponsor],MATCH(Summary[App Code],#REF!,0)))),INDEX(IIPM[Business App Sponsor],MATCH(Summary[App Code],#REF!,0)),"")</f>
        <v>#REF!</v>
      </c>
      <c r="L86" s="92" t="e">
        <f>IF(NOT(ISBLANK(INDEX(IIPM[Primary Data Centers],MATCH(Summary[App Code],#REF!,0)))),INDEX(IIPM[Primary Data Centers],MATCH(Summary[App Code],#REF!,0)),"")</f>
        <v>#REF!</v>
      </c>
      <c r="M86" s="92" t="s">
        <v>234</v>
      </c>
      <c r="N86" s="92" t="s">
        <v>95</v>
      </c>
      <c r="O86" s="92" t="e">
        <f>IF(NOT(ISBLANK(INDEX(IIPM[Current Lifecycle Phase],MATCH(Summary[App Code],#REF!,0)))),INDEX(IIPM[Current Lifecycle Phase],MATCH(Summary[App Code],#REF!,0)),"")</f>
        <v>#REF!</v>
      </c>
      <c r="P86" s="172" t="s">
        <v>719</v>
      </c>
      <c r="Q86" s="42">
        <v>42907</v>
      </c>
      <c r="R86" s="42">
        <v>43271</v>
      </c>
      <c r="S86" s="42" t="s">
        <v>1303</v>
      </c>
      <c r="T86" s="147"/>
      <c r="U86" s="42"/>
      <c r="V86" s="163" t="s">
        <v>875</v>
      </c>
      <c r="W86" s="161"/>
      <c r="X86" s="200"/>
      <c r="Y86" s="38" t="s">
        <v>719</v>
      </c>
      <c r="Z86" s="42"/>
      <c r="AA86" s="66"/>
      <c r="AB86" s="38" t="s">
        <v>921</v>
      </c>
      <c r="AC86" s="187"/>
      <c r="AD86" s="67"/>
      <c r="AE86" s="31" t="s">
        <v>51</v>
      </c>
      <c r="AF86" s="8" t="s">
        <v>169</v>
      </c>
      <c r="AG86" s="9">
        <v>42448</v>
      </c>
      <c r="AH86" s="8" t="s">
        <v>19</v>
      </c>
      <c r="AI86" s="18" t="s">
        <v>20</v>
      </c>
      <c r="AJ86" s="76">
        <v>42813</v>
      </c>
      <c r="AK86" s="160" t="s">
        <v>921</v>
      </c>
      <c r="AL86" s="92"/>
      <c r="AM86" s="20" t="b">
        <f>IF(NOT(ISNA(MATCH(Summary[App Code],#REF!,0))),TRUE,FALSE)</f>
        <v>1</v>
      </c>
    </row>
    <row r="87" spans="1:39" s="10" customFormat="1" ht="15" customHeight="1">
      <c r="A87" s="25">
        <v>2</v>
      </c>
      <c r="B87" s="8"/>
      <c r="C87" s="8" t="str">
        <f>IF(NOT(ISBLANK(VLOOKUP(E87,IIPM!A$2:J$999,2,FALSE))),VLOOKUP(E87,IIPM!A$2:J$999,2,FALSE),"")</f>
        <v>High</v>
      </c>
      <c r="D87" s="8" t="str">
        <f>IF(NOT(ISBLANK(VLOOKUP(E87,IIPM!A$2:J$999,3,FALSE))),VLOOKUP(E87,IIPM!A$2:J$999,3,FALSE),"")</f>
        <v>No</v>
      </c>
      <c r="E87" s="25" t="s">
        <v>248</v>
      </c>
      <c r="F87" s="19" t="str">
        <f>IF(NOT(ISBLANK(VLOOKUP(E87,IIPM!A$2:D$999,4,FALSE))),VLOOKUP(E87,IIPM!A$2:D$999,4,FALSE),"")</f>
        <v>StpMat</v>
      </c>
      <c r="G87" s="19" t="str">
        <f>IF(NOT(ISBLANK(VLOOKUP(E87,IIPM!A$2:J$999,5,FALSE))),VLOOKUP(E87,IIPM!A$2:J$999,5,FALSE),"")</f>
        <v>Meyer, Stephan (RBC IS)</v>
      </c>
      <c r="H87" s="92" t="str">
        <f>IF(NOT(ISBLANK(VLOOKUP(E87,IIPM!A$2:J$999,6,FALSE))),VLOOKUP(E87,IIPM!A$2:J$999,6,FALSE),"")</f>
        <v>de Lucy, Chloe</v>
      </c>
      <c r="I87" s="92" t="str">
        <f>IF(NOT(ISBLANK(INDEX(L5RegionalHead[Regional Head],MATCH(Summary[L5],L5RegionalHead[L5],0)))),INDEX(L5RegionalHead[Regional Head],MATCH(Summary[L5],L5RegionalHead[L5],0)),"")</f>
        <v>Bob Markakis</v>
      </c>
      <c r="J87" s="92" t="e">
        <f>IF(NOT(ISBLANK(INDEX(IIPM[BU Exec Sponsor],MATCH(Summary[App Code],#REF!,0)))),INDEX(IIPM[BU Exec Sponsor],MATCH(Summary[App Code],#REF!,0)),"")</f>
        <v>#REF!</v>
      </c>
      <c r="K87" s="92" t="e">
        <f>IF(NOT(ISBLANK(INDEX(IIPM[Business App Sponsor],MATCH(Summary[App Code],#REF!,0)))),INDEX(IIPM[Business App Sponsor],MATCH(Summary[App Code],#REF!,0)),"")</f>
        <v>#REF!</v>
      </c>
      <c r="L87" s="92" t="e">
        <f>IF(NOT(ISBLANK(INDEX(IIPM[Primary Data Centers],MATCH(Summary[App Code],#REF!,0)))),INDEX(IIPM[Primary Data Centers],MATCH(Summary[App Code],#REF!,0)),"")</f>
        <v>#REF!</v>
      </c>
      <c r="M87" s="92" t="s">
        <v>732</v>
      </c>
      <c r="N87" s="92" t="s">
        <v>794</v>
      </c>
      <c r="O87" s="92" t="e">
        <f>IF(NOT(ISBLANK(INDEX(IIPM[Current Lifecycle Phase],MATCH(Summary[App Code],#REF!,0)))),INDEX(IIPM[Current Lifecycle Phase],MATCH(Summary[App Code],#REF!,0)),"")</f>
        <v>#REF!</v>
      </c>
      <c r="P87" s="172" t="s">
        <v>719</v>
      </c>
      <c r="Q87" s="57">
        <v>42886</v>
      </c>
      <c r="R87" s="57">
        <v>43251</v>
      </c>
      <c r="S87" s="42" t="s">
        <v>1304</v>
      </c>
      <c r="T87" s="57"/>
      <c r="U87" s="147"/>
      <c r="V87" s="92" t="s">
        <v>870</v>
      </c>
      <c r="W87" s="161"/>
      <c r="X87" s="200"/>
      <c r="Y87" s="38" t="s">
        <v>866</v>
      </c>
      <c r="Z87" s="42"/>
      <c r="AA87" s="66"/>
      <c r="AB87" s="38" t="s">
        <v>866</v>
      </c>
      <c r="AC87" s="187"/>
      <c r="AD87" s="67"/>
      <c r="AE87" s="31" t="s">
        <v>51</v>
      </c>
      <c r="AF87" s="8" t="s">
        <v>55</v>
      </c>
      <c r="AG87" s="9">
        <v>42448</v>
      </c>
      <c r="AH87" s="8" t="s">
        <v>19</v>
      </c>
      <c r="AI87" s="18" t="s">
        <v>20</v>
      </c>
      <c r="AJ87" s="76">
        <v>42813</v>
      </c>
      <c r="AK87" s="160" t="s">
        <v>866</v>
      </c>
      <c r="AL87" s="92"/>
      <c r="AM87" s="20" t="b">
        <f>IF(NOT(ISNA(MATCH(Summary[App Code],#REF!,0))),TRUE,FALSE)</f>
        <v>1</v>
      </c>
    </row>
    <row r="88" spans="1:39" s="10" customFormat="1" ht="15" customHeight="1">
      <c r="A88" s="46">
        <v>5</v>
      </c>
      <c r="B88" s="47"/>
      <c r="C88" s="8" t="str">
        <f>IF(NOT(ISBLANK(VLOOKUP(E88,IIPM!A$2:J$999,2,FALSE))),VLOOKUP(E88,IIPM!A$2:J$999,2,FALSE),"")</f>
        <v>Medium</v>
      </c>
      <c r="D88" s="8" t="str">
        <f>IF(NOT(ISBLANK(VLOOKUP(E88,IIPM!A$2:J$999,3,FALSE))),VLOOKUP(E88,IIPM!A$2:J$999,3,FALSE),"")</f>
        <v>No</v>
      </c>
      <c r="E88" s="46" t="s">
        <v>251</v>
      </c>
      <c r="F88" s="19" t="str">
        <f>IF(NOT(ISBLANK(VLOOKUP(E88,IIPM!A$2:D$999,4,FALSE))),VLOOKUP(E88,IIPM!A$2:D$999,4,FALSE),"")</f>
        <v>TATTICA</v>
      </c>
      <c r="G88" s="19" t="str">
        <f>IF(NOT(ISBLANK(VLOOKUP(E88,IIPM!A$2:J$999,5,FALSE))),VLOOKUP(E88,IIPM!A$2:J$999,5,FALSE),"")</f>
        <v>Meyer, Stephan (RBC IS)</v>
      </c>
      <c r="H88" s="92" t="str">
        <f>IF(NOT(ISBLANK(VLOOKUP(E88,IIPM!A$2:J$999,6,FALSE))),VLOOKUP(E88,IIPM!A$2:J$999,6,FALSE),"")</f>
        <v>de Lucy, Chloe</v>
      </c>
      <c r="I88" s="92" t="str">
        <f>IF(NOT(ISBLANK(INDEX(L5RegionalHead[Regional Head],MATCH(Summary[L5],L5RegionalHead[L5],0)))),INDEX(L5RegionalHead[Regional Head],MATCH(Summary[L5],L5RegionalHead[L5],0)),"")</f>
        <v>Bob Markakis</v>
      </c>
      <c r="J88" s="92" t="e">
        <f>IF(NOT(ISBLANK(INDEX(IIPM[BU Exec Sponsor],MATCH(Summary[App Code],#REF!,0)))),INDEX(IIPM[BU Exec Sponsor],MATCH(Summary[App Code],#REF!,0)),"")</f>
        <v>#REF!</v>
      </c>
      <c r="K88" s="92" t="e">
        <f>IF(NOT(ISBLANK(INDEX(IIPM[Business App Sponsor],MATCH(Summary[App Code],#REF!,0)))),INDEX(IIPM[Business App Sponsor],MATCH(Summary[App Code],#REF!,0)),"")</f>
        <v>#REF!</v>
      </c>
      <c r="L88" s="92" t="e">
        <f>IF(NOT(ISBLANK(INDEX(IIPM[Primary Data Centers],MATCH(Summary[App Code],#REF!,0)))),INDEX(IIPM[Primary Data Centers],MATCH(Summary[App Code],#REF!,0)),"")</f>
        <v>#REF!</v>
      </c>
      <c r="M88" s="163" t="s">
        <v>234</v>
      </c>
      <c r="N88" s="163" t="s">
        <v>95</v>
      </c>
      <c r="O88" s="92" t="e">
        <f>IF(NOT(ISBLANK(INDEX(IIPM[Current Lifecycle Phase],MATCH(Summary[App Code],#REF!,0)))),INDEX(IIPM[Current Lifecycle Phase],MATCH(Summary[App Code],#REF!,0)),"")</f>
        <v>#REF!</v>
      </c>
      <c r="P88" s="207" t="s">
        <v>719</v>
      </c>
      <c r="Q88" s="217">
        <v>42912</v>
      </c>
      <c r="R88" s="217">
        <v>43277</v>
      </c>
      <c r="S88" s="42" t="s">
        <v>1304</v>
      </c>
      <c r="T88" s="50"/>
      <c r="U88" s="102"/>
      <c r="V88" s="163" t="s">
        <v>876</v>
      </c>
      <c r="W88" s="215"/>
      <c r="X88" s="216"/>
      <c r="Y88" s="38" t="s">
        <v>719</v>
      </c>
      <c r="Z88" s="50"/>
      <c r="AA88" s="192"/>
      <c r="AB88" s="38" t="s">
        <v>921</v>
      </c>
      <c r="AC88" s="202"/>
      <c r="AD88" s="67"/>
      <c r="AE88" s="31" t="s">
        <v>43</v>
      </c>
      <c r="AF88" s="8" t="s">
        <v>51</v>
      </c>
      <c r="AG88" s="9">
        <v>42588</v>
      </c>
      <c r="AH88" s="8" t="s">
        <v>19</v>
      </c>
      <c r="AI88" s="18" t="s">
        <v>20</v>
      </c>
      <c r="AJ88" s="76">
        <v>42828</v>
      </c>
      <c r="AK88" s="160" t="s">
        <v>921</v>
      </c>
      <c r="AL88" s="163"/>
      <c r="AM88" s="51" t="b">
        <f>IF(NOT(ISNA(MATCH(Summary[App Code],#REF!,0))),TRUE,FALSE)</f>
        <v>1</v>
      </c>
    </row>
    <row r="89" spans="1:39" s="10" customFormat="1" ht="15" customHeight="1">
      <c r="A89" s="25">
        <v>3</v>
      </c>
      <c r="B89" s="8"/>
      <c r="C89" s="8" t="str">
        <f>IF(NOT(ISBLANK(VLOOKUP(E89,IIPM!A$2:J$999,2,FALSE))),VLOOKUP(E89,IIPM!A$2:J$999,2,FALSE),"")</f>
        <v>High</v>
      </c>
      <c r="D89" s="8" t="str">
        <f>IF(NOT(ISBLANK(VLOOKUP(E89,IIPM!A$2:J$999,3,FALSE))),VLOOKUP(E89,IIPM!A$2:J$999,3,FALSE),"")</f>
        <v>No</v>
      </c>
      <c r="E89" s="25" t="s">
        <v>254</v>
      </c>
      <c r="F89" s="19" t="str">
        <f>IF(NOT(ISBLANK(VLOOKUP(E89,IIPM!A$2:D$999,4,FALSE))),VLOOKUP(E89,IIPM!A$2:D$999,4,FALSE),"")</f>
        <v>UBIX</v>
      </c>
      <c r="G89" s="19" t="str">
        <f>IF(NOT(ISBLANK(VLOOKUP(E89,IIPM!A$2:J$999,5,FALSE))),VLOOKUP(E89,IIPM!A$2:J$999,5,FALSE),"")</f>
        <v>Thiry, Eric (RBC IS)</v>
      </c>
      <c r="H89" s="92" t="str">
        <f>IF(NOT(ISBLANK(VLOOKUP(E89,IIPM!A$2:J$999,6,FALSE))),VLOOKUP(E89,IIPM!A$2:J$999,6,FALSE),"")</f>
        <v>de Lucy, Chloe</v>
      </c>
      <c r="I89" s="92" t="str">
        <f>IF(NOT(ISBLANK(INDEX(L5RegionalHead[Regional Head],MATCH(Summary[L5],L5RegionalHead[L5],0)))),INDEX(L5RegionalHead[Regional Head],MATCH(Summary[L5],L5RegionalHead[L5],0)),"")</f>
        <v>Bob Markakis</v>
      </c>
      <c r="J89" s="92" t="e">
        <f>IF(NOT(ISBLANK(INDEX(IIPM[BU Exec Sponsor],MATCH(Summary[App Code],#REF!,0)))),INDEX(IIPM[BU Exec Sponsor],MATCH(Summary[App Code],#REF!,0)),"")</f>
        <v>#REF!</v>
      </c>
      <c r="K89" s="92" t="e">
        <f>IF(NOT(ISBLANK(INDEX(IIPM[Business App Sponsor],MATCH(Summary[App Code],#REF!,0)))),INDEX(IIPM[Business App Sponsor],MATCH(Summary[App Code],#REF!,0)),"")</f>
        <v>#REF!</v>
      </c>
      <c r="L89" s="92" t="e">
        <f>IF(NOT(ISBLANK(INDEX(IIPM[Primary Data Centers],MATCH(Summary[App Code],#REF!,0)))),INDEX(IIPM[Primary Data Centers],MATCH(Summary[App Code],#REF!,0)),"")</f>
        <v>#REF!</v>
      </c>
      <c r="M89" s="92" t="s">
        <v>732</v>
      </c>
      <c r="N89" s="92" t="s">
        <v>793</v>
      </c>
      <c r="O89" s="92" t="e">
        <f>IF(NOT(ISBLANK(INDEX(IIPM[Current Lifecycle Phase],MATCH(Summary[App Code],#REF!,0)))),INDEX(IIPM[Current Lifecycle Phase],MATCH(Summary[App Code],#REF!,0)),"")</f>
        <v>#REF!</v>
      </c>
      <c r="P89" s="172" t="s">
        <v>719</v>
      </c>
      <c r="Q89" s="42">
        <v>42926</v>
      </c>
      <c r="R89" s="42">
        <v>43291</v>
      </c>
      <c r="S89" s="42" t="s">
        <v>1304</v>
      </c>
      <c r="T89" s="42"/>
      <c r="U89" s="72"/>
      <c r="V89" s="173"/>
      <c r="W89" s="161"/>
      <c r="X89" s="200"/>
      <c r="Y89" s="38" t="s">
        <v>719</v>
      </c>
      <c r="Z89" s="42"/>
      <c r="AA89" s="66"/>
      <c r="AB89" s="38" t="s">
        <v>921</v>
      </c>
      <c r="AC89" s="187"/>
      <c r="AD89" s="67"/>
      <c r="AE89" s="31" t="s">
        <v>51</v>
      </c>
      <c r="AF89" s="8" t="s">
        <v>55</v>
      </c>
      <c r="AG89" s="9">
        <v>42448</v>
      </c>
      <c r="AH89" s="8" t="s">
        <v>19</v>
      </c>
      <c r="AI89" s="18" t="s">
        <v>20</v>
      </c>
      <c r="AJ89" s="76">
        <v>42813</v>
      </c>
      <c r="AK89" s="160" t="s">
        <v>921</v>
      </c>
      <c r="AL89" s="92"/>
      <c r="AM89" s="20" t="b">
        <f>IF(NOT(ISNA(MATCH(Summary[App Code],#REF!,0))),TRUE,FALSE)</f>
        <v>1</v>
      </c>
    </row>
    <row r="90" spans="1:39" s="10" customFormat="1" ht="15" customHeight="1">
      <c r="A90" s="25">
        <v>6</v>
      </c>
      <c r="B90" s="8"/>
      <c r="C90" s="8" t="str">
        <f>IF(NOT(ISBLANK(VLOOKUP(E90,IIPM!A$2:J$999,2,FALSE))),VLOOKUP(E90,IIPM!A$2:J$999,2,FALSE),"")</f>
        <v>Criticality Not Assigned</v>
      </c>
      <c r="D90" s="8" t="str">
        <f>IF(NOT(ISBLANK(VLOOKUP(E90,IIPM!A$2:J$999,3,FALSE))),VLOOKUP(E90,IIPM!A$2:J$999,3,FALSE),"")</f>
        <v>No</v>
      </c>
      <c r="E90" s="25" t="s">
        <v>256</v>
      </c>
      <c r="F90" s="19" t="str">
        <f>IF(NOT(ISBLANK(VLOOKUP(E90,IIPM!A$2:D$999,4,FALSE))),VLOOKUP(E90,IIPM!A$2:D$999,4,FALSE),"")</f>
        <v>Swift Solution Canada</v>
      </c>
      <c r="G90" s="19" t="str">
        <f>IF(NOT(ISBLANK(VLOOKUP(E90,IIPM!A$2:J$999,5,FALSE))),VLOOKUP(E90,IIPM!A$2:J$999,5,FALSE),"")</f>
        <v>Franz, Laurent (RBC IS)</v>
      </c>
      <c r="H90" s="92" t="str">
        <f>IF(NOT(ISBLANK(VLOOKUP(E90,IIPM!A$2:J$999,6,FALSE))),VLOOKUP(E90,IIPM!A$2:J$999,6,FALSE),"")</f>
        <v>Stefanovic, Snezana</v>
      </c>
      <c r="I90" s="92" t="str">
        <f>IF(NOT(ISBLANK(INDEX(L5RegionalHead[Regional Head],MATCH(Summary[L5],L5RegionalHead[L5],0)))),INDEX(L5RegionalHead[Regional Head],MATCH(Summary[L5],L5RegionalHead[L5],0)),"")</f>
        <v>Stefanovic, Snezana</v>
      </c>
      <c r="J90" s="92" t="e">
        <f>IF(NOT(ISBLANK(INDEX(IIPM[BU Exec Sponsor],MATCH(Summary[App Code],#REF!,0)))),INDEX(IIPM[BU Exec Sponsor],MATCH(Summary[App Code],#REF!,0)),"")</f>
        <v>#REF!</v>
      </c>
      <c r="K90" s="92" t="e">
        <f>IF(NOT(ISBLANK(INDEX(IIPM[Business App Sponsor],MATCH(Summary[App Code],#REF!,0)))),INDEX(IIPM[Business App Sponsor],MATCH(Summary[App Code],#REF!,0)),"")</f>
        <v>#REF!</v>
      </c>
      <c r="L90" s="92" t="e">
        <f>IF(NOT(ISBLANK(INDEX(IIPM[Primary Data Centers],MATCH(Summary[App Code],#REF!,0)))),INDEX(IIPM[Primary Data Centers],MATCH(Summary[App Code],#REF!,0)),"")</f>
        <v>#REF!</v>
      </c>
      <c r="M90" s="92" t="s">
        <v>234</v>
      </c>
      <c r="N90" s="92" t="s">
        <v>95</v>
      </c>
      <c r="O90" s="92" t="e">
        <f>IF(NOT(ISBLANK(INDEX(IIPM[Current Lifecycle Phase],MATCH(Summary[App Code],#REF!,0)))),INDEX(IIPM[Current Lifecycle Phase],MATCH(Summary[App Code],#REF!,0)),"")</f>
        <v>#REF!</v>
      </c>
      <c r="P90" s="172" t="s">
        <v>719</v>
      </c>
      <c r="Q90" s="57">
        <v>42915</v>
      </c>
      <c r="R90" s="57">
        <v>43280</v>
      </c>
      <c r="S90" s="42" t="s">
        <v>1341</v>
      </c>
      <c r="T90" s="57"/>
      <c r="U90" s="72"/>
      <c r="V90" s="92" t="s">
        <v>876</v>
      </c>
      <c r="W90" s="161"/>
      <c r="X90" s="200"/>
      <c r="Y90" s="38" t="s">
        <v>866</v>
      </c>
      <c r="Z90" s="42"/>
      <c r="AA90" s="66"/>
      <c r="AB90" s="38" t="s">
        <v>866</v>
      </c>
      <c r="AC90" s="187"/>
      <c r="AD90" s="67"/>
      <c r="AE90" s="31" t="s">
        <v>51</v>
      </c>
      <c r="AF90" s="8" t="s">
        <v>51</v>
      </c>
      <c r="AG90" s="9">
        <v>42635</v>
      </c>
      <c r="AH90" s="8" t="s">
        <v>19</v>
      </c>
      <c r="AI90" s="18" t="s">
        <v>20</v>
      </c>
      <c r="AJ90" s="76">
        <v>43000</v>
      </c>
      <c r="AK90" s="160" t="s">
        <v>866</v>
      </c>
      <c r="AL90" s="92"/>
      <c r="AM90" s="20" t="b">
        <f>IF(NOT(ISNA(MATCH(Summary[App Code],#REF!,0))),TRUE,FALSE)</f>
        <v>1</v>
      </c>
    </row>
    <row r="91" spans="1:39" s="10" customFormat="1" ht="15" customHeight="1">
      <c r="A91" s="25"/>
      <c r="B91" s="8"/>
      <c r="C91" s="8" t="str">
        <f>IF(NOT(ISBLANK(VLOOKUP(E91,IIPM!A$2:J$999,2,FALSE))),VLOOKUP(E91,IIPM!A$2:J$999,2,FALSE),"")</f>
        <v>Criticality Not Assigned</v>
      </c>
      <c r="D91" s="8" t="str">
        <f>IF(NOT(ISBLANK(VLOOKUP(E91,IIPM!A$2:J$999,3,FALSE))),VLOOKUP(E91,IIPM!A$2:J$999,3,FALSE),"")</f>
        <v>No</v>
      </c>
      <c r="E91" s="25" t="s">
        <v>259</v>
      </c>
      <c r="F91" s="19" t="str">
        <f>IF(NOT(ISBLANK(VLOOKUP(E91,IIPM!A$2:D$999,4,FALSE))),VLOOKUP(E91,IIPM!A$2:D$999,4,FALSE),"")</f>
        <v>Splunk</v>
      </c>
      <c r="G91" s="19" t="str">
        <f>IF(NOT(ISBLANK(VLOOKUP(E91,IIPM!A$2:J$999,5,FALSE))),VLOOKUP(E91,IIPM!A$2:J$999,5,FALSE),"")</f>
        <v>Baczynski, Didier (RBC IS)</v>
      </c>
      <c r="H91" s="92" t="str">
        <f>IF(NOT(ISBLANK(VLOOKUP(E91,IIPM!A$2:J$999,6,FALSE))),VLOOKUP(E91,IIPM!A$2:J$999,6,FALSE),"")</f>
        <v>Stefanovic, Snezana</v>
      </c>
      <c r="I91" s="92" t="str">
        <f>IF(NOT(ISBLANK(INDEX(L5RegionalHead[Regional Head],MATCH(Summary[L5],L5RegionalHead[L5],0)))),INDEX(L5RegionalHead[Regional Head],MATCH(Summary[L5],L5RegionalHead[L5],0)),"")</f>
        <v>Stefanovic, Snezana</v>
      </c>
      <c r="J91" s="92" t="e">
        <f>IF(NOT(ISBLANK(INDEX(IIPM[BU Exec Sponsor],MATCH(Summary[App Code],#REF!,0)))),INDEX(IIPM[BU Exec Sponsor],MATCH(Summary[App Code],#REF!,0)),"")</f>
        <v>#REF!</v>
      </c>
      <c r="K91" s="92" t="e">
        <f>IF(NOT(ISBLANK(INDEX(IIPM[Business App Sponsor],MATCH(Summary[App Code],#REF!,0)))),INDEX(IIPM[Business App Sponsor],MATCH(Summary[App Code],#REF!,0)),"")</f>
        <v>#REF!</v>
      </c>
      <c r="L91" s="92" t="e">
        <f>IF(NOT(ISBLANK(INDEX(IIPM[Primary Data Centers],MATCH(Summary[App Code],#REF!,0)))),INDEX(IIPM[Primary Data Centers],MATCH(Summary[App Code],#REF!,0)),"")</f>
        <v>#REF!</v>
      </c>
      <c r="M91" s="92"/>
      <c r="N91" s="92"/>
      <c r="O91" s="92" t="e">
        <f>IF(NOT(ISBLANK(INDEX(IIPM[Current Lifecycle Phase],MATCH(Summary[App Code],#REF!,0)))),INDEX(IIPM[Current Lifecycle Phase],MATCH(Summary[App Code],#REF!,0)),"")</f>
        <v>#REF!</v>
      </c>
      <c r="P91" s="172" t="s">
        <v>934</v>
      </c>
      <c r="Q91" s="42"/>
      <c r="R91" s="42"/>
      <c r="S91" s="42"/>
      <c r="T91" s="38"/>
      <c r="U91" s="72"/>
      <c r="V91" s="169" t="s">
        <v>937</v>
      </c>
      <c r="W91" s="161"/>
      <c r="X91" s="200"/>
      <c r="Y91" s="38" t="s">
        <v>723</v>
      </c>
      <c r="Z91" s="42"/>
      <c r="AA91" s="66"/>
      <c r="AB91" s="38" t="s">
        <v>723</v>
      </c>
      <c r="AC91" s="187"/>
      <c r="AD91" s="67"/>
      <c r="AE91" s="31" t="s">
        <v>93</v>
      </c>
      <c r="AF91" s="8" t="s">
        <v>93</v>
      </c>
      <c r="AG91" s="8"/>
      <c r="AH91" s="8" t="s">
        <v>50</v>
      </c>
      <c r="AI91" s="18" t="s">
        <v>20</v>
      </c>
      <c r="AJ91" s="76">
        <v>43586</v>
      </c>
      <c r="AK91" s="160" t="s">
        <v>723</v>
      </c>
      <c r="AL91" s="92"/>
      <c r="AM91" s="20" t="b">
        <f>IF(NOT(ISNA(MATCH(Summary[App Code],#REF!,0))),TRUE,FALSE)</f>
        <v>1</v>
      </c>
    </row>
    <row r="92" spans="1:39" s="10" customFormat="1" ht="15" customHeight="1">
      <c r="A92" s="46">
        <v>4</v>
      </c>
      <c r="B92" s="8"/>
      <c r="C92" s="8" t="str">
        <f>IF(NOT(ISBLANK(VLOOKUP(E92,IIPM!A$2:J$999,2,FALSE))),VLOOKUP(E92,IIPM!A$2:J$999,2,FALSE),"")</f>
        <v>High</v>
      </c>
      <c r="D92" s="8" t="str">
        <f>IF(NOT(ISBLANK(VLOOKUP(E92,IIPM!A$2:J$999,3,FALSE))),VLOOKUP(E92,IIPM!A$2:J$999,3,FALSE),"")</f>
        <v>No</v>
      </c>
      <c r="E92" s="25" t="s">
        <v>261</v>
      </c>
      <c r="F92" s="19" t="str">
        <f>IF(NOT(ISBLANK(VLOOKUP(E92,IIPM!A$2:D$999,4,FALSE))),VLOOKUP(E92,IIPM!A$2:D$999,4,FALSE),"")</f>
        <v>SECURITIES LENDING I/O</v>
      </c>
      <c r="G92" s="19" t="str">
        <f>IF(NOT(ISBLANK(VLOOKUP(E92,IIPM!A$2:J$999,5,FALSE))),VLOOKUP(E92,IIPM!A$2:J$999,5,FALSE),"")</f>
        <v>Desilets, Raymond (RBC I&amp;TS)</v>
      </c>
      <c r="H92" s="92" t="str">
        <f>IF(NOT(ISBLANK(VLOOKUP(E92,IIPM!A$2:J$999,6,FALSE))),VLOOKUP(E92,IIPM!A$2:J$999,6,FALSE),"")</f>
        <v>Markakis, Bob</v>
      </c>
      <c r="I92" s="92" t="str">
        <f>IF(NOT(ISBLANK(INDEX(L5RegionalHead[Regional Head],MATCH(Summary[L5],L5RegionalHead[L5],0)))),INDEX(L5RegionalHead[Regional Head],MATCH(Summary[L5],L5RegionalHead[L5],0)),"")</f>
        <v>Bob Markakis</v>
      </c>
      <c r="J92" s="92" t="e">
        <f>IF(NOT(ISBLANK(INDEX(IIPM[BU Exec Sponsor],MATCH(Summary[App Code],#REF!,0)))),INDEX(IIPM[BU Exec Sponsor],MATCH(Summary[App Code],#REF!,0)),"")</f>
        <v>#REF!</v>
      </c>
      <c r="K92" s="92" t="e">
        <f>IF(NOT(ISBLANK(INDEX(IIPM[Business App Sponsor],MATCH(Summary[App Code],#REF!,0)))),INDEX(IIPM[Business App Sponsor],MATCH(Summary[App Code],#REF!,0)),"")</f>
        <v>#REF!</v>
      </c>
      <c r="L92" s="92" t="e">
        <f>IF(NOT(ISBLANK(INDEX(IIPM[Primary Data Centers],MATCH(Summary[App Code],#REF!,0)))),INDEX(IIPM[Primary Data Centers],MATCH(Summary[App Code],#REF!,0)),"")</f>
        <v>#REF!</v>
      </c>
      <c r="M92" s="92" t="s">
        <v>258</v>
      </c>
      <c r="N92" s="92" t="s">
        <v>766</v>
      </c>
      <c r="O92" s="92" t="e">
        <f>IF(NOT(ISBLANK(INDEX(IIPM[Current Lifecycle Phase],MATCH(Summary[App Code],#REF!,0)))),INDEX(IIPM[Current Lifecycle Phase],MATCH(Summary[App Code],#REF!,0)),"")</f>
        <v>#REF!</v>
      </c>
      <c r="P92" s="172" t="s">
        <v>719</v>
      </c>
      <c r="Q92" s="57">
        <v>42957</v>
      </c>
      <c r="R92" s="57">
        <v>43322</v>
      </c>
      <c r="S92" s="42" t="s">
        <v>1303</v>
      </c>
      <c r="T92" s="42"/>
      <c r="U92" s="72"/>
      <c r="V92" s="163" t="s">
        <v>874</v>
      </c>
      <c r="W92" s="161"/>
      <c r="X92" s="200"/>
      <c r="Y92" s="38" t="s">
        <v>866</v>
      </c>
      <c r="Z92" s="42">
        <v>43143</v>
      </c>
      <c r="AA92" s="242"/>
      <c r="AB92" s="38" t="s">
        <v>866</v>
      </c>
      <c r="AC92" s="187"/>
      <c r="AD92" s="67"/>
      <c r="AE92" s="31" t="s">
        <v>31</v>
      </c>
      <c r="AF92" s="8" t="s">
        <v>22</v>
      </c>
      <c r="AG92" s="9">
        <v>42655</v>
      </c>
      <c r="AH92" s="8" t="s">
        <v>19</v>
      </c>
      <c r="AI92" s="18" t="s">
        <v>20</v>
      </c>
      <c r="AJ92" s="76">
        <v>43020</v>
      </c>
      <c r="AK92" s="160" t="s">
        <v>866</v>
      </c>
      <c r="AL92" s="92"/>
      <c r="AM92" s="20" t="b">
        <f>IF(NOT(ISNA(MATCH(Summary[App Code],#REF!,0))),TRUE,FALSE)</f>
        <v>1</v>
      </c>
    </row>
    <row r="93" spans="1:39" s="10" customFormat="1" ht="15" customHeight="1">
      <c r="A93" s="25">
        <v>3</v>
      </c>
      <c r="B93" s="8"/>
      <c r="C93" s="8" t="str">
        <f>IF(NOT(ISBLANK(VLOOKUP(E93,IIPM!A$2:J$999,2,FALSE))),VLOOKUP(E93,IIPM!A$2:J$999,2,FALSE),"")</f>
        <v>Low</v>
      </c>
      <c r="D93" s="8" t="str">
        <f>IF(NOT(ISBLANK(VLOOKUP(E93,IIPM!A$2:J$999,3,FALSE))),VLOOKUP(E93,IIPM!A$2:J$999,3,FALSE),"")</f>
        <v>No</v>
      </c>
      <c r="E93" s="25" t="s">
        <v>263</v>
      </c>
      <c r="F93" s="19" t="str">
        <f>IF(NOT(ISBLANK(VLOOKUP(E93,IIPM!A$2:D$999,4,FALSE))),VLOOKUP(E93,IIPM!A$2:D$999,4,FALSE),"")</f>
        <v>HI TradeCapture Suite</v>
      </c>
      <c r="G93" s="19" t="str">
        <f>IF(NOT(ISBLANK(VLOOKUP(E93,IIPM!A$2:J$999,5,FALSE))),VLOOKUP(E93,IIPM!A$2:J$999,5,FALSE),"")</f>
        <v>Li, Tracy (RBC IS)</v>
      </c>
      <c r="H93" s="92" t="str">
        <f>IF(NOT(ISBLANK(VLOOKUP(E93,IIPM!A$2:J$999,6,FALSE))),VLOOKUP(E93,IIPM!A$2:J$999,6,FALSE),"")</f>
        <v>de Lucy, Chloe</v>
      </c>
      <c r="I93" s="92" t="str">
        <f>IF(NOT(ISBLANK(INDEX(L5RegionalHead[Regional Head],MATCH(Summary[L5],L5RegionalHead[L5],0)))),INDEX(L5RegionalHead[Regional Head],MATCH(Summary[L5],L5RegionalHead[L5],0)),"")</f>
        <v>Bob Markakis</v>
      </c>
      <c r="J93" s="92" t="e">
        <f>IF(NOT(ISBLANK(INDEX(IIPM[BU Exec Sponsor],MATCH(Summary[App Code],#REF!,0)))),INDEX(IIPM[BU Exec Sponsor],MATCH(Summary[App Code],#REF!,0)),"")</f>
        <v>#REF!</v>
      </c>
      <c r="K93" s="92" t="e">
        <f>IF(NOT(ISBLANK(INDEX(IIPM[Business App Sponsor],MATCH(Summary[App Code],#REF!,0)))),INDEX(IIPM[Business App Sponsor],MATCH(Summary[App Code],#REF!,0)),"")</f>
        <v>#REF!</v>
      </c>
      <c r="L93" s="92" t="e">
        <f>IF(NOT(ISBLANK(INDEX(IIPM[Primary Data Centers],MATCH(Summary[App Code],#REF!,0)))),INDEX(IIPM[Primary Data Centers],MATCH(Summary[App Code],#REF!,0)),"")</f>
        <v>#REF!</v>
      </c>
      <c r="M93" s="92" t="s">
        <v>740</v>
      </c>
      <c r="N93" s="92"/>
      <c r="O93" s="92" t="e">
        <f>IF(NOT(ISBLANK(INDEX(IIPM[Current Lifecycle Phase],MATCH(Summary[App Code],#REF!,0)))),INDEX(IIPM[Current Lifecycle Phase],MATCH(Summary[App Code],#REF!,0)),"")</f>
        <v>#REF!</v>
      </c>
      <c r="P93" s="172" t="s">
        <v>719</v>
      </c>
      <c r="Q93" s="42">
        <v>42871</v>
      </c>
      <c r="R93" s="42">
        <v>43236</v>
      </c>
      <c r="S93" s="42" t="s">
        <v>1303</v>
      </c>
      <c r="T93" s="48"/>
      <c r="U93" s="146"/>
      <c r="V93" s="92" t="s">
        <v>816</v>
      </c>
      <c r="W93" s="161"/>
      <c r="X93" s="200"/>
      <c r="Y93" s="38" t="s">
        <v>866</v>
      </c>
      <c r="Z93" s="42"/>
      <c r="AA93" s="66"/>
      <c r="AB93" s="38" t="s">
        <v>866</v>
      </c>
      <c r="AC93" s="187"/>
      <c r="AD93" s="67"/>
      <c r="AE93" s="31" t="s">
        <v>31</v>
      </c>
      <c r="AF93" s="8" t="s">
        <v>31</v>
      </c>
      <c r="AG93" s="9">
        <v>42655</v>
      </c>
      <c r="AH93" s="8" t="s">
        <v>19</v>
      </c>
      <c r="AI93" s="18" t="s">
        <v>20</v>
      </c>
      <c r="AJ93" s="76">
        <v>43020</v>
      </c>
      <c r="AK93" s="160" t="s">
        <v>866</v>
      </c>
      <c r="AL93" s="92"/>
      <c r="AM93" s="20" t="b">
        <f>IF(NOT(ISNA(MATCH(Summary[App Code],#REF!,0))),TRUE,FALSE)</f>
        <v>1</v>
      </c>
    </row>
    <row r="94" spans="1:39" s="52" customFormat="1" ht="15" customHeight="1">
      <c r="A94" s="25">
        <v>6</v>
      </c>
      <c r="B94" s="8"/>
      <c r="C94" s="8" t="str">
        <f>IF(NOT(ISBLANK(VLOOKUP(E94,IIPM!A$2:J$999,2,FALSE))),VLOOKUP(E94,IIPM!A$2:J$999,2,FALSE),"")</f>
        <v>Criticality Not Assigned</v>
      </c>
      <c r="D94" s="8" t="str">
        <f>IF(NOT(ISBLANK(VLOOKUP(E94,IIPM!A$2:J$999,3,FALSE))),VLOOKUP(E94,IIPM!A$2:J$999,3,FALSE),"")</f>
        <v>No</v>
      </c>
      <c r="E94" s="25" t="s">
        <v>265</v>
      </c>
      <c r="F94" s="19" t="str">
        <f>IF(NOT(ISBLANK(VLOOKUP(E94,IIPM!A$2:D$999,4,FALSE))),VLOOKUP(E94,IIPM!A$2:D$999,4,FALSE),"")</f>
        <v>SOA Management Console Canada</v>
      </c>
      <c r="G94" s="19" t="str">
        <f>IF(NOT(ISBLANK(VLOOKUP(E94,IIPM!A$2:J$999,5,FALSE))),VLOOKUP(E94,IIPM!A$2:J$999,5,FALSE),"")</f>
        <v>Franz, Laurent (RBC IS)</v>
      </c>
      <c r="H94" s="92" t="str">
        <f>IF(NOT(ISBLANK(VLOOKUP(E94,IIPM!A$2:J$999,6,FALSE))),VLOOKUP(E94,IIPM!A$2:J$999,6,FALSE),"")</f>
        <v>Stefanovic, Snezana</v>
      </c>
      <c r="I94" s="92" t="str">
        <f>IF(NOT(ISBLANK(INDEX(L5RegionalHead[Regional Head],MATCH(Summary[L5],L5RegionalHead[L5],0)))),INDEX(L5RegionalHead[Regional Head],MATCH(Summary[L5],L5RegionalHead[L5],0)),"")</f>
        <v>Stefanovic, Snezana</v>
      </c>
      <c r="J94" s="92" t="e">
        <f>IF(NOT(ISBLANK(INDEX(IIPM[BU Exec Sponsor],MATCH(Summary[App Code],#REF!,0)))),INDEX(IIPM[BU Exec Sponsor],MATCH(Summary[App Code],#REF!,0)),"")</f>
        <v>#REF!</v>
      </c>
      <c r="K94" s="92" t="e">
        <f>IF(NOT(ISBLANK(INDEX(IIPM[Business App Sponsor],MATCH(Summary[App Code],#REF!,0)))),INDEX(IIPM[Business App Sponsor],MATCH(Summary[App Code],#REF!,0)),"")</f>
        <v>#REF!</v>
      </c>
      <c r="L94" s="92" t="e">
        <f>IF(NOT(ISBLANK(INDEX(IIPM[Primary Data Centers],MATCH(Summary[App Code],#REF!,0)))),INDEX(IIPM[Primary Data Centers],MATCH(Summary[App Code],#REF!,0)),"")</f>
        <v>#REF!</v>
      </c>
      <c r="M94" s="92" t="s">
        <v>234</v>
      </c>
      <c r="N94" s="92" t="s">
        <v>95</v>
      </c>
      <c r="O94" s="92" t="e">
        <f>IF(NOT(ISBLANK(INDEX(IIPM[Current Lifecycle Phase],MATCH(Summary[App Code],#REF!,0)))),INDEX(IIPM[Current Lifecycle Phase],MATCH(Summary[App Code],#REF!,0)),"")</f>
        <v>#REF!</v>
      </c>
      <c r="P94" s="172" t="s">
        <v>719</v>
      </c>
      <c r="Q94" s="217">
        <v>42912</v>
      </c>
      <c r="R94" s="217">
        <v>43274</v>
      </c>
      <c r="S94" s="42" t="s">
        <v>1346</v>
      </c>
      <c r="T94" s="50"/>
      <c r="U94" s="102"/>
      <c r="V94" s="163" t="s">
        <v>875</v>
      </c>
      <c r="W94" s="161"/>
      <c r="X94" s="200"/>
      <c r="Y94" s="38" t="s">
        <v>866</v>
      </c>
      <c r="Z94" s="42"/>
      <c r="AA94" s="66"/>
      <c r="AB94" s="38" t="s">
        <v>866</v>
      </c>
      <c r="AC94" s="187"/>
      <c r="AD94" s="67"/>
      <c r="AE94" s="31" t="s">
        <v>31</v>
      </c>
      <c r="AF94" s="8" t="s">
        <v>31</v>
      </c>
      <c r="AG94" s="9">
        <v>42635</v>
      </c>
      <c r="AH94" s="8" t="s">
        <v>19</v>
      </c>
      <c r="AI94" s="18" t="s">
        <v>20</v>
      </c>
      <c r="AJ94" s="76">
        <v>43000</v>
      </c>
      <c r="AK94" s="160" t="s">
        <v>866</v>
      </c>
      <c r="AL94" s="92"/>
      <c r="AM94" s="20" t="b">
        <f>IF(NOT(ISNA(MATCH(Summary[App Code],#REF!,0))),TRUE,FALSE)</f>
        <v>1</v>
      </c>
    </row>
    <row r="95" spans="1:39" s="52" customFormat="1" ht="15" customHeight="1">
      <c r="A95" s="46">
        <v>4</v>
      </c>
      <c r="B95" s="8"/>
      <c r="C95" s="8" t="str">
        <f>IF(NOT(ISBLANK(VLOOKUP(E95,IIPM!A$2:J$999,2,FALSE))),VLOOKUP(E95,IIPM!A$2:J$999,2,FALSE),"")</f>
        <v>Criticality Not Assigned</v>
      </c>
      <c r="D95" s="8" t="str">
        <f>IF(NOT(ISBLANK(VLOOKUP(E95,IIPM!A$2:J$999,3,FALSE))),VLOOKUP(E95,IIPM!A$2:J$999,3,FALSE),"")</f>
        <v>No</v>
      </c>
      <c r="E95" s="25" t="s">
        <v>267</v>
      </c>
      <c r="F95" s="19" t="str">
        <f>IF(NOT(ISBLANK(VLOOKUP(E95,IIPM!A$2:D$999,4,FALSE))),VLOOKUP(E95,IIPM!A$2:D$999,4,FALSE),"")</f>
        <v>RBC MQ BROWSER</v>
      </c>
      <c r="G95" s="19" t="str">
        <f>IF(NOT(ISBLANK(VLOOKUP(E95,IIPM!A$2:J$999,5,FALSE))),VLOOKUP(E95,IIPM!A$2:J$999,5,FALSE),"")</f>
        <v>Desilets, Raymond (RBC I&amp;TS)</v>
      </c>
      <c r="H95" s="92" t="str">
        <f>IF(NOT(ISBLANK(VLOOKUP(E95,IIPM!A$2:J$999,6,FALSE))),VLOOKUP(E95,IIPM!A$2:J$999,6,FALSE),"")</f>
        <v>Markakis, Bob</v>
      </c>
      <c r="I95" s="92" t="str">
        <f>IF(NOT(ISBLANK(INDEX(L5RegionalHead[Regional Head],MATCH(Summary[L5],L5RegionalHead[L5],0)))),INDEX(L5RegionalHead[Regional Head],MATCH(Summary[L5],L5RegionalHead[L5],0)),"")</f>
        <v>Bob Markakis</v>
      </c>
      <c r="J95" s="92" t="e">
        <f>IF(NOT(ISBLANK(INDEX(IIPM[BU Exec Sponsor],MATCH(Summary[App Code],#REF!,0)))),INDEX(IIPM[BU Exec Sponsor],MATCH(Summary[App Code],#REF!,0)),"")</f>
        <v>#REF!</v>
      </c>
      <c r="K95" s="92" t="e">
        <f>IF(NOT(ISBLANK(INDEX(IIPM[Business App Sponsor],MATCH(Summary[App Code],#REF!,0)))),INDEX(IIPM[Business App Sponsor],MATCH(Summary[App Code],#REF!,0)),"")</f>
        <v>#REF!</v>
      </c>
      <c r="L95" s="92" t="e">
        <f>IF(NOT(ISBLANK(INDEX(IIPM[Primary Data Centers],MATCH(Summary[App Code],#REF!,0)))),INDEX(IIPM[Primary Data Centers],MATCH(Summary[App Code],#REF!,0)),"")</f>
        <v>#REF!</v>
      </c>
      <c r="M95" s="92" t="s">
        <v>258</v>
      </c>
      <c r="N95" s="92" t="s">
        <v>766</v>
      </c>
      <c r="O95" s="92" t="e">
        <f>IF(NOT(ISBLANK(INDEX(IIPM[Current Lifecycle Phase],MATCH(Summary[App Code],#REF!,0)))),INDEX(IIPM[Current Lifecycle Phase],MATCH(Summary[App Code],#REF!,0)),"")</f>
        <v>#REF!</v>
      </c>
      <c r="P95" s="172" t="s">
        <v>934</v>
      </c>
      <c r="Q95" s="42" t="s">
        <v>842</v>
      </c>
      <c r="R95" s="42"/>
      <c r="S95" s="42"/>
      <c r="T95" s="147"/>
      <c r="U95" s="42"/>
      <c r="V95" s="232" t="s">
        <v>886</v>
      </c>
      <c r="W95" s="161"/>
      <c r="X95" s="200"/>
      <c r="Y95" s="38" t="s">
        <v>723</v>
      </c>
      <c r="Z95" s="42"/>
      <c r="AA95" s="66"/>
      <c r="AB95" s="38" t="s">
        <v>723</v>
      </c>
      <c r="AC95" s="187"/>
      <c r="AD95" s="67"/>
      <c r="AE95" s="31" t="s">
        <v>83</v>
      </c>
      <c r="AF95" s="8" t="s">
        <v>83</v>
      </c>
      <c r="AG95" s="8"/>
      <c r="AH95" s="8" t="s">
        <v>50</v>
      </c>
      <c r="AI95" s="18" t="s">
        <v>20</v>
      </c>
      <c r="AJ95" s="76">
        <v>43586</v>
      </c>
      <c r="AK95" s="160" t="s">
        <v>723</v>
      </c>
      <c r="AL95" s="92"/>
      <c r="AM95" s="20" t="b">
        <f>IF(NOT(ISNA(MATCH(Summary[App Code],#REF!,0))),TRUE,FALSE)</f>
        <v>1</v>
      </c>
    </row>
    <row r="96" spans="1:39" s="52" customFormat="1" ht="15" customHeight="1">
      <c r="A96" s="25">
        <v>4</v>
      </c>
      <c r="B96" s="8"/>
      <c r="C96" s="8" t="str">
        <f>IF(NOT(ISBLANK(VLOOKUP(E96,IIPM!A$2:J$999,2,FALSE))),VLOOKUP(E96,IIPM!A$2:J$999,2,FALSE),"")</f>
        <v>Low</v>
      </c>
      <c r="D96" s="8" t="str">
        <f>IF(NOT(ISBLANK(VLOOKUP(E96,IIPM!A$2:J$999,3,FALSE))),VLOOKUP(E96,IIPM!A$2:J$999,3,FALSE),"")</f>
        <v>No</v>
      </c>
      <c r="E96" s="25" t="s">
        <v>269</v>
      </c>
      <c r="F96" s="19" t="str">
        <f>IF(NOT(ISBLANK(VLOOKUP(E96,IIPM!A$2:D$999,4,FALSE))),VLOOKUP(E96,IIPM!A$2:D$999,4,FALSE),"")</f>
        <v>euHReka (NgA)</v>
      </c>
      <c r="G96" s="19" t="str">
        <f>IF(NOT(ISBLANK(VLOOKUP(E96,IIPM!A$2:J$999,5,FALSE))),VLOOKUP(E96,IIPM!A$2:J$999,5,FALSE),"")</f>
        <v>Hillard, Philippe (RBC IS)</v>
      </c>
      <c r="H96" s="92" t="str">
        <f>IF(NOT(ISBLANK(VLOOKUP(E96,IIPM!A$2:J$999,6,FALSE))),VLOOKUP(E96,IIPM!A$2:J$999,6,FALSE),"")</f>
        <v>Stefanovic, Snezana</v>
      </c>
      <c r="I96" s="92" t="str">
        <f>IF(NOT(ISBLANK(INDEX(L5RegionalHead[Regional Head],MATCH(Summary[L5],L5RegionalHead[L5],0)))),INDEX(L5RegionalHead[Regional Head],MATCH(Summary[L5],L5RegionalHead[L5],0)),"")</f>
        <v>Stefanovic, Snezana</v>
      </c>
      <c r="J96" s="92" t="e">
        <f>IF(NOT(ISBLANK(INDEX(IIPM[BU Exec Sponsor],MATCH(Summary[App Code],#REF!,0)))),INDEX(IIPM[BU Exec Sponsor],MATCH(Summary[App Code],#REF!,0)),"")</f>
        <v>#REF!</v>
      </c>
      <c r="K96" s="92" t="e">
        <f>IF(NOT(ISBLANK(INDEX(IIPM[Business App Sponsor],MATCH(Summary[App Code],#REF!,0)))),INDEX(IIPM[Business App Sponsor],MATCH(Summary[App Code],#REF!,0)),"")</f>
        <v>#REF!</v>
      </c>
      <c r="L96" s="92" t="e">
        <f>IF(NOT(ISBLANK(INDEX(IIPM[Primary Data Centers],MATCH(Summary[App Code],#REF!,0)))),INDEX(IIPM[Primary Data Centers],MATCH(Summary[App Code],#REF!,0)),"")</f>
        <v>#REF!</v>
      </c>
      <c r="M96" s="92" t="s">
        <v>234</v>
      </c>
      <c r="N96" s="92" t="s">
        <v>803</v>
      </c>
      <c r="O96" s="92" t="e">
        <f>IF(NOT(ISBLANK(INDEX(IIPM[Current Lifecycle Phase],MATCH(Summary[App Code],#REF!,0)))),INDEX(IIPM[Current Lifecycle Phase],MATCH(Summary[App Code],#REF!,0)),"")</f>
        <v>#REF!</v>
      </c>
      <c r="P96" s="172" t="s">
        <v>719</v>
      </c>
      <c r="Q96" s="57">
        <v>42901</v>
      </c>
      <c r="R96" s="57">
        <v>43266</v>
      </c>
      <c r="S96" s="42" t="s">
        <v>1303</v>
      </c>
      <c r="T96" s="42"/>
      <c r="U96" s="72"/>
      <c r="V96" s="203"/>
      <c r="W96" s="161"/>
      <c r="X96" s="200"/>
      <c r="Y96" s="38" t="s">
        <v>719</v>
      </c>
      <c r="Z96" s="42"/>
      <c r="AA96" s="66"/>
      <c r="AB96" s="38" t="s">
        <v>921</v>
      </c>
      <c r="AC96" s="187"/>
      <c r="AD96" s="67"/>
      <c r="AE96" s="31" t="s">
        <v>665</v>
      </c>
      <c r="AF96" s="8" t="s">
        <v>43</v>
      </c>
      <c r="AG96" s="9">
        <v>41944</v>
      </c>
      <c r="AH96" s="8" t="s">
        <v>50</v>
      </c>
      <c r="AI96" s="18" t="s">
        <v>20</v>
      </c>
      <c r="AJ96" s="76">
        <v>43040</v>
      </c>
      <c r="AK96" s="38" t="s">
        <v>921</v>
      </c>
      <c r="AL96" s="92"/>
      <c r="AM96" s="20" t="b">
        <f>IF(NOT(ISNA(MATCH(Summary[App Code],#REF!,0))),TRUE,FALSE)</f>
        <v>1</v>
      </c>
    </row>
    <row r="97" spans="1:39" s="52" customFormat="1" ht="15" customHeight="1">
      <c r="A97" s="25"/>
      <c r="B97" s="8"/>
      <c r="C97" s="8" t="str">
        <f>IF(NOT(ISBLANK(VLOOKUP(E97,IIPM!A$2:J$999,2,FALSE))),VLOOKUP(E97,IIPM!A$2:J$999,2,FALSE),"")</f>
        <v>Critical</v>
      </c>
      <c r="D97" s="8" t="str">
        <f>IF(NOT(ISBLANK(VLOOKUP(E97,IIPM!A$2:J$999,3,FALSE))),VLOOKUP(E97,IIPM!A$2:J$999,3,FALSE),"")</f>
        <v>Yes</v>
      </c>
      <c r="E97" s="25" t="s">
        <v>272</v>
      </c>
      <c r="F97" s="19" t="str">
        <f>IF(NOT(ISBLANK(VLOOKUP(E97,IIPM!A$2:D$999,4,FALSE))),VLOOKUP(E97,IIPM!A$2:D$999,4,FALSE),"")</f>
        <v>LIBOR Rate Submission Tool</v>
      </c>
      <c r="G97" s="19" t="str">
        <f>IF(NOT(ISBLANK(VLOOKUP(E97,IIPM!A$2:J$999,5,FALSE))),VLOOKUP(E97,IIPM!A$2:J$999,5,FALSE),"")</f>
        <v>Vishwanathan, Venkatraman</v>
      </c>
      <c r="H97" s="92" t="str">
        <f>IF(NOT(ISBLANK(VLOOKUP(E97,IIPM!A$2:J$999,6,FALSE))),VLOOKUP(E97,IIPM!A$2:J$999,6,FALSE),"")</f>
        <v>Rastegar, Afsaneh</v>
      </c>
      <c r="I97" s="92" t="str">
        <f>IF(NOT(ISBLANK(INDEX(L5RegionalHead[Regional Head],MATCH(Summary[L5],L5RegionalHead[L5],0)))),INDEX(L5RegionalHead[Regional Head],MATCH(Summary[L5],L5RegionalHead[L5],0)),"")</f>
        <v>Bob Markakis</v>
      </c>
      <c r="J97" s="92" t="e">
        <f>IF(NOT(ISBLANK(INDEX(IIPM[BU Exec Sponsor],MATCH(Summary[App Code],#REF!,0)))),INDEX(IIPM[BU Exec Sponsor],MATCH(Summary[App Code],#REF!,0)),"")</f>
        <v>#REF!</v>
      </c>
      <c r="K97" s="92" t="e">
        <f>IF(NOT(ISBLANK(INDEX(IIPM[Business App Sponsor],MATCH(Summary[App Code],#REF!,0)))),INDEX(IIPM[Business App Sponsor],MATCH(Summary[App Code],#REF!,0)),"")</f>
        <v>#REF!</v>
      </c>
      <c r="L97" s="92" t="e">
        <f>IF(NOT(ISBLANK(INDEX(IIPM[Primary Data Centers],MATCH(Summary[App Code],#REF!,0)))),INDEX(IIPM[Primary Data Centers],MATCH(Summary[App Code],#REF!,0)),"")</f>
        <v>#REF!</v>
      </c>
      <c r="M97" s="92" t="s">
        <v>28</v>
      </c>
      <c r="N97" s="92" t="s">
        <v>28</v>
      </c>
      <c r="O97" s="92" t="e">
        <f>IF(NOT(ISBLANK(INDEX(IIPM[Current Lifecycle Phase],MATCH(Summary[App Code],#REF!,0)))),INDEX(IIPM[Current Lifecycle Phase],MATCH(Summary[App Code],#REF!,0)),"")</f>
        <v>#REF!</v>
      </c>
      <c r="P97" s="172" t="s">
        <v>719</v>
      </c>
      <c r="Q97" s="57">
        <v>42788</v>
      </c>
      <c r="R97" s="42">
        <v>43518</v>
      </c>
      <c r="S97" s="42" t="s">
        <v>1303</v>
      </c>
      <c r="T97" s="38"/>
      <c r="U97" s="72"/>
      <c r="V97" s="287"/>
      <c r="W97" s="161"/>
      <c r="X97" s="200">
        <v>4</v>
      </c>
      <c r="Y97" s="38" t="s">
        <v>866</v>
      </c>
      <c r="Z97" s="42"/>
      <c r="AA97" s="66"/>
      <c r="AB97" s="38" t="s">
        <v>866</v>
      </c>
      <c r="AC97" s="187"/>
      <c r="AD97" s="67"/>
      <c r="AE97" s="31" t="s">
        <v>43</v>
      </c>
      <c r="AF97" s="8" t="s">
        <v>43</v>
      </c>
      <c r="AG97" s="9">
        <v>42471</v>
      </c>
      <c r="AH97" s="8" t="s">
        <v>19</v>
      </c>
      <c r="AI97" s="18" t="s">
        <v>20</v>
      </c>
      <c r="AJ97" s="76">
        <v>42591</v>
      </c>
      <c r="AK97" s="160" t="s">
        <v>866</v>
      </c>
      <c r="AL97" s="92"/>
      <c r="AM97" s="20" t="b">
        <f>IF(NOT(ISNA(MATCH(Summary[App Code],#REF!,0))),TRUE,FALSE)</f>
        <v>1</v>
      </c>
    </row>
    <row r="98" spans="1:39" s="10" customFormat="1" ht="15" customHeight="1">
      <c r="A98" s="36">
        <v>4</v>
      </c>
      <c r="B98" s="8"/>
      <c r="C98" s="8" t="str">
        <f>IF(NOT(ISBLANK(VLOOKUP(E98,IIPM!A$2:J$999,2,FALSE))),VLOOKUP(E98,IIPM!A$2:J$999,2,FALSE),"")</f>
        <v>High</v>
      </c>
      <c r="D98" s="8" t="str">
        <f>IF(NOT(ISBLANK(VLOOKUP(E98,IIPM!A$2:J$999,3,FALSE))),VLOOKUP(E98,IIPM!A$2:J$999,3,FALSE),"")</f>
        <v>No</v>
      </c>
      <c r="E98" s="25" t="s">
        <v>275</v>
      </c>
      <c r="F98" s="19" t="str">
        <f>IF(NOT(ISBLANK(VLOOKUP(E98,IIPM!A$2:D$999,4,FALSE))),VLOOKUP(E98,IIPM!A$2:D$999,4,FALSE),"")</f>
        <v>Swift Alliance Workstation - UK</v>
      </c>
      <c r="G98" s="19" t="str">
        <f>IF(NOT(ISBLANK(VLOOKUP(E98,IIPM!A$2:J$999,5,FALSE))),VLOOKUP(E98,IIPM!A$2:J$999,5,FALSE),"")</f>
        <v>Cain, Neill (RBC IS)</v>
      </c>
      <c r="H98" s="92" t="str">
        <f>IF(NOT(ISBLANK(VLOOKUP(E98,IIPM!A$2:J$999,6,FALSE))),VLOOKUP(E98,IIPM!A$2:J$999,6,FALSE),"")</f>
        <v>Markakis, Bob</v>
      </c>
      <c r="I98" s="92" t="str">
        <f>IF(NOT(ISBLANK(INDEX(L5RegionalHead[Regional Head],MATCH(Summary[L5],L5RegionalHead[L5],0)))),INDEX(L5RegionalHead[Regional Head],MATCH(Summary[L5],L5RegionalHead[L5],0)),"")</f>
        <v>Bob Markakis</v>
      </c>
      <c r="J98" s="92" t="e">
        <f>IF(NOT(ISBLANK(INDEX(IIPM[BU Exec Sponsor],MATCH(Summary[App Code],#REF!,0)))),INDEX(IIPM[BU Exec Sponsor],MATCH(Summary[App Code],#REF!,0)),"")</f>
        <v>#REF!</v>
      </c>
      <c r="K98" s="92" t="e">
        <f>IF(NOT(ISBLANK(INDEX(IIPM[Business App Sponsor],MATCH(Summary[App Code],#REF!,0)))),INDEX(IIPM[Business App Sponsor],MATCH(Summary[App Code],#REF!,0)),"")</f>
        <v>#REF!</v>
      </c>
      <c r="L98" s="92" t="e">
        <f>IF(NOT(ISBLANK(INDEX(IIPM[Primary Data Centers],MATCH(Summary[App Code],#REF!,0)))),INDEX(IIPM[Primary Data Centers],MATCH(Summary[App Code],#REF!,0)),"")</f>
        <v>#REF!</v>
      </c>
      <c r="M98" s="92" t="s">
        <v>234</v>
      </c>
      <c r="N98" s="92" t="s">
        <v>799</v>
      </c>
      <c r="O98" s="92" t="e">
        <f>IF(NOT(ISBLANK(INDEX(IIPM[Current Lifecycle Phase],MATCH(Summary[App Code],#REF!,0)))),INDEX(IIPM[Current Lifecycle Phase],MATCH(Summary[App Code],#REF!,0)),"")</f>
        <v>#REF!</v>
      </c>
      <c r="P98" s="172" t="s">
        <v>719</v>
      </c>
      <c r="Q98" s="57">
        <v>42873</v>
      </c>
      <c r="R98" s="57">
        <v>43238</v>
      </c>
      <c r="S98" s="42" t="s">
        <v>1305</v>
      </c>
      <c r="T98" s="42"/>
      <c r="U98" s="72"/>
      <c r="V98" s="99"/>
      <c r="W98" s="161"/>
      <c r="X98" s="200"/>
      <c r="Y98" s="38" t="s">
        <v>719</v>
      </c>
      <c r="Z98" s="42"/>
      <c r="AA98" s="66"/>
      <c r="AB98" s="38" t="s">
        <v>921</v>
      </c>
      <c r="AC98" s="187"/>
      <c r="AD98" s="67"/>
      <c r="AE98" s="31" t="s">
        <v>169</v>
      </c>
      <c r="AF98" s="8" t="s">
        <v>278</v>
      </c>
      <c r="AG98" s="9">
        <v>42637</v>
      </c>
      <c r="AH98" s="8" t="s">
        <v>19</v>
      </c>
      <c r="AI98" s="18" t="s">
        <v>20</v>
      </c>
      <c r="AJ98" s="76">
        <v>43002</v>
      </c>
      <c r="AK98" s="160" t="s">
        <v>921</v>
      </c>
      <c r="AL98" s="92" t="s">
        <v>923</v>
      </c>
      <c r="AM98" s="20" t="b">
        <f>IF(NOT(ISNA(MATCH(Summary[App Code],#REF!,0))),TRUE,FALSE)</f>
        <v>1</v>
      </c>
    </row>
    <row r="99" spans="1:39" s="10" customFormat="1" ht="15" customHeight="1">
      <c r="A99" s="36">
        <v>4</v>
      </c>
      <c r="B99" s="8"/>
      <c r="C99" s="8" t="str">
        <f>IF(NOT(ISBLANK(VLOOKUP(E99,IIPM!A$2:J$999,2,FALSE))),VLOOKUP(E99,IIPM!A$2:J$999,2,FALSE),"")</f>
        <v>High</v>
      </c>
      <c r="D99" s="8" t="str">
        <f>IF(NOT(ISBLANK(VLOOKUP(E99,IIPM!A$2:J$999,3,FALSE))),VLOOKUP(E99,IIPM!A$2:J$999,3,FALSE),"")</f>
        <v>No</v>
      </c>
      <c r="E99" s="25" t="s">
        <v>279</v>
      </c>
      <c r="F99" s="19" t="str">
        <f>IF(NOT(ISBLANK(VLOOKUP(E99,IIPM!A$2:D$999,4,FALSE))),VLOOKUP(E99,IIPM!A$2:D$999,4,FALSE),"")</f>
        <v>Data Exchange - DX</v>
      </c>
      <c r="G99" s="19" t="str">
        <f>IF(NOT(ISBLANK(VLOOKUP(E99,IIPM!A$2:J$999,5,FALSE))),VLOOKUP(E99,IIPM!A$2:J$999,5,FALSE),"")</f>
        <v>Abeymon, Sherly (RBC IS)</v>
      </c>
      <c r="H99" s="92" t="str">
        <f>IF(NOT(ISBLANK(VLOOKUP(E99,IIPM!A$2:J$999,6,FALSE))),VLOOKUP(E99,IIPM!A$2:J$999,6,FALSE),"")</f>
        <v>de Lucy, Chloe</v>
      </c>
      <c r="I99" s="92" t="str">
        <f>IF(NOT(ISBLANK(INDEX(L5RegionalHead[Regional Head],MATCH(Summary[L5],L5RegionalHead[L5],0)))),INDEX(L5RegionalHead[Regional Head],MATCH(Summary[L5],L5RegionalHead[L5],0)),"")</f>
        <v>Bob Markakis</v>
      </c>
      <c r="J99" s="92" t="e">
        <f>IF(NOT(ISBLANK(INDEX(IIPM[BU Exec Sponsor],MATCH(Summary[App Code],#REF!,0)))),INDEX(IIPM[BU Exec Sponsor],MATCH(Summary[App Code],#REF!,0)),"")</f>
        <v>#REF!</v>
      </c>
      <c r="K99" s="92" t="e">
        <f>IF(NOT(ISBLANK(INDEX(IIPM[Business App Sponsor],MATCH(Summary[App Code],#REF!,0)))),INDEX(IIPM[Business App Sponsor],MATCH(Summary[App Code],#REF!,0)),"")</f>
        <v>#REF!</v>
      </c>
      <c r="L99" s="92" t="e">
        <f>IF(NOT(ISBLANK(INDEX(IIPM[Primary Data Centers],MATCH(Summary[App Code],#REF!,0)))),INDEX(IIPM[Primary Data Centers],MATCH(Summary[App Code],#REF!,0)),"")</f>
        <v>#REF!</v>
      </c>
      <c r="M99" s="92" t="s">
        <v>234</v>
      </c>
      <c r="N99" s="92" t="s">
        <v>799</v>
      </c>
      <c r="O99" s="92" t="e">
        <f>IF(NOT(ISBLANK(INDEX(IIPM[Current Lifecycle Phase],MATCH(Summary[App Code],#REF!,0)))),INDEX(IIPM[Current Lifecycle Phase],MATCH(Summary[App Code],#REF!,0)),"")</f>
        <v>#REF!</v>
      </c>
      <c r="P99" s="172" t="s">
        <v>719</v>
      </c>
      <c r="Q99" s="57">
        <v>42873</v>
      </c>
      <c r="R99" s="57">
        <v>43238</v>
      </c>
      <c r="S99" s="42" t="s">
        <v>1305</v>
      </c>
      <c r="T99" s="42"/>
      <c r="U99" s="72"/>
      <c r="V99" s="99"/>
      <c r="W99" s="161"/>
      <c r="X99" s="200"/>
      <c r="Y99" s="38" t="s">
        <v>719</v>
      </c>
      <c r="Z99" s="42"/>
      <c r="AA99" s="66"/>
      <c r="AB99" s="38" t="s">
        <v>921</v>
      </c>
      <c r="AC99" s="187"/>
      <c r="AD99" s="67"/>
      <c r="AE99" s="31" t="s">
        <v>51</v>
      </c>
      <c r="AF99" s="8" t="s">
        <v>169</v>
      </c>
      <c r="AG99" s="9">
        <v>42448</v>
      </c>
      <c r="AH99" s="8" t="s">
        <v>19</v>
      </c>
      <c r="AI99" s="18" t="s">
        <v>20</v>
      </c>
      <c r="AJ99" s="76">
        <v>42813</v>
      </c>
      <c r="AK99" s="160" t="s">
        <v>921</v>
      </c>
      <c r="AL99" s="92" t="s">
        <v>923</v>
      </c>
      <c r="AM99" s="20" t="b">
        <f>IF(NOT(ISNA(MATCH(Summary[App Code],#REF!,0))),TRUE,FALSE)</f>
        <v>1</v>
      </c>
    </row>
    <row r="100" spans="1:39" s="10" customFormat="1" ht="15" customHeight="1">
      <c r="A100" s="36">
        <v>4</v>
      </c>
      <c r="B100" s="8"/>
      <c r="C100" s="8" t="str">
        <f>IF(NOT(ISBLANK(VLOOKUP(E100,IIPM!A$2:J$999,2,FALSE))),VLOOKUP(E100,IIPM!A$2:J$999,2,FALSE),"")</f>
        <v>High</v>
      </c>
      <c r="D100" s="8" t="str">
        <f>IF(NOT(ISBLANK(VLOOKUP(E100,IIPM!A$2:J$999,3,FALSE))),VLOOKUP(E100,IIPM!A$2:J$999,3,FALSE),"")</f>
        <v>No</v>
      </c>
      <c r="E100" s="25" t="s">
        <v>281</v>
      </c>
      <c r="F100" s="19" t="str">
        <f>IF(NOT(ISBLANK(VLOOKUP(E100,IIPM!A$2:D$999,4,FALSE))),VLOOKUP(E100,IIPM!A$2:D$999,4,FALSE),"")</f>
        <v>Crest GUI</v>
      </c>
      <c r="G100" s="19" t="str">
        <f>IF(NOT(ISBLANK(VLOOKUP(E100,IIPM!A$2:J$999,5,FALSE))),VLOOKUP(E100,IIPM!A$2:J$999,5,FALSE),"")</f>
        <v>Williamson, Craig (RBC IS)</v>
      </c>
      <c r="H100" s="92" t="str">
        <f>IF(NOT(ISBLANK(VLOOKUP(E100,IIPM!A$2:J$999,6,FALSE))),VLOOKUP(E100,IIPM!A$2:J$999,6,FALSE),"")</f>
        <v>Markakis, Bob</v>
      </c>
      <c r="I100" s="92" t="str">
        <f>IF(NOT(ISBLANK(INDEX(L5RegionalHead[Regional Head],MATCH(Summary[L5],L5RegionalHead[L5],0)))),INDEX(L5RegionalHead[Regional Head],MATCH(Summary[L5],L5RegionalHead[L5],0)),"")</f>
        <v>Bob Markakis</v>
      </c>
      <c r="J100" s="92" t="e">
        <f>IF(NOT(ISBLANK(INDEX(IIPM[BU Exec Sponsor],MATCH(Summary[App Code],#REF!,0)))),INDEX(IIPM[BU Exec Sponsor],MATCH(Summary[App Code],#REF!,0)),"")</f>
        <v>#REF!</v>
      </c>
      <c r="K100" s="92" t="e">
        <f>IF(NOT(ISBLANK(INDEX(IIPM[Business App Sponsor],MATCH(Summary[App Code],#REF!,0)))),INDEX(IIPM[Business App Sponsor],MATCH(Summary[App Code],#REF!,0)),"")</f>
        <v>#REF!</v>
      </c>
      <c r="L100" s="92" t="e">
        <f>IF(NOT(ISBLANK(INDEX(IIPM[Primary Data Centers],MATCH(Summary[App Code],#REF!,0)))),INDEX(IIPM[Primary Data Centers],MATCH(Summary[App Code],#REF!,0)),"")</f>
        <v>#REF!</v>
      </c>
      <c r="M100" s="92" t="s">
        <v>234</v>
      </c>
      <c r="N100" s="92" t="s">
        <v>70</v>
      </c>
      <c r="O100" s="92" t="e">
        <f>IF(NOT(ISBLANK(INDEX(IIPM[Current Lifecycle Phase],MATCH(Summary[App Code],#REF!,0)))),INDEX(IIPM[Current Lifecycle Phase],MATCH(Summary[App Code],#REF!,0)),"")</f>
        <v>#REF!</v>
      </c>
      <c r="P100" s="172" t="s">
        <v>719</v>
      </c>
      <c r="Q100" s="42">
        <v>42878</v>
      </c>
      <c r="R100" s="42"/>
      <c r="S100" s="42" t="s">
        <v>1305</v>
      </c>
      <c r="T100" s="42"/>
      <c r="U100" s="72"/>
      <c r="V100" s="286" t="s">
        <v>851</v>
      </c>
      <c r="W100" s="161"/>
      <c r="X100" s="200"/>
      <c r="Y100" s="38" t="s">
        <v>719</v>
      </c>
      <c r="Z100" s="42"/>
      <c r="AA100" s="66"/>
      <c r="AB100" s="38" t="s">
        <v>921</v>
      </c>
      <c r="AC100" s="187"/>
      <c r="AD100" s="67"/>
      <c r="AE100" s="31" t="s">
        <v>169</v>
      </c>
      <c r="AF100" s="8" t="s">
        <v>278</v>
      </c>
      <c r="AG100" s="9">
        <v>42637</v>
      </c>
      <c r="AH100" s="8" t="s">
        <v>19</v>
      </c>
      <c r="AI100" s="18" t="s">
        <v>20</v>
      </c>
      <c r="AJ100" s="76">
        <v>43002</v>
      </c>
      <c r="AK100" s="160" t="s">
        <v>921</v>
      </c>
      <c r="AL100" s="92" t="s">
        <v>923</v>
      </c>
      <c r="AM100" s="20" t="b">
        <f>IF(NOT(ISNA(MATCH(Summary[App Code],#REF!,0))),TRUE,FALSE)</f>
        <v>1</v>
      </c>
    </row>
    <row r="101" spans="1:39" s="10" customFormat="1" ht="15" customHeight="1">
      <c r="A101" s="25"/>
      <c r="B101" s="8"/>
      <c r="C101" s="8" t="str">
        <f>IF(NOT(ISBLANK(VLOOKUP(E101,IIPM!A$2:J$999,2,FALSE))),VLOOKUP(E101,IIPM!A$2:J$999,2,FALSE),"")</f>
        <v>High</v>
      </c>
      <c r="D101" s="8" t="str">
        <f>IF(NOT(ISBLANK(VLOOKUP(E101,IIPM!A$2:J$999,3,FALSE))),VLOOKUP(E101,IIPM!A$2:J$999,3,FALSE),"")</f>
        <v>No</v>
      </c>
      <c r="E101" s="25" t="s">
        <v>283</v>
      </c>
      <c r="F101" s="19" t="str">
        <f>IF(NOT(ISBLANK(VLOOKUP(E101,IIPM!A$2:D$999,4,FALSE))),VLOOKUP(E101,IIPM!A$2:D$999,4,FALSE),"")</f>
        <v>BLUEBIRD</v>
      </c>
      <c r="G101" s="19" t="str">
        <f>IF(NOT(ISBLANK(VLOOKUP(E101,IIPM!A$2:J$999,5,FALSE))),VLOOKUP(E101,IIPM!A$2:J$999,5,FALSE),"")</f>
        <v>Panic, Vladan (RBC IS)</v>
      </c>
      <c r="H101" s="92" t="str">
        <f>IF(NOT(ISBLANK(VLOOKUP(E101,IIPM!A$2:J$999,6,FALSE))),VLOOKUP(E101,IIPM!A$2:J$999,6,FALSE),"")</f>
        <v>de Lucy, Chloe</v>
      </c>
      <c r="I101" s="92" t="str">
        <f>IF(NOT(ISBLANK(INDEX(L5RegionalHead[Regional Head],MATCH(Summary[L5],L5RegionalHead[L5],0)))),INDEX(L5RegionalHead[Regional Head],MATCH(Summary[L5],L5RegionalHead[L5],0)),"")</f>
        <v>Bob Markakis</v>
      </c>
      <c r="J101" s="92" t="e">
        <f>IF(NOT(ISBLANK(INDEX(IIPM[BU Exec Sponsor],MATCH(Summary[App Code],#REF!,0)))),INDEX(IIPM[BU Exec Sponsor],MATCH(Summary[App Code],#REF!,0)),"")</f>
        <v>#REF!</v>
      </c>
      <c r="K101" s="92" t="e">
        <f>IF(NOT(ISBLANK(INDEX(IIPM[Business App Sponsor],MATCH(Summary[App Code],#REF!,0)))),INDEX(IIPM[Business App Sponsor],MATCH(Summary[App Code],#REF!,0)),"")</f>
        <v>#REF!</v>
      </c>
      <c r="L101" s="92" t="e">
        <f>IF(NOT(ISBLANK(INDEX(IIPM[Primary Data Centers],MATCH(Summary[App Code],#REF!,0)))),INDEX(IIPM[Primary Data Centers],MATCH(Summary[App Code],#REF!,0)),"")</f>
        <v>#REF!</v>
      </c>
      <c r="M101" s="92" t="s">
        <v>40</v>
      </c>
      <c r="N101" s="92" t="s">
        <v>759</v>
      </c>
      <c r="O101" s="92" t="e">
        <f>IF(NOT(ISBLANK(INDEX(IIPM[Current Lifecycle Phase],MATCH(Summary[App Code],#REF!,0)))),INDEX(IIPM[Current Lifecycle Phase],MATCH(Summary[App Code],#REF!,0)),"")</f>
        <v>#REF!</v>
      </c>
      <c r="P101" s="172" t="s">
        <v>719</v>
      </c>
      <c r="Q101" s="42">
        <v>42821</v>
      </c>
      <c r="R101" s="42">
        <v>43186</v>
      </c>
      <c r="S101" s="42" t="s">
        <v>1304</v>
      </c>
      <c r="T101" s="42"/>
      <c r="U101" s="72"/>
      <c r="V101" s="255"/>
      <c r="W101" s="161"/>
      <c r="X101" s="200"/>
      <c r="Y101" s="38" t="s">
        <v>866</v>
      </c>
      <c r="Z101" s="42"/>
      <c r="AA101" s="66" t="s">
        <v>852</v>
      </c>
      <c r="AB101" s="38" t="s">
        <v>866</v>
      </c>
      <c r="AC101" s="187"/>
      <c r="AD101" s="67"/>
      <c r="AE101" s="31" t="s">
        <v>51</v>
      </c>
      <c r="AF101" s="8" t="s">
        <v>51</v>
      </c>
      <c r="AG101" s="9">
        <v>42323</v>
      </c>
      <c r="AH101" s="8" t="s">
        <v>50</v>
      </c>
      <c r="AI101" s="18" t="s">
        <v>20</v>
      </c>
      <c r="AJ101" s="76">
        <v>42689</v>
      </c>
      <c r="AK101" s="160" t="s">
        <v>866</v>
      </c>
      <c r="AL101" s="92"/>
      <c r="AM101" s="20" t="b">
        <f>IF(NOT(ISNA(MATCH(Summary[App Code],#REF!,0))),TRUE,FALSE)</f>
        <v>1</v>
      </c>
    </row>
    <row r="102" spans="1:39" s="10" customFormat="1" ht="15" customHeight="1">
      <c r="A102" s="25"/>
      <c r="B102" s="8"/>
      <c r="C102" s="8" t="str">
        <f>IF(NOT(ISBLANK(VLOOKUP(E102,IIPM!A$2:J$999,2,FALSE))),VLOOKUP(E102,IIPM!A$2:J$999,2,FALSE),"")</f>
        <v>Criticality Not Assigned</v>
      </c>
      <c r="D102" s="8" t="str">
        <f>IF(NOT(ISBLANK(VLOOKUP(E102,IIPM!A$2:J$999,3,FALSE))),VLOOKUP(E102,IIPM!A$2:J$999,3,FALSE),"")</f>
        <v>No</v>
      </c>
      <c r="E102" s="25" t="s">
        <v>285</v>
      </c>
      <c r="F102" s="19" t="str">
        <f>IF(NOT(ISBLANK(VLOOKUP(E102,IIPM!A$2:D$999,4,FALSE))),VLOOKUP(E102,IIPM!A$2:D$999,4,FALSE),"")</f>
        <v>SECURITIES LENDING - EXTENSION</v>
      </c>
      <c r="G102" s="19" t="str">
        <f>IF(NOT(ISBLANK(VLOOKUP(E102,IIPM!A$2:J$999,5,FALSE))),VLOOKUP(E102,IIPM!A$2:J$999,5,FALSE),"")</f>
        <v>Rivera, Cristina (RBC IS)</v>
      </c>
      <c r="H102" s="92" t="str">
        <f>IF(NOT(ISBLANK(VLOOKUP(E102,IIPM!A$2:J$999,6,FALSE))),VLOOKUP(E102,IIPM!A$2:J$999,6,FALSE),"")</f>
        <v>Rastegar, Afsaneh</v>
      </c>
      <c r="I102" s="92" t="str">
        <f>IF(NOT(ISBLANK(INDEX(L5RegionalHead[Regional Head],MATCH(Summary[L5],L5RegionalHead[L5],0)))),INDEX(L5RegionalHead[Regional Head],MATCH(Summary[L5],L5RegionalHead[L5],0)),"")</f>
        <v>Bob Markakis</v>
      </c>
      <c r="J102" s="92" t="e">
        <f>IF(NOT(ISBLANK(INDEX(IIPM[BU Exec Sponsor],MATCH(Summary[App Code],#REF!,0)))),INDEX(IIPM[BU Exec Sponsor],MATCH(Summary[App Code],#REF!,0)),"")</f>
        <v>#REF!</v>
      </c>
      <c r="K102" s="92" t="e">
        <f>IF(NOT(ISBLANK(INDEX(IIPM[Business App Sponsor],MATCH(Summary[App Code],#REF!,0)))),INDEX(IIPM[Business App Sponsor],MATCH(Summary[App Code],#REF!,0)),"")</f>
        <v>#REF!</v>
      </c>
      <c r="L102" s="92" t="e">
        <f>IF(NOT(ISBLANK(INDEX(IIPM[Primary Data Centers],MATCH(Summary[App Code],#REF!,0)))),INDEX(IIPM[Primary Data Centers],MATCH(Summary[App Code],#REF!,0)),"")</f>
        <v>#REF!</v>
      </c>
      <c r="M102" s="92" t="s">
        <v>28</v>
      </c>
      <c r="N102" s="92" t="s">
        <v>25</v>
      </c>
      <c r="O102" s="92" t="e">
        <f>IF(NOT(ISBLANK(INDEX(IIPM[Current Lifecycle Phase],MATCH(Summary[App Code],#REF!,0)))),INDEX(IIPM[Current Lifecycle Phase],MATCH(Summary[App Code],#REF!,0)),"")</f>
        <v>#REF!</v>
      </c>
      <c r="P102" s="172" t="s">
        <v>934</v>
      </c>
      <c r="Q102" s="42" t="s">
        <v>842</v>
      </c>
      <c r="R102" s="42"/>
      <c r="S102" s="42"/>
      <c r="T102" s="38"/>
      <c r="U102" s="72"/>
      <c r="V102" s="255"/>
      <c r="W102" s="161"/>
      <c r="X102" s="200"/>
      <c r="Y102" s="38" t="s">
        <v>723</v>
      </c>
      <c r="Z102" s="42"/>
      <c r="AA102" s="66"/>
      <c r="AB102" s="38" t="s">
        <v>723</v>
      </c>
      <c r="AC102" s="187"/>
      <c r="AD102" s="67"/>
      <c r="AE102" s="31" t="s">
        <v>31</v>
      </c>
      <c r="AF102" s="8" t="s">
        <v>22</v>
      </c>
      <c r="AG102" s="9">
        <v>42655</v>
      </c>
      <c r="AH102" s="8" t="s">
        <v>19</v>
      </c>
      <c r="AI102" s="18" t="s">
        <v>20</v>
      </c>
      <c r="AJ102" s="76">
        <v>43020</v>
      </c>
      <c r="AK102" s="160" t="s">
        <v>723</v>
      </c>
      <c r="AL102" s="92"/>
      <c r="AM102" s="20" t="b">
        <f>IF(NOT(ISNA(MATCH(Summary[App Code],#REF!,0))),TRUE,FALSE)</f>
        <v>1</v>
      </c>
    </row>
    <row r="103" spans="1:39" s="10" customFormat="1" ht="15" customHeight="1">
      <c r="A103" s="25">
        <v>4</v>
      </c>
      <c r="B103" s="8"/>
      <c r="C103" s="8" t="str">
        <f>IF(NOT(ISBLANK(VLOOKUP(E103,IIPM!A$2:J$999,2,FALSE))),VLOOKUP(E103,IIPM!A$2:J$999,2,FALSE),"")</f>
        <v>High</v>
      </c>
      <c r="D103" s="8" t="str">
        <f>IF(NOT(ISBLANK(VLOOKUP(E103,IIPM!A$2:J$999,3,FALSE))),VLOOKUP(E103,IIPM!A$2:J$999,3,FALSE),"")</f>
        <v>No</v>
      </c>
      <c r="E103" s="25" t="s">
        <v>287</v>
      </c>
      <c r="F103" s="19" t="str">
        <f>IF(NOT(ISBLANK(VLOOKUP(E103,IIPM!A$2:D$999,4,FALSE))),VLOOKUP(E103,IIPM!A$2:D$999,4,FALSE),"")</f>
        <v xml:space="preserve"> SAFEWATCH (Filtering Online) </v>
      </c>
      <c r="G103" s="19" t="str">
        <f>IF(NOT(ISBLANK(VLOOKUP(E103,IIPM!A$2:J$999,5,FALSE))),VLOOKUP(E103,IIPM!A$2:J$999,5,FALSE),"")</f>
        <v>Mouries, Eric (RBC IS)</v>
      </c>
      <c r="H103" s="92" t="str">
        <f>IF(NOT(ISBLANK(VLOOKUP(E103,IIPM!A$2:J$999,6,FALSE))),VLOOKUP(E103,IIPM!A$2:J$999,6,FALSE),"")</f>
        <v>Markakis, Bob</v>
      </c>
      <c r="I103" s="92" t="str">
        <f>IF(NOT(ISBLANK(INDEX(L5RegionalHead[Regional Head],MATCH(Summary[L5],L5RegionalHead[L5],0)))),INDEX(L5RegionalHead[Regional Head],MATCH(Summary[L5],L5RegionalHead[L5],0)),"")</f>
        <v>Bob Markakis</v>
      </c>
      <c r="J103" s="92" t="e">
        <f>IF(NOT(ISBLANK(INDEX(IIPM[BU Exec Sponsor],MATCH(Summary[App Code],#REF!,0)))),INDEX(IIPM[BU Exec Sponsor],MATCH(Summary[App Code],#REF!,0)),"")</f>
        <v>#REF!</v>
      </c>
      <c r="K103" s="92" t="e">
        <f>IF(NOT(ISBLANK(INDEX(IIPM[Business App Sponsor],MATCH(Summary[App Code],#REF!,0)))),INDEX(IIPM[Business App Sponsor],MATCH(Summary[App Code],#REF!,0)),"")</f>
        <v>#REF!</v>
      </c>
      <c r="L103" s="92" t="e">
        <f>IF(NOT(ISBLANK(INDEX(IIPM[Primary Data Centers],MATCH(Summary[App Code],#REF!,0)))),INDEX(IIPM[Primary Data Centers],MATCH(Summary[App Code],#REF!,0)),"")</f>
        <v>#REF!</v>
      </c>
      <c r="M103" s="92" t="s">
        <v>234</v>
      </c>
      <c r="N103" s="92" t="s">
        <v>804</v>
      </c>
      <c r="O103" s="92" t="e">
        <f>IF(NOT(ISBLANK(INDEX(IIPM[Current Lifecycle Phase],MATCH(Summary[App Code],#REF!,0)))),INDEX(IIPM[Current Lifecycle Phase],MATCH(Summary[App Code],#REF!,0)),"")</f>
        <v>#REF!</v>
      </c>
      <c r="P103" s="172" t="s">
        <v>719</v>
      </c>
      <c r="Q103" s="42">
        <v>42913</v>
      </c>
      <c r="R103" s="42">
        <v>43270</v>
      </c>
      <c r="S103" s="42" t="s">
        <v>1305</v>
      </c>
      <c r="T103" s="89"/>
      <c r="U103" s="204"/>
      <c r="W103" s="162"/>
      <c r="X103" s="201"/>
      <c r="Y103" s="38" t="s">
        <v>719</v>
      </c>
      <c r="Z103" s="42"/>
      <c r="AA103" s="66"/>
      <c r="AB103" s="38" t="s">
        <v>921</v>
      </c>
      <c r="AC103" s="187"/>
      <c r="AD103" s="67"/>
      <c r="AE103" s="31" t="s">
        <v>51</v>
      </c>
      <c r="AF103" s="8" t="s">
        <v>51</v>
      </c>
      <c r="AG103" s="9">
        <v>42588</v>
      </c>
      <c r="AH103" s="8" t="s">
        <v>19</v>
      </c>
      <c r="AI103" s="18" t="s">
        <v>20</v>
      </c>
      <c r="AJ103" s="76">
        <v>42828</v>
      </c>
      <c r="AK103" s="160" t="s">
        <v>921</v>
      </c>
      <c r="AL103" s="92"/>
      <c r="AM103" s="20" t="b">
        <f>IF(NOT(ISNA(MATCH(Summary[App Code],#REF!,0))),TRUE,FALSE)</f>
        <v>1</v>
      </c>
    </row>
    <row r="104" spans="1:39" s="10" customFormat="1" ht="15" customHeight="1">
      <c r="A104" s="46">
        <v>6</v>
      </c>
      <c r="B104" s="47"/>
      <c r="C104" s="8" t="str">
        <f>IF(NOT(ISBLANK(VLOOKUP(E104,IIPM!A$2:J$999,2,FALSE))),VLOOKUP(E104,IIPM!A$2:J$999,2,FALSE),"")</f>
        <v>High</v>
      </c>
      <c r="D104" s="8" t="str">
        <f>IF(NOT(ISBLANK(VLOOKUP(E104,IIPM!A$2:J$999,3,FALSE))),VLOOKUP(E104,IIPM!A$2:J$999,3,FALSE),"")</f>
        <v>No</v>
      </c>
      <c r="E104" s="46" t="s">
        <v>289</v>
      </c>
      <c r="F104" s="19" t="str">
        <f>IF(NOT(ISBLANK(VLOOKUP(E104,IIPM!A$2:D$999,4,FALSE))),VLOOKUP(E104,IIPM!A$2:D$999,4,FALSE),"")</f>
        <v xml:space="preserve">Microsoft  Dynamics CRM </v>
      </c>
      <c r="G104" s="19" t="str">
        <f>IF(NOT(ISBLANK(VLOOKUP(E104,IIPM!A$2:J$999,5,FALSE))),VLOOKUP(E104,IIPM!A$2:J$999,5,FALSE),"")</f>
        <v>Franz, Laurent (RBC IS)</v>
      </c>
      <c r="H104" s="92" t="str">
        <f>IF(NOT(ISBLANK(VLOOKUP(E104,IIPM!A$2:J$999,6,FALSE))),VLOOKUP(E104,IIPM!A$2:J$999,6,FALSE),"")</f>
        <v>Markakis, Bob</v>
      </c>
      <c r="I104" s="92" t="str">
        <f>IF(NOT(ISBLANK(INDEX(L5RegionalHead[Regional Head],MATCH(Summary[L5],L5RegionalHead[L5],0)))),INDEX(L5RegionalHead[Regional Head],MATCH(Summary[L5],L5RegionalHead[L5],0)),"")</f>
        <v>Bob Markakis</v>
      </c>
      <c r="J104" s="92" t="e">
        <f>IF(NOT(ISBLANK(INDEX(IIPM[BU Exec Sponsor],MATCH(Summary[App Code],#REF!,0)))),INDEX(IIPM[BU Exec Sponsor],MATCH(Summary[App Code],#REF!,0)),"")</f>
        <v>#REF!</v>
      </c>
      <c r="K104" s="92" t="e">
        <f>IF(NOT(ISBLANK(INDEX(IIPM[Business App Sponsor],MATCH(Summary[App Code],#REF!,0)))),INDEX(IIPM[Business App Sponsor],MATCH(Summary[App Code],#REF!,0)),"")</f>
        <v>#REF!</v>
      </c>
      <c r="L104" s="92" t="e">
        <f>IF(NOT(ISBLANK(INDEX(IIPM[Primary Data Centers],MATCH(Summary[App Code],#REF!,0)))),INDEX(IIPM[Primary Data Centers],MATCH(Summary[App Code],#REF!,0)),"")</f>
        <v>#REF!</v>
      </c>
      <c r="M104" s="163" t="s">
        <v>234</v>
      </c>
      <c r="N104" s="163" t="s">
        <v>95</v>
      </c>
      <c r="O104" s="92" t="e">
        <f>IF(NOT(ISBLANK(INDEX(IIPM[Current Lifecycle Phase],MATCH(Summary[App Code],#REF!,0)))),INDEX(IIPM[Current Lifecycle Phase],MATCH(Summary[App Code],#REF!,0)),"")</f>
        <v>#REF!</v>
      </c>
      <c r="P104" s="172" t="s">
        <v>719</v>
      </c>
      <c r="Q104" s="57">
        <v>42915</v>
      </c>
      <c r="R104" s="57">
        <v>43280</v>
      </c>
      <c r="S104" s="42" t="s">
        <v>1346</v>
      </c>
      <c r="T104" s="57"/>
      <c r="U104" s="72"/>
      <c r="V104" s="255"/>
      <c r="W104" s="215"/>
      <c r="X104" s="216"/>
      <c r="Y104" s="38" t="s">
        <v>719</v>
      </c>
      <c r="Z104" s="50"/>
      <c r="AA104" s="192"/>
      <c r="AB104" s="38" t="s">
        <v>921</v>
      </c>
      <c r="AC104" s="202"/>
      <c r="AD104" s="67"/>
      <c r="AE104" s="31" t="s">
        <v>665</v>
      </c>
      <c r="AF104" s="8" t="s">
        <v>43</v>
      </c>
      <c r="AG104" s="9">
        <v>41944</v>
      </c>
      <c r="AH104" s="8" t="s">
        <v>19</v>
      </c>
      <c r="AI104" s="18" t="s">
        <v>20</v>
      </c>
      <c r="AJ104" s="76">
        <v>43040</v>
      </c>
      <c r="AK104" s="160" t="s">
        <v>921</v>
      </c>
      <c r="AL104" s="163"/>
      <c r="AM104" s="51" t="b">
        <f>IF(NOT(ISNA(MATCH(Summary[App Code],#REF!,0))),TRUE,FALSE)</f>
        <v>1</v>
      </c>
    </row>
    <row r="105" spans="1:39" s="10" customFormat="1" ht="15" customHeight="1">
      <c r="A105" s="25">
        <v>6</v>
      </c>
      <c r="B105" s="8"/>
      <c r="C105" s="8" t="str">
        <f>IF(NOT(ISBLANK(VLOOKUP(E105,IIPM!A$2:J$999,2,FALSE))),VLOOKUP(E105,IIPM!A$2:J$999,2,FALSE),"")</f>
        <v>Low</v>
      </c>
      <c r="D105" s="8" t="str">
        <f>IF(NOT(ISBLANK(VLOOKUP(E105,IIPM!A$2:J$999,3,FALSE))),VLOOKUP(E105,IIPM!A$2:J$999,3,FALSE),"")</f>
        <v>No</v>
      </c>
      <c r="E105" s="25" t="s">
        <v>292</v>
      </c>
      <c r="F105" s="19" t="str">
        <f>IF(NOT(ISBLANK(VLOOKUP(E105,IIPM!A$2:D$999,4,FALSE))),VLOOKUP(E105,IIPM!A$2:D$999,4,FALSE),"")</f>
        <v>Datamart Essbase</v>
      </c>
      <c r="G105" s="19" t="str">
        <f>IF(NOT(ISBLANK(VLOOKUP(E105,IIPM!A$2:J$999,5,FALSE))),VLOOKUP(E105,IIPM!A$2:J$999,5,FALSE),"")</f>
        <v>Broussier, Clement (RBC IS)</v>
      </c>
      <c r="H105" s="92" t="str">
        <f>IF(NOT(ISBLANK(VLOOKUP(E105,IIPM!A$2:J$999,6,FALSE))),VLOOKUP(E105,IIPM!A$2:J$999,6,FALSE),"")</f>
        <v>de Lucy, Chloe</v>
      </c>
      <c r="I105" s="92" t="str">
        <f>IF(NOT(ISBLANK(INDEX(L5RegionalHead[Regional Head],MATCH(Summary[L5],L5RegionalHead[L5],0)))),INDEX(L5RegionalHead[Regional Head],MATCH(Summary[L5],L5RegionalHead[L5],0)),"")</f>
        <v>Bob Markakis</v>
      </c>
      <c r="J105" s="92" t="e">
        <f>IF(NOT(ISBLANK(INDEX(IIPM[BU Exec Sponsor],MATCH(Summary[App Code],#REF!,0)))),INDEX(IIPM[BU Exec Sponsor],MATCH(Summary[App Code],#REF!,0)),"")</f>
        <v>#REF!</v>
      </c>
      <c r="K105" s="92" t="e">
        <f>IF(NOT(ISBLANK(INDEX(IIPM[Business App Sponsor],MATCH(Summary[App Code],#REF!,0)))),INDEX(IIPM[Business App Sponsor],MATCH(Summary[App Code],#REF!,0)),"")</f>
        <v>#REF!</v>
      </c>
      <c r="L105" s="92" t="e">
        <f>IF(NOT(ISBLANK(INDEX(IIPM[Primary Data Centers],MATCH(Summary[App Code],#REF!,0)))),INDEX(IIPM[Primary Data Centers],MATCH(Summary[App Code],#REF!,0)),"")</f>
        <v>#REF!</v>
      </c>
      <c r="M105" s="92" t="s">
        <v>234</v>
      </c>
      <c r="N105" s="92" t="s">
        <v>776</v>
      </c>
      <c r="O105" s="92" t="e">
        <f>IF(NOT(ISBLANK(INDEX(IIPM[Current Lifecycle Phase],MATCH(Summary[App Code],#REF!,0)))),INDEX(IIPM[Current Lifecycle Phase],MATCH(Summary[App Code],#REF!,0)),"")</f>
        <v>#REF!</v>
      </c>
      <c r="P105" s="172" t="s">
        <v>719</v>
      </c>
      <c r="Q105" s="42">
        <v>42877</v>
      </c>
      <c r="R105" s="42">
        <v>43242</v>
      </c>
      <c r="S105" s="42" t="s">
        <v>1303</v>
      </c>
      <c r="T105" s="42"/>
      <c r="U105" s="72"/>
      <c r="W105" s="161"/>
      <c r="X105" s="200"/>
      <c r="Y105" s="38" t="s">
        <v>719</v>
      </c>
      <c r="Z105" s="42"/>
      <c r="AA105" s="66"/>
      <c r="AB105" s="38" t="s">
        <v>921</v>
      </c>
      <c r="AC105" s="187"/>
      <c r="AD105" s="67"/>
      <c r="AE105" s="31" t="s">
        <v>43</v>
      </c>
      <c r="AF105" s="8" t="s">
        <v>169</v>
      </c>
      <c r="AG105" s="9">
        <v>42525</v>
      </c>
      <c r="AH105" s="8" t="s">
        <v>19</v>
      </c>
      <c r="AI105" s="18" t="s">
        <v>20</v>
      </c>
      <c r="AJ105" s="76">
        <v>42890</v>
      </c>
      <c r="AK105" s="160" t="s">
        <v>921</v>
      </c>
      <c r="AL105" s="92"/>
      <c r="AM105" s="20" t="b">
        <f>IF(NOT(ISNA(MATCH(Summary[App Code],#REF!,0))),TRUE,FALSE)</f>
        <v>1</v>
      </c>
    </row>
    <row r="106" spans="1:39" s="10" customFormat="1" ht="15" customHeight="1">
      <c r="A106" s="25">
        <v>6</v>
      </c>
      <c r="B106" s="8"/>
      <c r="C106" s="8" t="str">
        <f>IF(NOT(ISBLANK(VLOOKUP(E106,IIPM!A$2:J$999,2,FALSE))),VLOOKUP(E106,IIPM!A$2:J$999,2,FALSE),"")</f>
        <v>Low</v>
      </c>
      <c r="D106" s="8" t="str">
        <f>IF(NOT(ISBLANK(VLOOKUP(E106,IIPM!A$2:J$999,3,FALSE))),VLOOKUP(E106,IIPM!A$2:J$999,3,FALSE),"")</f>
        <v>No</v>
      </c>
      <c r="E106" s="25" t="s">
        <v>295</v>
      </c>
      <c r="F106" s="19" t="str">
        <f>IF(NOT(ISBLANK(VLOOKUP(E106,IIPM!A$2:D$999,4,FALSE))),VLOOKUP(E106,IIPM!A$2:D$999,4,FALSE),"")</f>
        <v>Datamart KPI</v>
      </c>
      <c r="G106" s="19" t="str">
        <f>IF(NOT(ISBLANK(VLOOKUP(E106,IIPM!A$2:J$999,5,FALSE))),VLOOKUP(E106,IIPM!A$2:J$999,5,FALSE),"")</f>
        <v>Broussier, Clement (RBC IS)</v>
      </c>
      <c r="H106" s="92" t="str">
        <f>IF(NOT(ISBLANK(VLOOKUP(E106,IIPM!A$2:J$999,6,FALSE))),VLOOKUP(E106,IIPM!A$2:J$999,6,FALSE),"")</f>
        <v>de Lucy, Chloe</v>
      </c>
      <c r="I106" s="92" t="str">
        <f>IF(NOT(ISBLANK(INDEX(L5RegionalHead[Regional Head],MATCH(Summary[L5],L5RegionalHead[L5],0)))),INDEX(L5RegionalHead[Regional Head],MATCH(Summary[L5],L5RegionalHead[L5],0)),"")</f>
        <v>Bob Markakis</v>
      </c>
      <c r="J106" s="92" t="e">
        <f>IF(NOT(ISBLANK(INDEX(IIPM[BU Exec Sponsor],MATCH(Summary[App Code],#REF!,0)))),INDEX(IIPM[BU Exec Sponsor],MATCH(Summary[App Code],#REF!,0)),"")</f>
        <v>#REF!</v>
      </c>
      <c r="K106" s="92" t="e">
        <f>IF(NOT(ISBLANK(INDEX(IIPM[Business App Sponsor],MATCH(Summary[App Code],#REF!,0)))),INDEX(IIPM[Business App Sponsor],MATCH(Summary[App Code],#REF!,0)),"")</f>
        <v>#REF!</v>
      </c>
      <c r="L106" s="92" t="e">
        <f>IF(NOT(ISBLANK(INDEX(IIPM[Primary Data Centers],MATCH(Summary[App Code],#REF!,0)))),INDEX(IIPM[Primary Data Centers],MATCH(Summary[App Code],#REF!,0)),"")</f>
        <v>#REF!</v>
      </c>
      <c r="M106" s="92" t="s">
        <v>234</v>
      </c>
      <c r="N106" s="92" t="s">
        <v>776</v>
      </c>
      <c r="O106" s="92" t="e">
        <f>IF(NOT(ISBLANK(INDEX(IIPM[Current Lifecycle Phase],MATCH(Summary[App Code],#REF!,0)))),INDEX(IIPM[Current Lifecycle Phase],MATCH(Summary[App Code],#REF!,0)),"")</f>
        <v>#REF!</v>
      </c>
      <c r="P106" s="172" t="s">
        <v>719</v>
      </c>
      <c r="Q106" s="42">
        <v>42867</v>
      </c>
      <c r="R106" s="42">
        <v>43232</v>
      </c>
      <c r="S106" s="42" t="s">
        <v>1303</v>
      </c>
      <c r="T106" s="42"/>
      <c r="U106" s="72"/>
      <c r="V106" s="255"/>
      <c r="W106" s="161"/>
      <c r="X106" s="200"/>
      <c r="Y106" s="38" t="s">
        <v>719</v>
      </c>
      <c r="Z106" s="42"/>
      <c r="AA106" s="66"/>
      <c r="AB106" s="38" t="s">
        <v>921</v>
      </c>
      <c r="AC106" s="187"/>
      <c r="AD106" s="67"/>
      <c r="AE106" s="31" t="s">
        <v>665</v>
      </c>
      <c r="AF106" s="8" t="s">
        <v>169</v>
      </c>
      <c r="AG106" s="9">
        <v>42525</v>
      </c>
      <c r="AH106" s="8" t="s">
        <v>19</v>
      </c>
      <c r="AI106" s="18" t="s">
        <v>20</v>
      </c>
      <c r="AJ106" s="76">
        <v>43255</v>
      </c>
      <c r="AK106" s="160" t="s">
        <v>921</v>
      </c>
      <c r="AL106" s="92"/>
      <c r="AM106" s="20" t="b">
        <f>IF(NOT(ISNA(MATCH(Summary[App Code],#REF!,0))),TRUE,FALSE)</f>
        <v>1</v>
      </c>
    </row>
    <row r="107" spans="1:39" s="10" customFormat="1" ht="15" customHeight="1">
      <c r="A107" s="25">
        <v>4</v>
      </c>
      <c r="B107" s="8"/>
      <c r="C107" s="8" t="str">
        <f>IF(NOT(ISBLANK(VLOOKUP(E107,IIPM!A$2:J$999,2,FALSE))),VLOOKUP(E107,IIPM!A$2:J$999,2,FALSE),"")</f>
        <v>Medium</v>
      </c>
      <c r="D107" s="8" t="str">
        <f>IF(NOT(ISBLANK(VLOOKUP(E107,IIPM!A$2:J$999,3,FALSE))),VLOOKUP(E107,IIPM!A$2:J$999,3,FALSE),"")</f>
        <v>No</v>
      </c>
      <c r="E107" s="25" t="s">
        <v>297</v>
      </c>
      <c r="F107" s="19" t="str">
        <f>IF(NOT(ISBLANK(VLOOKUP(E107,IIPM!A$2:D$999,4,FALSE))),VLOOKUP(E107,IIPM!A$2:D$999,4,FALSE),"")</f>
        <v>Datamart MIS</v>
      </c>
      <c r="G107" s="19" t="str">
        <f>IF(NOT(ISBLANK(VLOOKUP(E107,IIPM!A$2:J$999,5,FALSE))),VLOOKUP(E107,IIPM!A$2:J$999,5,FALSE),"")</f>
        <v>Hillard, Philippe (RBC IS)</v>
      </c>
      <c r="H107" s="92" t="str">
        <f>IF(NOT(ISBLANK(VLOOKUP(E107,IIPM!A$2:J$999,6,FALSE))),VLOOKUP(E107,IIPM!A$2:J$999,6,FALSE),"")</f>
        <v>Stefanovic, Snezana</v>
      </c>
      <c r="I107" s="92" t="str">
        <f>IF(NOT(ISBLANK(INDEX(L5RegionalHead[Regional Head],MATCH(Summary[L5],L5RegionalHead[L5],0)))),INDEX(L5RegionalHead[Regional Head],MATCH(Summary[L5],L5RegionalHead[L5],0)),"")</f>
        <v>Stefanovic, Snezana</v>
      </c>
      <c r="J107" s="92" t="e">
        <f>IF(NOT(ISBLANK(INDEX(IIPM[BU Exec Sponsor],MATCH(Summary[App Code],#REF!,0)))),INDEX(IIPM[BU Exec Sponsor],MATCH(Summary[App Code],#REF!,0)),"")</f>
        <v>#REF!</v>
      </c>
      <c r="K107" s="92" t="e">
        <f>IF(NOT(ISBLANK(INDEX(IIPM[Business App Sponsor],MATCH(Summary[App Code],#REF!,0)))),INDEX(IIPM[Business App Sponsor],MATCH(Summary[App Code],#REF!,0)),"")</f>
        <v>#REF!</v>
      </c>
      <c r="L107" s="92" t="e">
        <f>IF(NOT(ISBLANK(INDEX(IIPM[Primary Data Centers],MATCH(Summary[App Code],#REF!,0)))),INDEX(IIPM[Primary Data Centers],MATCH(Summary[App Code],#REF!,0)),"")</f>
        <v>#REF!</v>
      </c>
      <c r="M107" s="92" t="s">
        <v>234</v>
      </c>
      <c r="N107" s="92" t="s">
        <v>776</v>
      </c>
      <c r="O107" s="92" t="e">
        <f>IF(NOT(ISBLANK(INDEX(IIPM[Current Lifecycle Phase],MATCH(Summary[App Code],#REF!,0)))),INDEX(IIPM[Current Lifecycle Phase],MATCH(Summary[App Code],#REF!,0)),"")</f>
        <v>#REF!</v>
      </c>
      <c r="P107" s="172" t="s">
        <v>719</v>
      </c>
      <c r="Q107" s="42">
        <v>42851</v>
      </c>
      <c r="R107" s="42">
        <v>43216</v>
      </c>
      <c r="S107" s="42" t="s">
        <v>1303</v>
      </c>
      <c r="T107" s="42"/>
      <c r="U107" s="72"/>
      <c r="V107" s="255"/>
      <c r="W107" s="161"/>
      <c r="X107" s="200"/>
      <c r="Y107" s="38" t="s">
        <v>719</v>
      </c>
      <c r="Z107" s="42"/>
      <c r="AA107" s="66"/>
      <c r="AB107" s="38" t="s">
        <v>921</v>
      </c>
      <c r="AC107" s="187"/>
      <c r="AD107" s="67"/>
      <c r="AE107" s="31" t="s">
        <v>116</v>
      </c>
      <c r="AF107" s="8" t="s">
        <v>169</v>
      </c>
      <c r="AG107" s="9">
        <v>42525</v>
      </c>
      <c r="AH107" s="8" t="s">
        <v>19</v>
      </c>
      <c r="AI107" s="18" t="s">
        <v>20</v>
      </c>
      <c r="AJ107" s="76">
        <v>43255</v>
      </c>
      <c r="AK107" s="160" t="s">
        <v>921</v>
      </c>
      <c r="AL107" s="92"/>
      <c r="AM107" s="20" t="b">
        <f>IF(NOT(ISNA(MATCH(Summary[App Code],#REF!,0))),TRUE,FALSE)</f>
        <v>1</v>
      </c>
    </row>
    <row r="108" spans="1:39" s="10" customFormat="1" ht="15" customHeight="1">
      <c r="A108" s="25">
        <v>5</v>
      </c>
      <c r="B108" s="8"/>
      <c r="C108" s="8" t="str">
        <f>IF(NOT(ISBLANK(VLOOKUP(E108,IIPM!A$2:J$999,2,FALSE))),VLOOKUP(E108,IIPM!A$2:J$999,2,FALSE),"")</f>
        <v>High</v>
      </c>
      <c r="D108" s="8" t="str">
        <f>IF(NOT(ISBLANK(VLOOKUP(E108,IIPM!A$2:J$999,3,FALSE))),VLOOKUP(E108,IIPM!A$2:J$999,3,FALSE),"")</f>
        <v>No</v>
      </c>
      <c r="E108" s="25" t="s">
        <v>299</v>
      </c>
      <c r="F108" s="19" t="str">
        <f>IF(NOT(ISBLANK(VLOOKUP(E108,IIPM!A$2:D$999,4,FALSE))),VLOOKUP(E108,IIPM!A$2:D$999,4,FALSE),"")</f>
        <v>SAP FC - Financial Consolidation</v>
      </c>
      <c r="G108" s="19" t="str">
        <f>IF(NOT(ISBLANK(VLOOKUP(E108,IIPM!A$2:J$999,5,FALSE))),VLOOKUP(E108,IIPM!A$2:J$999,5,FALSE),"")</f>
        <v>Peeters, Ivan (RBC IS)</v>
      </c>
      <c r="H108" s="92" t="str">
        <f>IF(NOT(ISBLANK(VLOOKUP(E108,IIPM!A$2:J$999,6,FALSE))),VLOOKUP(E108,IIPM!A$2:J$999,6,FALSE),"")</f>
        <v>Markakis, Bob</v>
      </c>
      <c r="I108" s="92" t="str">
        <f>IF(NOT(ISBLANK(INDEX(L5RegionalHead[Regional Head],MATCH(Summary[L5],L5RegionalHead[L5],0)))),INDEX(L5RegionalHead[Regional Head],MATCH(Summary[L5],L5RegionalHead[L5],0)),"")</f>
        <v>Bob Markakis</v>
      </c>
      <c r="J108" s="92" t="e">
        <f>IF(NOT(ISBLANK(INDEX(IIPM[BU Exec Sponsor],MATCH(Summary[App Code],#REF!,0)))),INDEX(IIPM[BU Exec Sponsor],MATCH(Summary[App Code],#REF!,0)),"")</f>
        <v>#REF!</v>
      </c>
      <c r="K108" s="92" t="e">
        <f>IF(NOT(ISBLANK(INDEX(IIPM[Business App Sponsor],MATCH(Summary[App Code],#REF!,0)))),INDEX(IIPM[Business App Sponsor],MATCH(Summary[App Code],#REF!,0)),"")</f>
        <v>#REF!</v>
      </c>
      <c r="L108" s="92" t="e">
        <f>IF(NOT(ISBLANK(INDEX(IIPM[Primary Data Centers],MATCH(Summary[App Code],#REF!,0)))),INDEX(IIPM[Primary Data Centers],MATCH(Summary[App Code],#REF!,0)),"")</f>
        <v>#REF!</v>
      </c>
      <c r="M108" s="92" t="s">
        <v>234</v>
      </c>
      <c r="N108" s="92" t="s">
        <v>190</v>
      </c>
      <c r="O108" s="92" t="e">
        <f>IF(NOT(ISBLANK(INDEX(IIPM[Current Lifecycle Phase],MATCH(Summary[App Code],#REF!,0)))),INDEX(IIPM[Current Lifecycle Phase],MATCH(Summary[App Code],#REF!,0)),"")</f>
        <v>#REF!</v>
      </c>
      <c r="P108" s="172" t="s">
        <v>719</v>
      </c>
      <c r="Q108" s="42">
        <v>42853</v>
      </c>
      <c r="R108" s="42">
        <v>43218</v>
      </c>
      <c r="S108" s="42" t="s">
        <v>1303</v>
      </c>
      <c r="T108" s="42"/>
      <c r="U108" s="72"/>
      <c r="V108" s="255"/>
      <c r="W108" s="161"/>
      <c r="X108" s="200"/>
      <c r="Y108" s="38" t="s">
        <v>719</v>
      </c>
      <c r="Z108" s="42"/>
      <c r="AA108" s="66"/>
      <c r="AB108" s="38" t="s">
        <v>921</v>
      </c>
      <c r="AC108" s="187"/>
      <c r="AD108" s="67"/>
      <c r="AE108" s="31" t="s">
        <v>116</v>
      </c>
      <c r="AF108" s="8" t="s">
        <v>169</v>
      </c>
      <c r="AG108" s="9">
        <v>42427</v>
      </c>
      <c r="AH108" s="8" t="s">
        <v>19</v>
      </c>
      <c r="AI108" s="18" t="s">
        <v>20</v>
      </c>
      <c r="AJ108" s="76">
        <v>43158</v>
      </c>
      <c r="AK108" s="160" t="s">
        <v>921</v>
      </c>
      <c r="AL108" s="92"/>
      <c r="AM108" s="20" t="b">
        <f>IF(NOT(ISNA(MATCH(Summary[App Code],#REF!,0))),TRUE,FALSE)</f>
        <v>1</v>
      </c>
    </row>
    <row r="109" spans="1:39" s="10" customFormat="1" ht="15" customHeight="1">
      <c r="A109" s="46">
        <v>4</v>
      </c>
      <c r="B109" s="8"/>
      <c r="C109" s="8" t="str">
        <f>IF(NOT(ISBLANK(VLOOKUP(E109,IIPM!A$2:J$999,2,FALSE))),VLOOKUP(E109,IIPM!A$2:J$999,2,FALSE),"")</f>
        <v>Medium</v>
      </c>
      <c r="D109" s="8" t="str">
        <f>IF(NOT(ISBLANK(VLOOKUP(E109,IIPM!A$2:J$999,3,FALSE))),VLOOKUP(E109,IIPM!A$2:J$999,3,FALSE),"")</f>
        <v>No</v>
      </c>
      <c r="E109" s="25" t="s">
        <v>300</v>
      </c>
      <c r="F109" s="19" t="str">
        <f>IF(NOT(ISBLANK(VLOOKUP(E109,IIPM!A$2:D$999,4,FALSE))),VLOOKUP(E109,IIPM!A$2:D$999,4,FALSE),"")</f>
        <v>Account Management Service</v>
      </c>
      <c r="G109" s="19" t="str">
        <f>IF(NOT(ISBLANK(VLOOKUP(E109,IIPM!A$2:J$999,5,FALSE))),VLOOKUP(E109,IIPM!A$2:J$999,5,FALSE),"")</f>
        <v>Desilets, Raymond (RBC I&amp;TS)</v>
      </c>
      <c r="H109" s="92" t="str">
        <f>IF(NOT(ISBLANK(VLOOKUP(E109,IIPM!A$2:J$999,6,FALSE))),VLOOKUP(E109,IIPM!A$2:J$999,6,FALSE),"")</f>
        <v>Markakis, Bob</v>
      </c>
      <c r="I109" s="92" t="str">
        <f>IF(NOT(ISBLANK(INDEX(L5RegionalHead[Regional Head],MATCH(Summary[L5],L5RegionalHead[L5],0)))),INDEX(L5RegionalHead[Regional Head],MATCH(Summary[L5],L5RegionalHead[L5],0)),"")</f>
        <v>Bob Markakis</v>
      </c>
      <c r="J109" s="92" t="e">
        <f>IF(NOT(ISBLANK(INDEX(IIPM[BU Exec Sponsor],MATCH(Summary[App Code],#REF!,0)))),INDEX(IIPM[BU Exec Sponsor],MATCH(Summary[App Code],#REF!,0)),"")</f>
        <v>#REF!</v>
      </c>
      <c r="K109" s="92" t="e">
        <f>IF(NOT(ISBLANK(INDEX(IIPM[Business App Sponsor],MATCH(Summary[App Code],#REF!,0)))),INDEX(IIPM[Business App Sponsor],MATCH(Summary[App Code],#REF!,0)),"")</f>
        <v>#REF!</v>
      </c>
      <c r="L109" s="92" t="e">
        <f>IF(NOT(ISBLANK(INDEX(IIPM[Primary Data Centers],MATCH(Summary[App Code],#REF!,0)))),INDEX(IIPM[Primary Data Centers],MATCH(Summary[App Code],#REF!,0)),"")</f>
        <v>#REF!</v>
      </c>
      <c r="M109" s="92" t="s">
        <v>258</v>
      </c>
      <c r="N109" s="92" t="s">
        <v>766</v>
      </c>
      <c r="O109" s="92" t="e">
        <f>IF(NOT(ISBLANK(INDEX(IIPM[Current Lifecycle Phase],MATCH(Summary[App Code],#REF!,0)))),INDEX(IIPM[Current Lifecycle Phase],MATCH(Summary[App Code],#REF!,0)),"")</f>
        <v>#REF!</v>
      </c>
      <c r="P109" s="172" t="s">
        <v>719</v>
      </c>
      <c r="Q109" s="42">
        <v>42902</v>
      </c>
      <c r="R109" s="42">
        <v>43265</v>
      </c>
      <c r="S109" s="42" t="s">
        <v>1303</v>
      </c>
      <c r="T109" s="42"/>
      <c r="U109" s="72"/>
      <c r="W109" s="161"/>
      <c r="X109" s="200">
        <v>2</v>
      </c>
      <c r="Y109" s="38" t="s">
        <v>719</v>
      </c>
      <c r="Z109" s="42"/>
      <c r="AA109" s="205"/>
      <c r="AB109" s="38" t="s">
        <v>719</v>
      </c>
      <c r="AC109" s="187"/>
      <c r="AD109" s="67"/>
      <c r="AE109" s="31" t="s">
        <v>116</v>
      </c>
      <c r="AF109" s="8" t="s">
        <v>87</v>
      </c>
      <c r="AG109" s="9">
        <v>42635</v>
      </c>
      <c r="AH109" s="8" t="s">
        <v>50</v>
      </c>
      <c r="AI109" s="18" t="s">
        <v>20</v>
      </c>
      <c r="AJ109" s="76">
        <v>43365</v>
      </c>
      <c r="AK109" s="160" t="s">
        <v>719</v>
      </c>
      <c r="AL109" s="92"/>
      <c r="AM109" s="20" t="b">
        <f>IF(NOT(ISNA(MATCH(Summary[App Code],#REF!,0))),TRUE,FALSE)</f>
        <v>1</v>
      </c>
    </row>
    <row r="110" spans="1:39" s="10" customFormat="1" ht="15" customHeight="1">
      <c r="A110" s="25">
        <v>4</v>
      </c>
      <c r="B110" s="8"/>
      <c r="C110" s="8" t="str">
        <f>IF(NOT(ISBLANK(VLOOKUP(E110,IIPM!A$2:J$999,2,FALSE))),VLOOKUP(E110,IIPM!A$2:J$999,2,FALSE),"")</f>
        <v>High</v>
      </c>
      <c r="D110" s="8" t="str">
        <f>IF(NOT(ISBLANK(VLOOKUP(E110,IIPM!A$2:J$999,3,FALSE))),VLOOKUP(E110,IIPM!A$2:J$999,3,FALSE),"")</f>
        <v>No</v>
      </c>
      <c r="E110" s="25" t="s">
        <v>302</v>
      </c>
      <c r="F110" s="19" t="str">
        <f>IF(NOT(ISBLANK(VLOOKUP(E110,IIPM!A$2:D$999,4,FALSE))),VLOOKUP(E110,IIPM!A$2:D$999,4,FALSE),"")</f>
        <v>Corporate Actions</v>
      </c>
      <c r="G110" s="19" t="str">
        <f>IF(NOT(ISBLANK(VLOOKUP(E110,IIPM!A$2:J$999,5,FALSE))),VLOOKUP(E110,IIPM!A$2:J$999,5,FALSE),"")</f>
        <v>Mouries, Eric (RBC IS)</v>
      </c>
      <c r="H110" s="92" t="str">
        <f>IF(NOT(ISBLANK(VLOOKUP(E110,IIPM!A$2:J$999,6,FALSE))),VLOOKUP(E110,IIPM!A$2:J$999,6,FALSE),"")</f>
        <v>Markakis, Bob</v>
      </c>
      <c r="I110" s="92" t="str">
        <f>IF(NOT(ISBLANK(INDEX(L5RegionalHead[Regional Head],MATCH(Summary[L5],L5RegionalHead[L5],0)))),INDEX(L5RegionalHead[Regional Head],MATCH(Summary[L5],L5RegionalHead[L5],0)),"")</f>
        <v>Bob Markakis</v>
      </c>
      <c r="J110" s="92" t="e">
        <f>IF(NOT(ISBLANK(INDEX(IIPM[BU Exec Sponsor],MATCH(Summary[App Code],#REF!,0)))),INDEX(IIPM[BU Exec Sponsor],MATCH(Summary[App Code],#REF!,0)),"")</f>
        <v>#REF!</v>
      </c>
      <c r="K110" s="92" t="e">
        <f>IF(NOT(ISBLANK(INDEX(IIPM[Business App Sponsor],MATCH(Summary[App Code],#REF!,0)))),INDEX(IIPM[Business App Sponsor],MATCH(Summary[App Code],#REF!,0)),"")</f>
        <v>#REF!</v>
      </c>
      <c r="L110" s="92" t="e">
        <f>IF(NOT(ISBLANK(INDEX(IIPM[Primary Data Centers],MATCH(Summary[App Code],#REF!,0)))),INDEX(IIPM[Primary Data Centers],MATCH(Summary[App Code],#REF!,0)),"")</f>
        <v>#REF!</v>
      </c>
      <c r="M110" s="92" t="s">
        <v>234</v>
      </c>
      <c r="N110" s="92" t="s">
        <v>190</v>
      </c>
      <c r="O110" s="92" t="e">
        <f>IF(NOT(ISBLANK(INDEX(IIPM[Current Lifecycle Phase],MATCH(Summary[App Code],#REF!,0)))),INDEX(IIPM[Current Lifecycle Phase],MATCH(Summary[App Code],#REF!,0)),"")</f>
        <v>#REF!</v>
      </c>
      <c r="P110" s="172" t="s">
        <v>719</v>
      </c>
      <c r="Q110" s="42">
        <v>42853</v>
      </c>
      <c r="R110" s="42">
        <v>43217</v>
      </c>
      <c r="S110" s="42" t="s">
        <v>1305</v>
      </c>
      <c r="T110" s="42"/>
      <c r="U110" s="72"/>
      <c r="V110" s="255"/>
      <c r="W110" s="161"/>
      <c r="X110" s="200"/>
      <c r="Y110" s="38" t="s">
        <v>719</v>
      </c>
      <c r="Z110" s="42"/>
      <c r="AA110" s="66"/>
      <c r="AB110" s="38" t="s">
        <v>921</v>
      </c>
      <c r="AC110" s="187"/>
      <c r="AD110" s="67"/>
      <c r="AE110" s="31" t="s">
        <v>51</v>
      </c>
      <c r="AF110" s="8" t="s">
        <v>55</v>
      </c>
      <c r="AG110" s="9">
        <v>42448</v>
      </c>
      <c r="AH110" s="8" t="s">
        <v>19</v>
      </c>
      <c r="AI110" s="18" t="s">
        <v>20</v>
      </c>
      <c r="AJ110" s="76">
        <v>42813</v>
      </c>
      <c r="AK110" s="160" t="s">
        <v>921</v>
      </c>
      <c r="AL110" s="92"/>
      <c r="AM110" s="20" t="b">
        <f>IF(NOT(ISNA(MATCH(Summary[App Code],#REF!,0))),TRUE,FALSE)</f>
        <v>1</v>
      </c>
    </row>
    <row r="111" spans="1:39" s="10" customFormat="1" ht="15" customHeight="1">
      <c r="A111" s="25">
        <v>6</v>
      </c>
      <c r="B111" s="8"/>
      <c r="C111" s="8" t="str">
        <f>IF(NOT(ISBLANK(VLOOKUP(E111,IIPM!A$2:J$999,2,FALSE))),VLOOKUP(E111,IIPM!A$2:J$999,2,FALSE),"")</f>
        <v>High</v>
      </c>
      <c r="D111" s="8" t="str">
        <f>IF(NOT(ISBLANK(VLOOKUP(E111,IIPM!A$2:J$999,3,FALSE))),VLOOKUP(E111,IIPM!A$2:J$999,3,FALSE),"")</f>
        <v>No</v>
      </c>
      <c r="E111" s="25" t="s">
        <v>304</v>
      </c>
      <c r="F111" s="19" t="str">
        <f>IF(NOT(ISBLANK(VLOOKUP(E111,IIPM!A$2:D$999,4,FALSE))),VLOOKUP(E111,IIPM!A$2:D$999,4,FALSE),"")</f>
        <v>LDC (Linedata Compliance)</v>
      </c>
      <c r="G111" s="19" t="str">
        <f>IF(NOT(ISBLANK(VLOOKUP(E111,IIPM!A$2:J$999,5,FALSE))),VLOOKUP(E111,IIPM!A$2:J$999,5,FALSE),"")</f>
        <v>Barrier, Fr¿d¿ric (RBC IS)</v>
      </c>
      <c r="H111" s="92" t="str">
        <f>IF(NOT(ISBLANK(VLOOKUP(E111,IIPM!A$2:J$999,6,FALSE))),VLOOKUP(E111,IIPM!A$2:J$999,6,FALSE),"")</f>
        <v>de Lucy, Chloe</v>
      </c>
      <c r="I111" s="92" t="str">
        <f>IF(NOT(ISBLANK(INDEX(L5RegionalHead[Regional Head],MATCH(Summary[L5],L5RegionalHead[L5],0)))),INDEX(L5RegionalHead[Regional Head],MATCH(Summary[L5],L5RegionalHead[L5],0)),"")</f>
        <v>Bob Markakis</v>
      </c>
      <c r="J111" s="92" t="e">
        <f>IF(NOT(ISBLANK(INDEX(IIPM[BU Exec Sponsor],MATCH(Summary[App Code],#REF!,0)))),INDEX(IIPM[BU Exec Sponsor],MATCH(Summary[App Code],#REF!,0)),"")</f>
        <v>#REF!</v>
      </c>
      <c r="K111" s="92" t="e">
        <f>IF(NOT(ISBLANK(INDEX(IIPM[Business App Sponsor],MATCH(Summary[App Code],#REF!,0)))),INDEX(IIPM[Business App Sponsor],MATCH(Summary[App Code],#REF!,0)),"")</f>
        <v>#REF!</v>
      </c>
      <c r="L111" s="92" t="e">
        <f>IF(NOT(ISBLANK(INDEX(IIPM[Primary Data Centers],MATCH(Summary[App Code],#REF!,0)))),INDEX(IIPM[Primary Data Centers],MATCH(Summary[App Code],#REF!,0)),"")</f>
        <v>#REF!</v>
      </c>
      <c r="M111" s="92" t="s">
        <v>234</v>
      </c>
      <c r="N111" s="92" t="s">
        <v>776</v>
      </c>
      <c r="O111" s="92" t="e">
        <f>IF(NOT(ISBLANK(INDEX(IIPM[Current Lifecycle Phase],MATCH(Summary[App Code],#REF!,0)))),INDEX(IIPM[Current Lifecycle Phase],MATCH(Summary[App Code],#REF!,0)),"")</f>
        <v>#REF!</v>
      </c>
      <c r="P111" s="172" t="s">
        <v>719</v>
      </c>
      <c r="Q111" s="42">
        <v>42863</v>
      </c>
      <c r="R111" s="42">
        <v>43225</v>
      </c>
      <c r="S111" s="42" t="s">
        <v>1303</v>
      </c>
      <c r="T111" s="42"/>
      <c r="U111" s="72"/>
      <c r="V111" s="255"/>
      <c r="W111" s="161"/>
      <c r="X111" s="200"/>
      <c r="Y111" s="38" t="s">
        <v>719</v>
      </c>
      <c r="Z111" s="42"/>
      <c r="AA111" s="66"/>
      <c r="AB111" s="38" t="s">
        <v>921</v>
      </c>
      <c r="AC111" s="187"/>
      <c r="AD111" s="67"/>
      <c r="AE111" s="31" t="s">
        <v>116</v>
      </c>
      <c r="AF111" s="8" t="s">
        <v>169</v>
      </c>
      <c r="AG111" s="9">
        <v>42448</v>
      </c>
      <c r="AH111" s="8" t="s">
        <v>19</v>
      </c>
      <c r="AI111" s="18" t="s">
        <v>20</v>
      </c>
      <c r="AJ111" s="76">
        <v>43178</v>
      </c>
      <c r="AK111" s="160" t="s">
        <v>921</v>
      </c>
      <c r="AL111" s="92"/>
      <c r="AM111" s="20" t="b">
        <f>IF(NOT(ISNA(MATCH(Summary[App Code],#REF!,0))),TRUE,FALSE)</f>
        <v>1</v>
      </c>
    </row>
    <row r="112" spans="1:39" s="10" customFormat="1" ht="15" customHeight="1">
      <c r="A112" s="25">
        <v>4</v>
      </c>
      <c r="B112" s="8"/>
      <c r="C112" s="8" t="str">
        <f>IF(NOT(ISBLANK(VLOOKUP(E112,IIPM!A$2:J$999,2,FALSE))),VLOOKUP(E112,IIPM!A$2:J$999,2,FALSE),"")</f>
        <v>Medium</v>
      </c>
      <c r="D112" s="8" t="str">
        <f>IF(NOT(ISBLANK(VLOOKUP(E112,IIPM!A$2:J$999,3,FALSE))),VLOOKUP(E112,IIPM!A$2:J$999,3,FALSE),"")</f>
        <v>No</v>
      </c>
      <c r="E112" s="25" t="s">
        <v>305</v>
      </c>
      <c r="F112" s="19" t="str">
        <f>IF(NOT(ISBLANK(VLOOKUP(E112,IIPM!A$2:D$999,4,FALSE))),VLOOKUP(E112,IIPM!A$2:D$999,4,FALSE),"")</f>
        <v>NAVQUEST</v>
      </c>
      <c r="G112" s="19" t="str">
        <f>IF(NOT(ISBLANK(VLOOKUP(E112,IIPM!A$2:J$999,5,FALSE))),VLOOKUP(E112,IIPM!A$2:J$999,5,FALSE),"")</f>
        <v>Barrier, Fr¿d¿ric (RBC IS)</v>
      </c>
      <c r="H112" s="92" t="str">
        <f>IF(NOT(ISBLANK(VLOOKUP(E112,IIPM!A$2:J$999,6,FALSE))),VLOOKUP(E112,IIPM!A$2:J$999,6,FALSE),"")</f>
        <v>de Lucy, Chloe</v>
      </c>
      <c r="I112" s="92" t="str">
        <f>IF(NOT(ISBLANK(INDEX(L5RegionalHead[Regional Head],MATCH(Summary[L5],L5RegionalHead[L5],0)))),INDEX(L5RegionalHead[Regional Head],MATCH(Summary[L5],L5RegionalHead[L5],0)),"")</f>
        <v>Bob Markakis</v>
      </c>
      <c r="J112" s="92" t="e">
        <f>IF(NOT(ISBLANK(INDEX(IIPM[BU Exec Sponsor],MATCH(Summary[App Code],#REF!,0)))),INDEX(IIPM[BU Exec Sponsor],MATCH(Summary[App Code],#REF!,0)),"")</f>
        <v>#REF!</v>
      </c>
      <c r="K112" s="92" t="e">
        <f>IF(NOT(ISBLANK(INDEX(IIPM[Business App Sponsor],MATCH(Summary[App Code],#REF!,0)))),INDEX(IIPM[Business App Sponsor],MATCH(Summary[App Code],#REF!,0)),"")</f>
        <v>#REF!</v>
      </c>
      <c r="L112" s="92" t="e">
        <f>IF(NOT(ISBLANK(INDEX(IIPM[Primary Data Centers],MATCH(Summary[App Code],#REF!,0)))),INDEX(IIPM[Primary Data Centers],MATCH(Summary[App Code],#REF!,0)),"")</f>
        <v>#REF!</v>
      </c>
      <c r="M112" s="92" t="s">
        <v>234</v>
      </c>
      <c r="N112" s="92" t="s">
        <v>776</v>
      </c>
      <c r="O112" s="92" t="e">
        <f>IF(NOT(ISBLANK(INDEX(IIPM[Current Lifecycle Phase],MATCH(Summary[App Code],#REF!,0)))),INDEX(IIPM[Current Lifecycle Phase],MATCH(Summary[App Code],#REF!,0)),"")</f>
        <v>#REF!</v>
      </c>
      <c r="P112" s="172" t="s">
        <v>719</v>
      </c>
      <c r="Q112" s="42">
        <v>42863</v>
      </c>
      <c r="R112" s="42">
        <v>43228</v>
      </c>
      <c r="S112" s="42" t="s">
        <v>1303</v>
      </c>
      <c r="T112" s="42"/>
      <c r="U112" s="72"/>
      <c r="V112" s="255"/>
      <c r="W112" s="161"/>
      <c r="X112" s="200"/>
      <c r="Y112" s="38" t="s">
        <v>719</v>
      </c>
      <c r="Z112" s="42"/>
      <c r="AA112" s="66"/>
      <c r="AB112" s="38" t="s">
        <v>921</v>
      </c>
      <c r="AC112" s="187"/>
      <c r="AD112" s="67"/>
      <c r="AE112" s="31" t="s">
        <v>664</v>
      </c>
      <c r="AF112" s="8" t="s">
        <v>169</v>
      </c>
      <c r="AG112" s="9">
        <v>42448</v>
      </c>
      <c r="AH112" s="8" t="s">
        <v>19</v>
      </c>
      <c r="AI112" s="18" t="s">
        <v>20</v>
      </c>
      <c r="AJ112" s="76">
        <v>42813</v>
      </c>
      <c r="AK112" s="160" t="s">
        <v>921</v>
      </c>
      <c r="AL112" s="92"/>
      <c r="AM112" s="20" t="b">
        <f>IF(NOT(ISNA(MATCH(Summary[App Code],#REF!,0))),TRUE,FALSE)</f>
        <v>1</v>
      </c>
    </row>
    <row r="113" spans="1:39" s="10" customFormat="1" ht="15" customHeight="1">
      <c r="A113" s="36">
        <v>4</v>
      </c>
      <c r="B113" s="8"/>
      <c r="C113" s="8" t="str">
        <f>IF(NOT(ISBLANK(VLOOKUP(E113,IIPM!A$2:J$999,2,FALSE))),VLOOKUP(E113,IIPM!A$2:J$999,2,FALSE),"")</f>
        <v>High</v>
      </c>
      <c r="D113" s="8" t="str">
        <f>IF(NOT(ISBLANK(VLOOKUP(E113,IIPM!A$2:J$999,3,FALSE))),VLOOKUP(E113,IIPM!A$2:J$999,3,FALSE),"")</f>
        <v>No</v>
      </c>
      <c r="E113" s="25" t="s">
        <v>307</v>
      </c>
      <c r="F113" s="19" t="str">
        <f>IF(NOT(ISBLANK(VLOOKUP(E113,IIPM!A$2:D$999,4,FALSE))),VLOOKUP(E113,IIPM!A$2:D$999,4,FALSE),"")</f>
        <v>Quartal</v>
      </c>
      <c r="G113" s="19" t="str">
        <f>IF(NOT(ISBLANK(VLOOKUP(E113,IIPM!A$2:J$999,5,FALSE))),VLOOKUP(E113,IIPM!A$2:J$999,5,FALSE),"")</f>
        <v>Franz, Laurent (RBC IS)</v>
      </c>
      <c r="H113" s="92" t="str">
        <f>IF(NOT(ISBLANK(VLOOKUP(E113,IIPM!A$2:J$999,6,FALSE))),VLOOKUP(E113,IIPM!A$2:J$999,6,FALSE),"")</f>
        <v>Stefanovic, Snezana</v>
      </c>
      <c r="I113" s="92" t="str">
        <f>IF(NOT(ISBLANK(INDEX(L5RegionalHead[Regional Head],MATCH(Summary[L5],L5RegionalHead[L5],0)))),INDEX(L5RegionalHead[Regional Head],MATCH(Summary[L5],L5RegionalHead[L5],0)),"")</f>
        <v>Stefanovic, Snezana</v>
      </c>
      <c r="J113" s="92" t="e">
        <f>IF(NOT(ISBLANK(INDEX(IIPM[BU Exec Sponsor],MATCH(Summary[App Code],#REF!,0)))),INDEX(IIPM[BU Exec Sponsor],MATCH(Summary[App Code],#REF!,0)),"")</f>
        <v>#REF!</v>
      </c>
      <c r="K113" s="92" t="e">
        <f>IF(NOT(ISBLANK(INDEX(IIPM[Business App Sponsor],MATCH(Summary[App Code],#REF!,0)))),INDEX(IIPM[Business App Sponsor],MATCH(Summary[App Code],#REF!,0)),"")</f>
        <v>#REF!</v>
      </c>
      <c r="L113" s="92" t="e">
        <f>IF(NOT(ISBLANK(INDEX(IIPM[Primary Data Centers],MATCH(Summary[App Code],#REF!,0)))),INDEX(IIPM[Primary Data Centers],MATCH(Summary[App Code],#REF!,0)),"")</f>
        <v>#REF!</v>
      </c>
      <c r="M113" s="92" t="s">
        <v>234</v>
      </c>
      <c r="N113" s="92" t="s">
        <v>803</v>
      </c>
      <c r="O113" s="92" t="e">
        <f>IF(NOT(ISBLANK(INDEX(IIPM[Current Lifecycle Phase],MATCH(Summary[App Code],#REF!,0)))),INDEX(IIPM[Current Lifecycle Phase],MATCH(Summary[App Code],#REF!,0)),"")</f>
        <v>#REF!</v>
      </c>
      <c r="P113" s="172" t="s">
        <v>719</v>
      </c>
      <c r="Q113" s="42">
        <v>42885</v>
      </c>
      <c r="R113" s="42">
        <v>43250</v>
      </c>
      <c r="S113" s="42" t="s">
        <v>1303</v>
      </c>
      <c r="T113" s="42"/>
      <c r="U113" s="102"/>
      <c r="W113" s="161"/>
      <c r="X113" s="200"/>
      <c r="Y113" s="38" t="s">
        <v>719</v>
      </c>
      <c r="Z113" s="42"/>
      <c r="AA113" s="66"/>
      <c r="AB113" s="38" t="s">
        <v>921</v>
      </c>
      <c r="AC113" s="187"/>
      <c r="AD113" s="67"/>
      <c r="AE113" s="31" t="s">
        <v>51</v>
      </c>
      <c r="AF113" s="8" t="s">
        <v>169</v>
      </c>
      <c r="AG113" s="9">
        <v>42427</v>
      </c>
      <c r="AH113" s="8" t="s">
        <v>19</v>
      </c>
      <c r="AI113" s="18" t="s">
        <v>20</v>
      </c>
      <c r="AJ113" s="76">
        <v>42793</v>
      </c>
      <c r="AK113" s="160" t="s">
        <v>921</v>
      </c>
      <c r="AL113" s="92"/>
      <c r="AM113" s="20" t="b">
        <f>IF(NOT(ISNA(MATCH(Summary[App Code],#REF!,0))),TRUE,FALSE)</f>
        <v>1</v>
      </c>
    </row>
    <row r="114" spans="1:39" s="10" customFormat="1" ht="15" customHeight="1">
      <c r="A114" s="25">
        <v>4</v>
      </c>
      <c r="B114" s="8"/>
      <c r="C114" s="8" t="str">
        <f>IF(NOT(ISBLANK(VLOOKUP(E114,IIPM!A$2:J$999,2,FALSE))),VLOOKUP(E114,IIPM!A$2:J$999,2,FALSE),"")</f>
        <v>High</v>
      </c>
      <c r="D114" s="8" t="str">
        <f>IF(NOT(ISBLANK(VLOOKUP(E114,IIPM!A$2:J$999,3,FALSE))),VLOOKUP(E114,IIPM!A$2:J$999,3,FALSE),"")</f>
        <v>No</v>
      </c>
      <c r="E114" s="25" t="s">
        <v>310</v>
      </c>
      <c r="F114" s="19" t="str">
        <f>IF(NOT(ISBLANK(VLOOKUP(E114,IIPM!A$2:D$999,4,FALSE))),VLOOKUP(E114,IIPM!A$2:D$999,4,FALSE),"")</f>
        <v>Multifonds Suite</v>
      </c>
      <c r="G114" s="19" t="str">
        <f>IF(NOT(ISBLANK(VLOOKUP(E114,IIPM!A$2:J$999,5,FALSE))),VLOOKUP(E114,IIPM!A$2:J$999,5,FALSE),"")</f>
        <v>Meyer, Stephan (RBC IS)</v>
      </c>
      <c r="H114" s="92" t="str">
        <f>IF(NOT(ISBLANK(VLOOKUP(E114,IIPM!A$2:J$999,6,FALSE))),VLOOKUP(E114,IIPM!A$2:J$999,6,FALSE),"")</f>
        <v>de Lucy, Chloe</v>
      </c>
      <c r="I114" s="92" t="str">
        <f>IF(NOT(ISBLANK(INDEX(L5RegionalHead[Regional Head],MATCH(Summary[L5],L5RegionalHead[L5],0)))),INDEX(L5RegionalHead[Regional Head],MATCH(Summary[L5],L5RegionalHead[L5],0)),"")</f>
        <v>Bob Markakis</v>
      </c>
      <c r="J114" s="92" t="e">
        <f>IF(NOT(ISBLANK(INDEX(IIPM[BU Exec Sponsor],MATCH(Summary[App Code],#REF!,0)))),INDEX(IIPM[BU Exec Sponsor],MATCH(Summary[App Code],#REF!,0)),"")</f>
        <v>#REF!</v>
      </c>
      <c r="K114" s="92" t="e">
        <f>IF(NOT(ISBLANK(INDEX(IIPM[Business App Sponsor],MATCH(Summary[App Code],#REF!,0)))),INDEX(IIPM[Business App Sponsor],MATCH(Summary[App Code],#REF!,0)),"")</f>
        <v>#REF!</v>
      </c>
      <c r="L114" s="92" t="e">
        <f>IF(NOT(ISBLANK(INDEX(IIPM[Primary Data Centers],MATCH(Summary[App Code],#REF!,0)))),INDEX(IIPM[Primary Data Centers],MATCH(Summary[App Code],#REF!,0)),"")</f>
        <v>#REF!</v>
      </c>
      <c r="M114" s="92" t="s">
        <v>234</v>
      </c>
      <c r="N114" s="92" t="s">
        <v>190</v>
      </c>
      <c r="O114" s="92" t="e">
        <f>IF(NOT(ISBLANK(INDEX(IIPM[Current Lifecycle Phase],MATCH(Summary[App Code],#REF!,0)))),INDEX(IIPM[Current Lifecycle Phase],MATCH(Summary[App Code],#REF!,0)),"")</f>
        <v>#REF!</v>
      </c>
      <c r="P114" s="172" t="s">
        <v>719</v>
      </c>
      <c r="Q114" s="42">
        <v>42853</v>
      </c>
      <c r="R114" s="42">
        <v>43217</v>
      </c>
      <c r="S114" s="42" t="s">
        <v>1305</v>
      </c>
      <c r="T114" s="42"/>
      <c r="U114" s="72"/>
      <c r="V114" s="255"/>
      <c r="W114" s="161"/>
      <c r="X114" s="200"/>
      <c r="Y114" s="38" t="s">
        <v>719</v>
      </c>
      <c r="Z114" s="42"/>
      <c r="AA114" s="66"/>
      <c r="AB114" s="38" t="s">
        <v>921</v>
      </c>
      <c r="AC114" s="187"/>
      <c r="AD114" s="67"/>
      <c r="AE114" s="31" t="s">
        <v>22</v>
      </c>
      <c r="AF114" s="8" t="s">
        <v>55</v>
      </c>
      <c r="AG114" s="9">
        <v>42448</v>
      </c>
      <c r="AH114" s="8" t="s">
        <v>19</v>
      </c>
      <c r="AI114" s="18" t="s">
        <v>20</v>
      </c>
      <c r="AJ114" s="76">
        <v>42813</v>
      </c>
      <c r="AK114" s="160" t="s">
        <v>921</v>
      </c>
      <c r="AL114" s="92"/>
      <c r="AM114" s="20" t="b">
        <f>IF(NOT(ISNA(MATCH(Summary[App Code],#REF!,0))),TRUE,FALSE)</f>
        <v>1</v>
      </c>
    </row>
    <row r="115" spans="1:39" s="10" customFormat="1" ht="15" customHeight="1">
      <c r="A115" s="25">
        <v>5</v>
      </c>
      <c r="B115" s="8"/>
      <c r="C115" s="8" t="str">
        <f>IF(NOT(ISBLANK(VLOOKUP(E115,IIPM!A$2:J$999,2,FALSE))),VLOOKUP(E115,IIPM!A$2:J$999,2,FALSE),"")</f>
        <v>High</v>
      </c>
      <c r="D115" s="8" t="str">
        <f>IF(NOT(ISBLANK(VLOOKUP(E115,IIPM!A$2:J$999,3,FALSE))),VLOOKUP(E115,IIPM!A$2:J$999,3,FALSE),"")</f>
        <v>No</v>
      </c>
      <c r="E115" s="25" t="s">
        <v>312</v>
      </c>
      <c r="F115" s="19" t="str">
        <f>IF(NOT(ISBLANK(VLOOKUP(E115,IIPM!A$2:D$999,4,FALSE))),VLOOKUP(E115,IIPM!A$2:D$999,4,FALSE),"")</f>
        <v>Depositary Services Suite</v>
      </c>
      <c r="G115" s="19" t="str">
        <f>IF(NOT(ISBLANK(VLOOKUP(E115,IIPM!A$2:J$999,5,FALSE))),VLOOKUP(E115,IIPM!A$2:J$999,5,FALSE),"")</f>
        <v>Mouries, Eric (RBC IS)</v>
      </c>
      <c r="H115" s="92" t="str">
        <f>IF(NOT(ISBLANK(VLOOKUP(E115,IIPM!A$2:J$999,6,FALSE))),VLOOKUP(E115,IIPM!A$2:J$999,6,FALSE),"")</f>
        <v>Markakis, Bob</v>
      </c>
      <c r="I115" s="92" t="str">
        <f>IF(NOT(ISBLANK(INDEX(L5RegionalHead[Regional Head],MATCH(Summary[L5],L5RegionalHead[L5],0)))),INDEX(L5RegionalHead[Regional Head],MATCH(Summary[L5],L5RegionalHead[L5],0)),"")</f>
        <v>Bob Markakis</v>
      </c>
      <c r="J115" s="92" t="e">
        <f>IF(NOT(ISBLANK(INDEX(IIPM[BU Exec Sponsor],MATCH(Summary[App Code],#REF!,0)))),INDEX(IIPM[BU Exec Sponsor],MATCH(Summary[App Code],#REF!,0)),"")</f>
        <v>#REF!</v>
      </c>
      <c r="K115" s="92" t="e">
        <f>IF(NOT(ISBLANK(INDEX(IIPM[Business App Sponsor],MATCH(Summary[App Code],#REF!,0)))),INDEX(IIPM[Business App Sponsor],MATCH(Summary[App Code],#REF!,0)),"")</f>
        <v>#REF!</v>
      </c>
      <c r="L115" s="92" t="e">
        <f>IF(NOT(ISBLANK(INDEX(IIPM[Primary Data Centers],MATCH(Summary[App Code],#REF!,0)))),INDEX(IIPM[Primary Data Centers],MATCH(Summary[App Code],#REF!,0)),"")</f>
        <v>#REF!</v>
      </c>
      <c r="M115" s="92" t="s">
        <v>234</v>
      </c>
      <c r="N115" s="92" t="s">
        <v>190</v>
      </c>
      <c r="O115" s="92" t="e">
        <f>IF(NOT(ISBLANK(INDEX(IIPM[Current Lifecycle Phase],MATCH(Summary[App Code],#REF!,0)))),INDEX(IIPM[Current Lifecycle Phase],MATCH(Summary[App Code],#REF!,0)),"")</f>
        <v>#REF!</v>
      </c>
      <c r="P115" s="172" t="s">
        <v>719</v>
      </c>
      <c r="Q115" s="42">
        <v>42853</v>
      </c>
      <c r="R115" s="42">
        <v>43218</v>
      </c>
      <c r="S115" s="42" t="s">
        <v>1305</v>
      </c>
      <c r="T115" s="42"/>
      <c r="U115" s="72"/>
      <c r="V115" s="255"/>
      <c r="W115" s="161"/>
      <c r="X115" s="200"/>
      <c r="Y115" s="38" t="s">
        <v>719</v>
      </c>
      <c r="Z115" s="42"/>
      <c r="AA115" s="66"/>
      <c r="AB115" s="38" t="s">
        <v>921</v>
      </c>
      <c r="AC115" s="187"/>
      <c r="AD115" s="67"/>
      <c r="AE115" s="31" t="s">
        <v>116</v>
      </c>
      <c r="AF115" s="8" t="s">
        <v>169</v>
      </c>
      <c r="AG115" s="9">
        <v>42448</v>
      </c>
      <c r="AH115" s="8" t="s">
        <v>19</v>
      </c>
      <c r="AI115" s="18" t="s">
        <v>20</v>
      </c>
      <c r="AJ115" s="76">
        <v>42813</v>
      </c>
      <c r="AK115" s="160" t="s">
        <v>921</v>
      </c>
      <c r="AL115" s="92"/>
      <c r="AM115" s="20" t="b">
        <f>IF(NOT(ISNA(MATCH(Summary[App Code],#REF!,0))),TRUE,FALSE)</f>
        <v>1</v>
      </c>
    </row>
    <row r="116" spans="1:39" s="10" customFormat="1" ht="15.75" customHeight="1">
      <c r="A116" s="25">
        <v>4</v>
      </c>
      <c r="B116" s="8"/>
      <c r="C116" s="8" t="str">
        <f>IF(NOT(ISBLANK(VLOOKUP(E116,IIPM!A$2:J$999,2,FALSE))),VLOOKUP(E116,IIPM!A$2:J$999,2,FALSE),"")</f>
        <v>High</v>
      </c>
      <c r="D116" s="8" t="str">
        <f>IF(NOT(ISBLANK(VLOOKUP(E116,IIPM!A$2:J$999,3,FALSE))),VLOOKUP(E116,IIPM!A$2:J$999,3,FALSE),"")</f>
        <v>No</v>
      </c>
      <c r="E116" s="25" t="s">
        <v>314</v>
      </c>
      <c r="F116" s="19" t="str">
        <f>IF(NOT(ISBLANK(VLOOKUP(E116,IIPM!A$2:D$999,4,FALSE))),VLOOKUP(E116,IIPM!A$2:D$999,4,FALSE),"")</f>
        <v>OutstandingManagement</v>
      </c>
      <c r="G116" s="19" t="str">
        <f>IF(NOT(ISBLANK(VLOOKUP(E116,IIPM!A$2:J$999,5,FALSE))),VLOOKUP(E116,IIPM!A$2:J$999,5,FALSE),"")</f>
        <v>Meyer, Stephan (RBC IS)</v>
      </c>
      <c r="H116" s="92" t="str">
        <f>IF(NOT(ISBLANK(VLOOKUP(E116,IIPM!A$2:J$999,6,FALSE))),VLOOKUP(E116,IIPM!A$2:J$999,6,FALSE),"")</f>
        <v>de Lucy, Chloe</v>
      </c>
      <c r="I116" s="92" t="str">
        <f>IF(NOT(ISBLANK(INDEX(L5RegionalHead[Regional Head],MATCH(Summary[L5],L5RegionalHead[L5],0)))),INDEX(L5RegionalHead[Regional Head],MATCH(Summary[L5],L5RegionalHead[L5],0)),"")</f>
        <v>Bob Markakis</v>
      </c>
      <c r="J116" s="92" t="e">
        <f>IF(NOT(ISBLANK(INDEX(IIPM[BU Exec Sponsor],MATCH(Summary[App Code],#REF!,0)))),INDEX(IIPM[BU Exec Sponsor],MATCH(Summary[App Code],#REF!,0)),"")</f>
        <v>#REF!</v>
      </c>
      <c r="K116" s="92" t="e">
        <f>IF(NOT(ISBLANK(INDEX(IIPM[Business App Sponsor],MATCH(Summary[App Code],#REF!,0)))),INDEX(IIPM[Business App Sponsor],MATCH(Summary[App Code],#REF!,0)),"")</f>
        <v>#REF!</v>
      </c>
      <c r="L116" s="92" t="e">
        <f>IF(NOT(ISBLANK(INDEX(IIPM[Primary Data Centers],MATCH(Summary[App Code],#REF!,0)))),INDEX(IIPM[Primary Data Centers],MATCH(Summary[App Code],#REF!,0)),"")</f>
        <v>#REF!</v>
      </c>
      <c r="M116" s="92" t="s">
        <v>234</v>
      </c>
      <c r="N116" s="92" t="s">
        <v>190</v>
      </c>
      <c r="O116" s="92" t="e">
        <f>IF(NOT(ISBLANK(INDEX(IIPM[Current Lifecycle Phase],MATCH(Summary[App Code],#REF!,0)))),INDEX(IIPM[Current Lifecycle Phase],MATCH(Summary[App Code],#REF!,0)),"")</f>
        <v>#REF!</v>
      </c>
      <c r="P116" s="172" t="s">
        <v>719</v>
      </c>
      <c r="Q116" s="42">
        <v>42853</v>
      </c>
      <c r="R116" s="42">
        <v>43217</v>
      </c>
      <c r="S116" s="42" t="s">
        <v>1305</v>
      </c>
      <c r="T116" s="42"/>
      <c r="U116" s="72"/>
      <c r="V116" s="255"/>
      <c r="W116" s="161"/>
      <c r="X116" s="200"/>
      <c r="Y116" s="38" t="s">
        <v>719</v>
      </c>
      <c r="Z116" s="42"/>
      <c r="AA116" s="66"/>
      <c r="AB116" s="38" t="s">
        <v>921</v>
      </c>
      <c r="AC116" s="187"/>
      <c r="AD116" s="67"/>
      <c r="AE116" s="31" t="s">
        <v>51</v>
      </c>
      <c r="AF116" s="8" t="s">
        <v>55</v>
      </c>
      <c r="AG116" s="9">
        <v>42448</v>
      </c>
      <c r="AH116" s="8" t="s">
        <v>19</v>
      </c>
      <c r="AI116" s="18" t="s">
        <v>20</v>
      </c>
      <c r="AJ116" s="76">
        <v>42813</v>
      </c>
      <c r="AK116" s="160" t="s">
        <v>921</v>
      </c>
      <c r="AL116" s="92"/>
      <c r="AM116" s="20" t="b">
        <f>IF(NOT(ISNA(MATCH(Summary[App Code],#REF!,0))),TRUE,FALSE)</f>
        <v>1</v>
      </c>
    </row>
    <row r="117" spans="1:39" s="10" customFormat="1" ht="15" customHeight="1">
      <c r="A117" s="25">
        <v>5</v>
      </c>
      <c r="B117" s="8"/>
      <c r="C117" s="8" t="str">
        <f>IF(NOT(ISBLANK(VLOOKUP(E117,IIPM!A$2:J$999,2,FALSE))),VLOOKUP(E117,IIPM!A$2:J$999,2,FALSE),"")</f>
        <v>High</v>
      </c>
      <c r="D117" s="8" t="str">
        <f>IF(NOT(ISBLANK(VLOOKUP(E117,IIPM!A$2:J$999,3,FALSE))),VLOOKUP(E117,IIPM!A$2:J$999,3,FALSE),"")</f>
        <v>No</v>
      </c>
      <c r="E117" s="25" t="s">
        <v>316</v>
      </c>
      <c r="F117" s="19" t="str">
        <f>IF(NOT(ISBLANK(VLOOKUP(E117,IIPM!A$2:D$999,4,FALSE))),VLOOKUP(E117,IIPM!A$2:D$999,4,FALSE),"")</f>
        <v>Tax Operations Suite</v>
      </c>
      <c r="G117" s="19" t="str">
        <f>IF(NOT(ISBLANK(VLOOKUP(E117,IIPM!A$2:J$999,5,FALSE))),VLOOKUP(E117,IIPM!A$2:J$999,5,FALSE),"")</f>
        <v>Thiry, Eric (RBC IS)</v>
      </c>
      <c r="H117" s="92" t="str">
        <f>IF(NOT(ISBLANK(VLOOKUP(E117,IIPM!A$2:J$999,6,FALSE))),VLOOKUP(E117,IIPM!A$2:J$999,6,FALSE),"")</f>
        <v>Stefanovic, Snezana</v>
      </c>
      <c r="I117" s="92" t="str">
        <f>IF(NOT(ISBLANK(INDEX(L5RegionalHead[Regional Head],MATCH(Summary[L5],L5RegionalHead[L5],0)))),INDEX(L5RegionalHead[Regional Head],MATCH(Summary[L5],L5RegionalHead[L5],0)),"")</f>
        <v>Stefanovic, Snezana</v>
      </c>
      <c r="J117" s="92" t="e">
        <f>IF(NOT(ISBLANK(INDEX(IIPM[BU Exec Sponsor],MATCH(Summary[App Code],#REF!,0)))),INDEX(IIPM[BU Exec Sponsor],MATCH(Summary[App Code],#REF!,0)),"")</f>
        <v>#REF!</v>
      </c>
      <c r="K117" s="92" t="e">
        <f>IF(NOT(ISBLANK(INDEX(IIPM[Business App Sponsor],MATCH(Summary[App Code],#REF!,0)))),INDEX(IIPM[Business App Sponsor],MATCH(Summary[App Code],#REF!,0)),"")</f>
        <v>#REF!</v>
      </c>
      <c r="L117" s="92" t="e">
        <f>IF(NOT(ISBLANK(INDEX(IIPM[Primary Data Centers],MATCH(Summary[App Code],#REF!,0)))),INDEX(IIPM[Primary Data Centers],MATCH(Summary[App Code],#REF!,0)),"")</f>
        <v>#REF!</v>
      </c>
      <c r="M117" s="92" t="s">
        <v>234</v>
      </c>
      <c r="N117" s="92" t="s">
        <v>190</v>
      </c>
      <c r="O117" s="92" t="e">
        <f>IF(NOT(ISBLANK(INDEX(IIPM[Current Lifecycle Phase],MATCH(Summary[App Code],#REF!,0)))),INDEX(IIPM[Current Lifecycle Phase],MATCH(Summary[App Code],#REF!,0)),"")</f>
        <v>#REF!</v>
      </c>
      <c r="P117" s="172" t="s">
        <v>719</v>
      </c>
      <c r="Q117" s="57">
        <v>42853</v>
      </c>
      <c r="R117" s="57">
        <v>43217</v>
      </c>
      <c r="S117" s="42" t="s">
        <v>1305</v>
      </c>
      <c r="T117" s="57"/>
      <c r="U117" s="147"/>
      <c r="V117" s="255"/>
      <c r="W117" s="161"/>
      <c r="X117" s="200"/>
      <c r="Y117" s="38" t="s">
        <v>866</v>
      </c>
      <c r="Z117" s="42"/>
      <c r="AA117" s="66"/>
      <c r="AB117" s="38" t="s">
        <v>866</v>
      </c>
      <c r="AC117" s="187"/>
      <c r="AD117" s="67"/>
      <c r="AE117" s="31" t="s">
        <v>666</v>
      </c>
      <c r="AF117" s="8" t="s">
        <v>55</v>
      </c>
      <c r="AG117" s="9">
        <v>42448</v>
      </c>
      <c r="AH117" s="8" t="s">
        <v>19</v>
      </c>
      <c r="AI117" s="18" t="s">
        <v>20</v>
      </c>
      <c r="AJ117" s="76">
        <v>43543</v>
      </c>
      <c r="AK117" s="160" t="s">
        <v>866</v>
      </c>
      <c r="AL117" s="92"/>
      <c r="AM117" s="20" t="b">
        <f>IF(NOT(ISNA(MATCH(Summary[App Code],#REF!,0))),TRUE,FALSE)</f>
        <v>1</v>
      </c>
    </row>
    <row r="118" spans="1:39" s="10" customFormat="1" ht="15" customHeight="1">
      <c r="A118" s="25">
        <v>6</v>
      </c>
      <c r="B118" s="8"/>
      <c r="C118" s="8" t="str">
        <f>IF(NOT(ISBLANK(VLOOKUP(E118,IIPM!A$2:J$999,2,FALSE))),VLOOKUP(E118,IIPM!A$2:J$999,2,FALSE),"")</f>
        <v>Medium</v>
      </c>
      <c r="D118" s="8" t="str">
        <f>IF(NOT(ISBLANK(VLOOKUP(E118,IIPM!A$2:J$999,3,FALSE))),VLOOKUP(E118,IIPM!A$2:J$999,3,FALSE),"")</f>
        <v>No</v>
      </c>
      <c r="E118" s="25" t="s">
        <v>318</v>
      </c>
      <c r="F118" s="19" t="str">
        <f>IF(NOT(ISBLANK(VLOOKUP(E118,IIPM!A$2:D$999,4,FALSE))),VLOOKUP(E118,IIPM!A$2:D$999,4,FALSE),"")</f>
        <v>Optimus</v>
      </c>
      <c r="G118" s="19" t="str">
        <f>IF(NOT(ISBLANK(VLOOKUP(E118,IIPM!A$2:J$999,5,FALSE))),VLOOKUP(E118,IIPM!A$2:J$999,5,FALSE),"")</f>
        <v>Thiry, Eric (RBC IS)</v>
      </c>
      <c r="H118" s="92" t="str">
        <f>IF(NOT(ISBLANK(VLOOKUP(E118,IIPM!A$2:J$999,6,FALSE))),VLOOKUP(E118,IIPM!A$2:J$999,6,FALSE),"")</f>
        <v>Stefanovic, Snezana</v>
      </c>
      <c r="I118" s="92" t="str">
        <f>IF(NOT(ISBLANK(INDEX(L5RegionalHead[Regional Head],MATCH(Summary[L5],L5RegionalHead[L5],0)))),INDEX(L5RegionalHead[Regional Head],MATCH(Summary[L5],L5RegionalHead[L5],0)),"")</f>
        <v>Stefanovic, Snezana</v>
      </c>
      <c r="J118" s="92" t="e">
        <f>IF(NOT(ISBLANK(INDEX(IIPM[BU Exec Sponsor],MATCH(Summary[App Code],#REF!,0)))),INDEX(IIPM[BU Exec Sponsor],MATCH(Summary[App Code],#REF!,0)),"")</f>
        <v>#REF!</v>
      </c>
      <c r="K118" s="92" t="e">
        <f>IF(NOT(ISBLANK(INDEX(IIPM[Business App Sponsor],MATCH(Summary[App Code],#REF!,0)))),INDEX(IIPM[Business App Sponsor],MATCH(Summary[App Code],#REF!,0)),"")</f>
        <v>#REF!</v>
      </c>
      <c r="L118" s="92" t="e">
        <f>IF(NOT(ISBLANK(INDEX(IIPM[Primary Data Centers],MATCH(Summary[App Code],#REF!,0)))),INDEX(IIPM[Primary Data Centers],MATCH(Summary[App Code],#REF!,0)),"")</f>
        <v>#REF!</v>
      </c>
      <c r="M118" s="92" t="s">
        <v>234</v>
      </c>
      <c r="N118" s="92" t="s">
        <v>190</v>
      </c>
      <c r="O118" s="92" t="e">
        <f>IF(NOT(ISBLANK(INDEX(IIPM[Current Lifecycle Phase],MATCH(Summary[App Code],#REF!,0)))),INDEX(IIPM[Current Lifecycle Phase],MATCH(Summary[App Code],#REF!,0)),"")</f>
        <v>#REF!</v>
      </c>
      <c r="P118" s="172" t="s">
        <v>719</v>
      </c>
      <c r="Q118" s="42">
        <v>42860</v>
      </c>
      <c r="R118" s="42">
        <v>43225</v>
      </c>
      <c r="S118" s="42" t="s">
        <v>1305</v>
      </c>
      <c r="T118" s="42"/>
      <c r="U118" s="72"/>
      <c r="V118" s="255"/>
      <c r="W118" s="161"/>
      <c r="X118" s="200"/>
      <c r="Y118" s="38" t="s">
        <v>719</v>
      </c>
      <c r="Z118" s="42"/>
      <c r="AA118" s="66"/>
      <c r="AB118" s="38" t="s">
        <v>921</v>
      </c>
      <c r="AC118" s="187"/>
      <c r="AD118" s="67"/>
      <c r="AE118" s="31" t="s">
        <v>116</v>
      </c>
      <c r="AF118" s="8" t="s">
        <v>55</v>
      </c>
      <c r="AG118" s="9">
        <v>42448</v>
      </c>
      <c r="AH118" s="8" t="s">
        <v>19</v>
      </c>
      <c r="AI118" s="18" t="s">
        <v>20</v>
      </c>
      <c r="AJ118" s="76">
        <v>43178</v>
      </c>
      <c r="AK118" s="160" t="s">
        <v>921</v>
      </c>
      <c r="AL118" s="92"/>
      <c r="AM118" s="20" t="b">
        <f>IF(NOT(ISNA(MATCH(Summary[App Code],#REF!,0))),TRUE,FALSE)</f>
        <v>1</v>
      </c>
    </row>
    <row r="119" spans="1:39" s="10" customFormat="1" ht="15" customHeight="1">
      <c r="A119" s="25">
        <v>5</v>
      </c>
      <c r="B119" s="8"/>
      <c r="C119" s="8" t="str">
        <f>IF(NOT(ISBLANK(VLOOKUP(E119,IIPM!A$2:J$999,2,FALSE))),VLOOKUP(E119,IIPM!A$2:J$999,2,FALSE),"")</f>
        <v>High</v>
      </c>
      <c r="D119" s="8" t="str">
        <f>IF(NOT(ISBLANK(VLOOKUP(E119,IIPM!A$2:J$999,3,FALSE))),VLOOKUP(E119,IIPM!A$2:J$999,3,FALSE),"")</f>
        <v>No</v>
      </c>
      <c r="E119" s="25" t="s">
        <v>321</v>
      </c>
      <c r="F119" s="19" t="str">
        <f>IF(NOT(ISBLANK(VLOOKUP(E119,IIPM!A$2:D$999,4,FALSE))),VLOOKUP(E119,IIPM!A$2:D$999,4,FALSE),"")</f>
        <v>Multifonds Fiduciary Suite</v>
      </c>
      <c r="G119" s="19" t="str">
        <f>IF(NOT(ISBLANK(VLOOKUP(E119,IIPM!A$2:J$999,5,FALSE))),VLOOKUP(E119,IIPM!A$2:J$999,5,FALSE),"")</f>
        <v>Meyer, Stephan (RBC IS)</v>
      </c>
      <c r="H119" s="92" t="str">
        <f>IF(NOT(ISBLANK(VLOOKUP(E119,IIPM!A$2:J$999,6,FALSE))),VLOOKUP(E119,IIPM!A$2:J$999,6,FALSE),"")</f>
        <v>de Lucy, Chloe</v>
      </c>
      <c r="I119" s="92" t="str">
        <f>IF(NOT(ISBLANK(INDEX(L5RegionalHead[Regional Head],MATCH(Summary[L5],L5RegionalHead[L5],0)))),INDEX(L5RegionalHead[Regional Head],MATCH(Summary[L5],L5RegionalHead[L5],0)),"")</f>
        <v>Bob Markakis</v>
      </c>
      <c r="J119" s="92" t="e">
        <f>IF(NOT(ISBLANK(INDEX(IIPM[BU Exec Sponsor],MATCH(Summary[App Code],#REF!,0)))),INDEX(IIPM[BU Exec Sponsor],MATCH(Summary[App Code],#REF!,0)),"")</f>
        <v>#REF!</v>
      </c>
      <c r="K119" s="92" t="e">
        <f>IF(NOT(ISBLANK(INDEX(IIPM[Business App Sponsor],MATCH(Summary[App Code],#REF!,0)))),INDEX(IIPM[Business App Sponsor],MATCH(Summary[App Code],#REF!,0)),"")</f>
        <v>#REF!</v>
      </c>
      <c r="L119" s="92" t="e">
        <f>IF(NOT(ISBLANK(INDEX(IIPM[Primary Data Centers],MATCH(Summary[App Code],#REF!,0)))),INDEX(IIPM[Primary Data Centers],MATCH(Summary[App Code],#REF!,0)),"")</f>
        <v>#REF!</v>
      </c>
      <c r="M119" s="92" t="s">
        <v>234</v>
      </c>
      <c r="N119" s="92" t="s">
        <v>190</v>
      </c>
      <c r="O119" s="92" t="e">
        <f>IF(NOT(ISBLANK(INDEX(IIPM[Current Lifecycle Phase],MATCH(Summary[App Code],#REF!,0)))),INDEX(IIPM[Current Lifecycle Phase],MATCH(Summary[App Code],#REF!,0)),"")</f>
        <v>#REF!</v>
      </c>
      <c r="P119" s="172" t="s">
        <v>719</v>
      </c>
      <c r="Q119" s="42">
        <v>42846</v>
      </c>
      <c r="R119" s="42">
        <v>43211</v>
      </c>
      <c r="S119" s="42" t="s">
        <v>1305</v>
      </c>
      <c r="T119" s="42"/>
      <c r="U119" s="72"/>
      <c r="V119" s="255"/>
      <c r="W119" s="161"/>
      <c r="X119" s="200"/>
      <c r="Y119" s="38" t="s">
        <v>719</v>
      </c>
      <c r="Z119" s="42"/>
      <c r="AA119" s="66"/>
      <c r="AB119" s="38" t="s">
        <v>921</v>
      </c>
      <c r="AC119" s="187"/>
      <c r="AD119" s="67"/>
      <c r="AE119" s="31" t="s">
        <v>51</v>
      </c>
      <c r="AF119" s="8" t="s">
        <v>55</v>
      </c>
      <c r="AG119" s="9">
        <v>42448</v>
      </c>
      <c r="AH119" s="8" t="s">
        <v>19</v>
      </c>
      <c r="AI119" s="18" t="s">
        <v>20</v>
      </c>
      <c r="AJ119" s="76">
        <v>42813</v>
      </c>
      <c r="AK119" s="160" t="s">
        <v>921</v>
      </c>
      <c r="AL119" s="92"/>
      <c r="AM119" s="20" t="b">
        <f>IF(NOT(ISNA(MATCH(Summary[App Code],#REF!,0))),TRUE,FALSE)</f>
        <v>1</v>
      </c>
    </row>
    <row r="120" spans="1:39" s="10" customFormat="1" ht="15" customHeight="1">
      <c r="A120" s="25">
        <v>6</v>
      </c>
      <c r="B120" s="8"/>
      <c r="C120" s="8" t="str">
        <f>IF(NOT(ISBLANK(VLOOKUP(E120,IIPM!A$2:J$999,2,FALSE))),VLOOKUP(E120,IIPM!A$2:J$999,2,FALSE),"")</f>
        <v>Low</v>
      </c>
      <c r="D120" s="8" t="str">
        <f>IF(NOT(ISBLANK(VLOOKUP(E120,IIPM!A$2:J$999,3,FALSE))),VLOOKUP(E120,IIPM!A$2:J$999,3,FALSE),"")</f>
        <v>No</v>
      </c>
      <c r="E120" s="25" t="s">
        <v>323</v>
      </c>
      <c r="F120" s="19" t="str">
        <f>IF(NOT(ISBLANK(VLOOKUP(E120,IIPM!A$2:D$999,4,FALSE))),VLOOKUP(E120,IIPM!A$2:D$999,4,FALSE),"")</f>
        <v>SCEF</v>
      </c>
      <c r="G120" s="19" t="str">
        <f>IF(NOT(ISBLANK(VLOOKUP(E120,IIPM!A$2:J$999,5,FALSE))),VLOOKUP(E120,IIPM!A$2:J$999,5,FALSE),"")</f>
        <v>Meyer, Stephan (RBC IS)</v>
      </c>
      <c r="H120" s="92" t="str">
        <f>IF(NOT(ISBLANK(VLOOKUP(E120,IIPM!A$2:J$999,6,FALSE))),VLOOKUP(E120,IIPM!A$2:J$999,6,FALSE),"")</f>
        <v>Stefanovic, Snezana</v>
      </c>
      <c r="I120" s="92" t="str">
        <f>IF(NOT(ISBLANK(INDEX(L5RegionalHead[Regional Head],MATCH(Summary[L5],L5RegionalHead[L5],0)))),INDEX(L5RegionalHead[Regional Head],MATCH(Summary[L5],L5RegionalHead[L5],0)),"")</f>
        <v>Stefanovic, Snezana</v>
      </c>
      <c r="J120" s="92" t="e">
        <f>IF(NOT(ISBLANK(INDEX(IIPM[BU Exec Sponsor],MATCH(Summary[App Code],#REF!,0)))),INDEX(IIPM[BU Exec Sponsor],MATCH(Summary[App Code],#REF!,0)),"")</f>
        <v>#REF!</v>
      </c>
      <c r="K120" s="92" t="e">
        <f>IF(NOT(ISBLANK(INDEX(IIPM[Business App Sponsor],MATCH(Summary[App Code],#REF!,0)))),INDEX(IIPM[Business App Sponsor],MATCH(Summary[App Code],#REF!,0)),"")</f>
        <v>#REF!</v>
      </c>
      <c r="L120" s="92" t="e">
        <f>IF(NOT(ISBLANK(INDEX(IIPM[Primary Data Centers],MATCH(Summary[App Code],#REF!,0)))),INDEX(IIPM[Primary Data Centers],MATCH(Summary[App Code],#REF!,0)),"")</f>
        <v>#REF!</v>
      </c>
      <c r="M120" s="92" t="s">
        <v>234</v>
      </c>
      <c r="N120" s="92" t="s">
        <v>190</v>
      </c>
      <c r="O120" s="92" t="e">
        <f>IF(NOT(ISBLANK(INDEX(IIPM[Current Lifecycle Phase],MATCH(Summary[App Code],#REF!,0)))),INDEX(IIPM[Current Lifecycle Phase],MATCH(Summary[App Code],#REF!,0)),"")</f>
        <v>#REF!</v>
      </c>
      <c r="P120" s="172" t="s">
        <v>719</v>
      </c>
      <c r="Q120" s="42">
        <v>42871</v>
      </c>
      <c r="R120" s="42">
        <v>43235</v>
      </c>
      <c r="S120" s="42" t="s">
        <v>1305</v>
      </c>
      <c r="T120" s="42"/>
      <c r="U120" s="72"/>
      <c r="V120" s="255"/>
      <c r="W120" s="161"/>
      <c r="X120" s="200"/>
      <c r="Y120" s="38" t="s">
        <v>866</v>
      </c>
      <c r="Z120" s="42"/>
      <c r="AA120" s="66"/>
      <c r="AB120" s="38" t="s">
        <v>866</v>
      </c>
      <c r="AC120" s="187"/>
      <c r="AD120" s="67"/>
      <c r="AE120" s="31" t="s">
        <v>665</v>
      </c>
      <c r="AF120" s="8" t="s">
        <v>55</v>
      </c>
      <c r="AG120" s="9">
        <v>42448</v>
      </c>
      <c r="AH120" s="8" t="s">
        <v>19</v>
      </c>
      <c r="AI120" s="18" t="s">
        <v>20</v>
      </c>
      <c r="AJ120" s="76">
        <v>43543</v>
      </c>
      <c r="AK120" s="160" t="s">
        <v>866</v>
      </c>
      <c r="AL120" s="92"/>
      <c r="AM120" s="20" t="b">
        <f>IF(NOT(ISNA(MATCH(Summary[App Code],#REF!,0))),TRUE,FALSE)</f>
        <v>1</v>
      </c>
    </row>
    <row r="121" spans="1:39" s="10" customFormat="1" ht="15" customHeight="1">
      <c r="A121" s="25"/>
      <c r="B121" s="8"/>
      <c r="C121" s="8" t="str">
        <f>IF(NOT(ISBLANK(VLOOKUP(E121,IIPM!A$2:J$999,2,FALSE))),VLOOKUP(E121,IIPM!A$2:J$999,2,FALSE),"")</f>
        <v>Low</v>
      </c>
      <c r="D121" s="8" t="str">
        <f>IF(NOT(ISBLANK(VLOOKUP(E121,IIPM!A$2:J$999,3,FALSE))),VLOOKUP(E121,IIPM!A$2:J$999,3,FALSE),"")</f>
        <v>No</v>
      </c>
      <c r="E121" s="25" t="s">
        <v>326</v>
      </c>
      <c r="F121" s="19" t="str">
        <f>IF(NOT(ISBLANK(VLOOKUP(E121,IIPM!A$2:D$999,4,FALSE))),VLOOKUP(E121,IIPM!A$2:D$999,4,FALSE),"")</f>
        <v>Splunk</v>
      </c>
      <c r="G121" s="19" t="str">
        <f>IF(NOT(ISBLANK(VLOOKUP(E121,IIPM!A$2:J$999,5,FALSE))),VLOOKUP(E121,IIPM!A$2:J$999,5,FALSE),"")</f>
        <v>Baczynski, Didier (RBC IS)</v>
      </c>
      <c r="H121" s="92" t="str">
        <f>IF(NOT(ISBLANK(VLOOKUP(E121,IIPM!A$2:J$999,6,FALSE))),VLOOKUP(E121,IIPM!A$2:J$999,6,FALSE),"")</f>
        <v>Stefanovic, Snezana</v>
      </c>
      <c r="I121" s="92" t="str">
        <f>IF(NOT(ISBLANK(INDEX(L5RegionalHead[Regional Head],MATCH(Summary[L5],L5RegionalHead[L5],0)))),INDEX(L5RegionalHead[Regional Head],MATCH(Summary[L5],L5RegionalHead[L5],0)),"")</f>
        <v>Stefanovic, Snezana</v>
      </c>
      <c r="J121" s="92" t="e">
        <f>IF(NOT(ISBLANK(INDEX(IIPM[BU Exec Sponsor],MATCH(Summary[App Code],#REF!,0)))),INDEX(IIPM[BU Exec Sponsor],MATCH(Summary[App Code],#REF!,0)),"")</f>
        <v>#REF!</v>
      </c>
      <c r="K121" s="92" t="e">
        <f>IF(NOT(ISBLANK(INDEX(IIPM[Business App Sponsor],MATCH(Summary[App Code],#REF!,0)))),INDEX(IIPM[Business App Sponsor],MATCH(Summary[App Code],#REF!,0)),"")</f>
        <v>#REF!</v>
      </c>
      <c r="L121" s="92" t="e">
        <f>IF(NOT(ISBLANK(INDEX(IIPM[Primary Data Centers],MATCH(Summary[App Code],#REF!,0)))),INDEX(IIPM[Primary Data Centers],MATCH(Summary[App Code],#REF!,0)),"")</f>
        <v>#REF!</v>
      </c>
      <c r="M121" s="92"/>
      <c r="N121" s="92"/>
      <c r="O121" s="92" t="e">
        <f>IF(NOT(ISBLANK(INDEX(IIPM[Current Lifecycle Phase],MATCH(Summary[App Code],#REF!,0)))),INDEX(IIPM[Current Lifecycle Phase],MATCH(Summary[App Code],#REF!,0)),"")</f>
        <v>#REF!</v>
      </c>
      <c r="P121" s="172" t="s">
        <v>934</v>
      </c>
      <c r="Q121" s="57"/>
      <c r="R121" s="57"/>
      <c r="S121" s="42"/>
      <c r="T121" s="38"/>
      <c r="U121" s="147"/>
      <c r="V121" s="255"/>
      <c r="W121" s="161"/>
      <c r="X121" s="200"/>
      <c r="Y121" s="38" t="s">
        <v>723</v>
      </c>
      <c r="Z121" s="42"/>
      <c r="AA121" s="66"/>
      <c r="AB121" s="38" t="s">
        <v>723</v>
      </c>
      <c r="AC121" s="187"/>
      <c r="AD121" s="67"/>
      <c r="AE121" s="31" t="s">
        <v>665</v>
      </c>
      <c r="AF121" s="8" t="s">
        <v>278</v>
      </c>
      <c r="AG121" s="9">
        <v>42637</v>
      </c>
      <c r="AH121" s="8" t="s">
        <v>50</v>
      </c>
      <c r="AI121" s="18" t="s">
        <v>20</v>
      </c>
      <c r="AJ121" s="76">
        <v>43732</v>
      </c>
      <c r="AK121" s="160" t="s">
        <v>723</v>
      </c>
      <c r="AL121" s="92"/>
      <c r="AM121" s="20" t="b">
        <f>IF(NOT(ISNA(MATCH(Summary[App Code],#REF!,0))),TRUE,FALSE)</f>
        <v>1</v>
      </c>
    </row>
    <row r="122" spans="1:39" s="10" customFormat="1" ht="15" customHeight="1">
      <c r="A122" s="25">
        <v>4</v>
      </c>
      <c r="B122" s="8"/>
      <c r="C122" s="8" t="str">
        <f>IF(NOT(ISBLANK(VLOOKUP(E122,IIPM!A$2:J$999,2,FALSE))),VLOOKUP(E122,IIPM!A$2:J$999,2,FALSE),"")</f>
        <v>Medium</v>
      </c>
      <c r="D122" s="8" t="str">
        <f>IF(NOT(ISBLANK(VLOOKUP(E122,IIPM!A$2:J$999,3,FALSE))),VLOOKUP(E122,IIPM!A$2:J$999,3,FALSE),"")</f>
        <v>No</v>
      </c>
      <c r="E122" s="25" t="s">
        <v>327</v>
      </c>
      <c r="F122" s="19" t="str">
        <f>IF(NOT(ISBLANK(VLOOKUP(E122,IIPM!A$2:D$999,4,FALSE))),VLOOKUP(E122,IIPM!A$2:D$999,4,FALSE),"")</f>
        <v>FOCUS Transaction Management</v>
      </c>
      <c r="G122" s="19" t="str">
        <f>IF(NOT(ISBLANK(VLOOKUP(E122,IIPM!A$2:J$999,5,FALSE))),VLOOKUP(E122,IIPM!A$2:J$999,5,FALSE),"")</f>
        <v>Mouries, Eric (RBC IS)</v>
      </c>
      <c r="H122" s="92" t="str">
        <f>IF(NOT(ISBLANK(VLOOKUP(E122,IIPM!A$2:J$999,6,FALSE))),VLOOKUP(E122,IIPM!A$2:J$999,6,FALSE),"")</f>
        <v>Markakis, Bob</v>
      </c>
      <c r="I122" s="92" t="str">
        <f>IF(NOT(ISBLANK(INDEX(L5RegionalHead[Regional Head],MATCH(Summary[L5],L5RegionalHead[L5],0)))),INDEX(L5RegionalHead[Regional Head],MATCH(Summary[L5],L5RegionalHead[L5],0)),"")</f>
        <v>Bob Markakis</v>
      </c>
      <c r="J122" s="92" t="e">
        <f>IF(NOT(ISBLANK(INDEX(IIPM[BU Exec Sponsor],MATCH(Summary[App Code],#REF!,0)))),INDEX(IIPM[BU Exec Sponsor],MATCH(Summary[App Code],#REF!,0)),"")</f>
        <v>#REF!</v>
      </c>
      <c r="K122" s="92" t="e">
        <f>IF(NOT(ISBLANK(INDEX(IIPM[Business App Sponsor],MATCH(Summary[App Code],#REF!,0)))),INDEX(IIPM[Business App Sponsor],MATCH(Summary[App Code],#REF!,0)),"")</f>
        <v>#REF!</v>
      </c>
      <c r="L122" s="92" t="e">
        <f>IF(NOT(ISBLANK(INDEX(IIPM[Primary Data Centers],MATCH(Summary[App Code],#REF!,0)))),INDEX(IIPM[Primary Data Centers],MATCH(Summary[App Code],#REF!,0)),"")</f>
        <v>#REF!</v>
      </c>
      <c r="M122" s="92" t="s">
        <v>234</v>
      </c>
      <c r="N122" s="92" t="s">
        <v>190</v>
      </c>
      <c r="O122" s="92" t="e">
        <f>IF(NOT(ISBLANK(INDEX(IIPM[Current Lifecycle Phase],MATCH(Summary[App Code],#REF!,0)))),INDEX(IIPM[Current Lifecycle Phase],MATCH(Summary[App Code],#REF!,0)),"")</f>
        <v>#REF!</v>
      </c>
      <c r="P122" s="172" t="s">
        <v>719</v>
      </c>
      <c r="Q122" s="57">
        <v>42863</v>
      </c>
      <c r="R122" s="57">
        <v>43228</v>
      </c>
      <c r="S122" s="42" t="s">
        <v>1305</v>
      </c>
      <c r="T122" s="42"/>
      <c r="U122" s="147"/>
      <c r="V122" s="8"/>
      <c r="W122" s="161"/>
      <c r="X122" s="200"/>
      <c r="Y122" s="38" t="s">
        <v>866</v>
      </c>
      <c r="Z122" s="42"/>
      <c r="AA122" s="66"/>
      <c r="AB122" s="38" t="s">
        <v>866</v>
      </c>
      <c r="AC122" s="187"/>
      <c r="AD122" s="67"/>
      <c r="AE122" s="31" t="s">
        <v>51</v>
      </c>
      <c r="AF122" s="8" t="s">
        <v>55</v>
      </c>
      <c r="AG122" s="9">
        <v>42448</v>
      </c>
      <c r="AH122" s="8" t="s">
        <v>19</v>
      </c>
      <c r="AI122" s="18" t="s">
        <v>20</v>
      </c>
      <c r="AJ122" s="76">
        <v>42813</v>
      </c>
      <c r="AK122" s="160" t="s">
        <v>866</v>
      </c>
      <c r="AL122" s="92"/>
      <c r="AM122" s="20" t="b">
        <f>IF(NOT(ISNA(MATCH(Summary[App Code],#REF!,0))),TRUE,FALSE)</f>
        <v>1</v>
      </c>
    </row>
    <row r="123" spans="1:39" s="10" customFormat="1" ht="15" customHeight="1">
      <c r="A123" s="25">
        <v>5</v>
      </c>
      <c r="B123" s="8"/>
      <c r="C123" s="8" t="str">
        <f>IF(NOT(ISBLANK(VLOOKUP(E123,IIPM!A$2:J$999,2,FALSE))),VLOOKUP(E123,IIPM!A$2:J$999,2,FALSE),"")</f>
        <v>Medium</v>
      </c>
      <c r="D123" s="8" t="str">
        <f>IF(NOT(ISBLANK(VLOOKUP(E123,IIPM!A$2:J$999,3,FALSE))),VLOOKUP(E123,IIPM!A$2:J$999,3,FALSE),"")</f>
        <v>No</v>
      </c>
      <c r="E123" s="25" t="s">
        <v>329</v>
      </c>
      <c r="F123" s="19" t="str">
        <f>IF(NOT(ISBLANK(VLOOKUP(E123,IIPM!A$2:D$999,4,FALSE))),VLOOKUP(E123,IIPM!A$2:D$999,4,FALSE),"")</f>
        <v xml:space="preserve"> EXACT (BE)</v>
      </c>
      <c r="G123" s="19" t="str">
        <f>IF(NOT(ISBLANK(VLOOKUP(E123,IIPM!A$2:J$999,5,FALSE))),VLOOKUP(E123,IIPM!A$2:J$999,5,FALSE),"")</f>
        <v>Nangia, Nagesh (CWM-NR)</v>
      </c>
      <c r="H123" s="92" t="str">
        <f>IF(NOT(ISBLANK(VLOOKUP(E123,IIPM!A$2:J$999,6,FALSE))),VLOOKUP(E123,IIPM!A$2:J$999,6,FALSE),"")</f>
        <v>Stefanovic, Snezana</v>
      </c>
      <c r="I123" s="92" t="str">
        <f>IF(NOT(ISBLANK(INDEX(L5RegionalHead[Regional Head],MATCH(Summary[L5],L5RegionalHead[L5],0)))),INDEX(L5RegionalHead[Regional Head],MATCH(Summary[L5],L5RegionalHead[L5],0)),"")</f>
        <v>Stefanovic, Snezana</v>
      </c>
      <c r="J123" s="92" t="e">
        <f>IF(NOT(ISBLANK(INDEX(IIPM[BU Exec Sponsor],MATCH(Summary[App Code],#REF!,0)))),INDEX(IIPM[BU Exec Sponsor],MATCH(Summary[App Code],#REF!,0)),"")</f>
        <v>#REF!</v>
      </c>
      <c r="K123" s="92" t="e">
        <f>IF(NOT(ISBLANK(INDEX(IIPM[Business App Sponsor],MATCH(Summary[App Code],#REF!,0)))),INDEX(IIPM[Business App Sponsor],MATCH(Summary[App Code],#REF!,0)),"")</f>
        <v>#REF!</v>
      </c>
      <c r="L123" s="92" t="e">
        <f>IF(NOT(ISBLANK(INDEX(IIPM[Primary Data Centers],MATCH(Summary[App Code],#REF!,0)))),INDEX(IIPM[Primary Data Centers],MATCH(Summary[App Code],#REF!,0)),"")</f>
        <v>#REF!</v>
      </c>
      <c r="M123" s="92" t="s">
        <v>234</v>
      </c>
      <c r="N123" s="92" t="s">
        <v>803</v>
      </c>
      <c r="O123" s="92" t="e">
        <f>IF(NOT(ISBLANK(INDEX(IIPM[Current Lifecycle Phase],MATCH(Summary[App Code],#REF!,0)))),INDEX(IIPM[Current Lifecycle Phase],MATCH(Summary[App Code],#REF!,0)),"")</f>
        <v>#REF!</v>
      </c>
      <c r="P123" s="172" t="s">
        <v>719</v>
      </c>
      <c r="Q123" s="42">
        <v>42863</v>
      </c>
      <c r="R123" s="42">
        <v>43228</v>
      </c>
      <c r="S123" s="42" t="s">
        <v>1303</v>
      </c>
      <c r="T123" s="42"/>
      <c r="U123" s="72"/>
      <c r="V123" s="255"/>
      <c r="W123" s="161"/>
      <c r="X123" s="200"/>
      <c r="Y123" s="38" t="s">
        <v>719</v>
      </c>
      <c r="Z123" s="42"/>
      <c r="AA123" s="66"/>
      <c r="AB123" s="38" t="s">
        <v>921</v>
      </c>
      <c r="AC123" s="187"/>
      <c r="AD123" s="67"/>
      <c r="AE123" s="31" t="s">
        <v>116</v>
      </c>
      <c r="AF123" s="8" t="s">
        <v>116</v>
      </c>
      <c r="AG123" s="9">
        <v>41909</v>
      </c>
      <c r="AH123" s="8" t="s">
        <v>50</v>
      </c>
      <c r="AI123" s="18" t="s">
        <v>20</v>
      </c>
      <c r="AJ123" s="76">
        <v>42640</v>
      </c>
      <c r="AK123" s="160" t="s">
        <v>921</v>
      </c>
      <c r="AL123" s="92"/>
      <c r="AM123" s="20" t="b">
        <f>IF(NOT(ISNA(MATCH(Summary[App Code],#REF!,0))),TRUE,FALSE)</f>
        <v>1</v>
      </c>
    </row>
    <row r="124" spans="1:39" s="10" customFormat="1" ht="15" customHeight="1">
      <c r="A124" s="25">
        <v>6</v>
      </c>
      <c r="B124" s="8"/>
      <c r="C124" s="8" t="str">
        <f>IF(NOT(ISBLANK(VLOOKUP(E124,IIPM!A$2:J$999,2,FALSE))),VLOOKUP(E124,IIPM!A$2:J$999,2,FALSE),"")</f>
        <v>Low</v>
      </c>
      <c r="D124" s="8" t="str">
        <f>IF(NOT(ISBLANK(VLOOKUP(E124,IIPM!A$2:J$999,3,FALSE))),VLOOKUP(E124,IIPM!A$2:J$999,3,FALSE),"")</f>
        <v>No</v>
      </c>
      <c r="E124" s="25" t="s">
        <v>331</v>
      </c>
      <c r="F124" s="19" t="str">
        <f>IF(NOT(ISBLANK(VLOOKUP(E124,IIPM!A$2:D$999,4,FALSE))),VLOOKUP(E124,IIPM!A$2:D$999,4,FALSE),"")</f>
        <v xml:space="preserve"> IncidentTracker</v>
      </c>
      <c r="G124" s="19" t="str">
        <f>IF(NOT(ISBLANK(VLOOKUP(E124,IIPM!A$2:J$999,5,FALSE))),VLOOKUP(E124,IIPM!A$2:J$999,5,FALSE),"")</f>
        <v>Nangia, Nagesh (CWM-NR)</v>
      </c>
      <c r="H124" s="92" t="str">
        <f>IF(NOT(ISBLANK(VLOOKUP(E124,IIPM!A$2:J$999,6,FALSE))),VLOOKUP(E124,IIPM!A$2:J$999,6,FALSE),"")</f>
        <v>Stefanovic, Snezana</v>
      </c>
      <c r="I124" s="92" t="str">
        <f>IF(NOT(ISBLANK(INDEX(L5RegionalHead[Regional Head],MATCH(Summary[L5],L5RegionalHead[L5],0)))),INDEX(L5RegionalHead[Regional Head],MATCH(Summary[L5],L5RegionalHead[L5],0)),"")</f>
        <v>Stefanovic, Snezana</v>
      </c>
      <c r="J124" s="92" t="e">
        <f>IF(NOT(ISBLANK(INDEX(IIPM[BU Exec Sponsor],MATCH(Summary[App Code],#REF!,0)))),INDEX(IIPM[BU Exec Sponsor],MATCH(Summary[App Code],#REF!,0)),"")</f>
        <v>#REF!</v>
      </c>
      <c r="K124" s="92" t="e">
        <f>IF(NOT(ISBLANK(INDEX(IIPM[Business App Sponsor],MATCH(Summary[App Code],#REF!,0)))),INDEX(IIPM[Business App Sponsor],MATCH(Summary[App Code],#REF!,0)),"")</f>
        <v>#REF!</v>
      </c>
      <c r="L124" s="92" t="e">
        <f>IF(NOT(ISBLANK(INDEX(IIPM[Primary Data Centers],MATCH(Summary[App Code],#REF!,0)))),INDEX(IIPM[Primary Data Centers],MATCH(Summary[App Code],#REF!,0)),"")</f>
        <v>#REF!</v>
      </c>
      <c r="M124" s="92" t="s">
        <v>234</v>
      </c>
      <c r="N124" s="92" t="s">
        <v>803</v>
      </c>
      <c r="O124" s="92" t="e">
        <f>IF(NOT(ISBLANK(INDEX(IIPM[Current Lifecycle Phase],MATCH(Summary[App Code],#REF!,0)))),INDEX(IIPM[Current Lifecycle Phase],MATCH(Summary[App Code],#REF!,0)),"")</f>
        <v>#REF!</v>
      </c>
      <c r="P124" s="172" t="s">
        <v>719</v>
      </c>
      <c r="Q124" s="42">
        <v>42886</v>
      </c>
      <c r="R124" s="42">
        <v>43251</v>
      </c>
      <c r="S124" s="42" t="s">
        <v>1303</v>
      </c>
      <c r="T124" s="42"/>
      <c r="U124" s="72"/>
      <c r="V124" s="8"/>
      <c r="W124" s="161"/>
      <c r="X124" s="200"/>
      <c r="Y124" s="38" t="s">
        <v>866</v>
      </c>
      <c r="Z124" s="42"/>
      <c r="AA124" s="66"/>
      <c r="AB124" s="38" t="s">
        <v>866</v>
      </c>
      <c r="AC124" s="187"/>
      <c r="AD124" s="67"/>
      <c r="AE124" s="31" t="s">
        <v>83</v>
      </c>
      <c r="AF124" s="8" t="s">
        <v>83</v>
      </c>
      <c r="AG124" s="8"/>
      <c r="AH124" s="8" t="s">
        <v>50</v>
      </c>
      <c r="AI124" s="18" t="s">
        <v>20</v>
      </c>
      <c r="AJ124" s="76">
        <v>43586</v>
      </c>
      <c r="AK124" s="160" t="s">
        <v>866</v>
      </c>
      <c r="AL124" s="92"/>
      <c r="AM124" s="20" t="b">
        <f>IF(NOT(ISNA(MATCH(Summary[App Code],#REF!,0))),TRUE,FALSE)</f>
        <v>1</v>
      </c>
    </row>
    <row r="125" spans="1:39" s="52" customFormat="1" ht="15" customHeight="1">
      <c r="A125" s="25">
        <v>4</v>
      </c>
      <c r="B125" s="8"/>
      <c r="C125" s="8" t="str">
        <f>IF(NOT(ISBLANK(VLOOKUP(E125,IIPM!A$2:J$999,2,FALSE))),VLOOKUP(E125,IIPM!A$2:J$999,2,FALSE),"")</f>
        <v>Criticality Not Assigned</v>
      </c>
      <c r="D125" s="8" t="str">
        <f>IF(NOT(ISBLANK(VLOOKUP(E125,IIPM!A$2:J$999,3,FALSE))),VLOOKUP(E125,IIPM!A$2:J$999,3,FALSE),"")</f>
        <v>No</v>
      </c>
      <c r="E125" s="25" t="s">
        <v>334</v>
      </c>
      <c r="F125" s="19" t="str">
        <f>IF(NOT(ISBLANK(VLOOKUP(E125,IIPM!A$2:D$999,4,FALSE))),VLOOKUP(E125,IIPM!A$2:D$999,4,FALSE),"")</f>
        <v>DikePro</v>
      </c>
      <c r="G125" s="19" t="str">
        <f>IF(NOT(ISBLANK(VLOOKUP(E125,IIPM!A$2:J$999,5,FALSE))),VLOOKUP(E125,IIPM!A$2:J$999,5,FALSE),"")</f>
        <v>Lion, Massimo (RBC IS)</v>
      </c>
      <c r="H125" s="92" t="str">
        <f>IF(NOT(ISBLANK(VLOOKUP(E125,IIPM!A$2:J$999,6,FALSE))),VLOOKUP(E125,IIPM!A$2:J$999,6,FALSE),"")</f>
        <v>Markakis, Bob</v>
      </c>
      <c r="I125" s="92" t="str">
        <f>IF(NOT(ISBLANK(INDEX(L5RegionalHead[Regional Head],MATCH(Summary[L5],L5RegionalHead[L5],0)))),INDEX(L5RegionalHead[Regional Head],MATCH(Summary[L5],L5RegionalHead[L5],0)),"")</f>
        <v>Bob Markakis</v>
      </c>
      <c r="J125" s="92" t="e">
        <f>IF(NOT(ISBLANK(INDEX(IIPM[BU Exec Sponsor],MATCH(Summary[App Code],#REF!,0)))),INDEX(IIPM[BU Exec Sponsor],MATCH(Summary[App Code],#REF!,0)),"")</f>
        <v>#REF!</v>
      </c>
      <c r="K125" s="92" t="e">
        <f>IF(NOT(ISBLANK(INDEX(IIPM[Business App Sponsor],MATCH(Summary[App Code],#REF!,0)))),INDEX(IIPM[Business App Sponsor],MATCH(Summary[App Code],#REF!,0)),"")</f>
        <v>#REF!</v>
      </c>
      <c r="L125" s="92" t="e">
        <f>IF(NOT(ISBLANK(INDEX(IIPM[Primary Data Centers],MATCH(Summary[App Code],#REF!,0)))),INDEX(IIPM[Primary Data Centers],MATCH(Summary[App Code],#REF!,0)),"")</f>
        <v>#REF!</v>
      </c>
      <c r="M125" s="92" t="s">
        <v>732</v>
      </c>
      <c r="N125" s="92" t="s">
        <v>227</v>
      </c>
      <c r="O125" s="92" t="e">
        <f>IF(NOT(ISBLANK(INDEX(IIPM[Current Lifecycle Phase],MATCH(Summary[App Code],#REF!,0)))),INDEX(IIPM[Current Lifecycle Phase],MATCH(Summary[App Code],#REF!,0)),"")</f>
        <v>#REF!</v>
      </c>
      <c r="P125" s="172" t="s">
        <v>934</v>
      </c>
      <c r="Q125" s="57">
        <v>42860</v>
      </c>
      <c r="R125" s="57"/>
      <c r="S125" s="42"/>
      <c r="T125" s="42"/>
      <c r="U125" s="147"/>
      <c r="V125" s="284" t="s">
        <v>1357</v>
      </c>
      <c r="W125" s="161"/>
      <c r="X125" s="200"/>
      <c r="Y125" s="38" t="s">
        <v>866</v>
      </c>
      <c r="Z125" s="42"/>
      <c r="AA125" s="66"/>
      <c r="AB125" s="38" t="s">
        <v>866</v>
      </c>
      <c r="AC125" s="187"/>
      <c r="AD125" s="67"/>
      <c r="AE125" s="31" t="s">
        <v>83</v>
      </c>
      <c r="AF125" s="8" t="s">
        <v>83</v>
      </c>
      <c r="AG125" s="8"/>
      <c r="AH125" s="8" t="s">
        <v>50</v>
      </c>
      <c r="AI125" s="18" t="s">
        <v>20</v>
      </c>
      <c r="AJ125" s="76">
        <v>43586</v>
      </c>
      <c r="AK125" s="38" t="s">
        <v>866</v>
      </c>
      <c r="AL125" s="92"/>
      <c r="AM125" s="20" t="b">
        <f>IF(NOT(ISNA(MATCH(Summary[App Code],#REF!,0))),TRUE,FALSE)</f>
        <v>1</v>
      </c>
    </row>
    <row r="126" spans="1:39" s="10" customFormat="1" ht="15" customHeight="1">
      <c r="A126" s="25">
        <v>4</v>
      </c>
      <c r="B126" s="8"/>
      <c r="C126" s="8" t="str">
        <f>IF(NOT(ISBLANK(VLOOKUP(E126,IIPM!A$2:J$999,2,FALSE))),VLOOKUP(E126,IIPM!A$2:J$999,2,FALSE),"")</f>
        <v>Medium</v>
      </c>
      <c r="D126" s="8" t="str">
        <f>IF(NOT(ISBLANK(VLOOKUP(E126,IIPM!A$2:J$999,3,FALSE))),VLOOKUP(E126,IIPM!A$2:J$999,3,FALSE),"")</f>
        <v>No</v>
      </c>
      <c r="E126" s="25" t="s">
        <v>336</v>
      </c>
      <c r="F126" s="19" t="str">
        <f>IF(NOT(ISBLANK(VLOOKUP(E126,IIPM!A$2:D$999,4,FALSE))),VLOOKUP(E126,IIPM!A$2:D$999,4,FALSE),"")</f>
        <v>Abacus</v>
      </c>
      <c r="G126" s="19" t="str">
        <f>IF(NOT(ISBLANK(VLOOKUP(E126,IIPM!A$2:J$999,5,FALSE))),VLOOKUP(E126,IIPM!A$2:J$999,5,FALSE),"")</f>
        <v>Schnyder, Daniel (RBC IS)</v>
      </c>
      <c r="H126" s="92" t="str">
        <f>IF(NOT(ISBLANK(VLOOKUP(E126,IIPM!A$2:J$999,6,FALSE))),VLOOKUP(E126,IIPM!A$2:J$999,6,FALSE),"")</f>
        <v>Stefanovic, Snezana</v>
      </c>
      <c r="I126" s="92" t="str">
        <f>IF(NOT(ISBLANK(INDEX(L5RegionalHead[Regional Head],MATCH(Summary[L5],L5RegionalHead[L5],0)))),INDEX(L5RegionalHead[Regional Head],MATCH(Summary[L5],L5RegionalHead[L5],0)),"")</f>
        <v>Stefanovic, Snezana</v>
      </c>
      <c r="J126" s="92" t="e">
        <f>IF(NOT(ISBLANK(INDEX(IIPM[BU Exec Sponsor],MATCH(Summary[App Code],#REF!,0)))),INDEX(IIPM[BU Exec Sponsor],MATCH(Summary[App Code],#REF!,0)),"")</f>
        <v>#REF!</v>
      </c>
      <c r="K126" s="92" t="e">
        <f>IF(NOT(ISBLANK(INDEX(IIPM[Business App Sponsor],MATCH(Summary[App Code],#REF!,0)))),INDEX(IIPM[Business App Sponsor],MATCH(Summary[App Code],#REF!,0)),"")</f>
        <v>#REF!</v>
      </c>
      <c r="L126" s="92" t="e">
        <f>IF(NOT(ISBLANK(INDEX(IIPM[Primary Data Centers],MATCH(Summary[App Code],#REF!,0)))),INDEX(IIPM[Primary Data Centers],MATCH(Summary[App Code],#REF!,0)),"")</f>
        <v>#REF!</v>
      </c>
      <c r="M126" s="92" t="s">
        <v>732</v>
      </c>
      <c r="N126" s="92" t="s">
        <v>337</v>
      </c>
      <c r="O126" s="92" t="e">
        <f>IF(NOT(ISBLANK(INDEX(IIPM[Current Lifecycle Phase],MATCH(Summary[App Code],#REF!,0)))),INDEX(IIPM[Current Lifecycle Phase],MATCH(Summary[App Code],#REF!,0)),"")</f>
        <v>#REF!</v>
      </c>
      <c r="P126" s="172" t="s">
        <v>934</v>
      </c>
      <c r="Q126" s="42"/>
      <c r="R126" s="42"/>
      <c r="S126" s="42"/>
      <c r="T126" s="42"/>
      <c r="U126" s="72"/>
      <c r="V126" s="278" t="s">
        <v>1356</v>
      </c>
      <c r="W126" s="161"/>
      <c r="X126" s="200"/>
      <c r="Y126" s="38" t="s">
        <v>866</v>
      </c>
      <c r="Z126" s="42"/>
      <c r="AA126" s="66"/>
      <c r="AB126" s="38" t="s">
        <v>866</v>
      </c>
      <c r="AC126" s="187"/>
      <c r="AD126" s="67"/>
      <c r="AE126" s="31" t="s">
        <v>116</v>
      </c>
      <c r="AF126" s="8" t="s">
        <v>51</v>
      </c>
      <c r="AG126" s="9">
        <v>42521</v>
      </c>
      <c r="AH126" s="8" t="s">
        <v>19</v>
      </c>
      <c r="AI126" s="18" t="s">
        <v>20</v>
      </c>
      <c r="AJ126" s="76">
        <v>42761</v>
      </c>
      <c r="AK126" s="160" t="s">
        <v>866</v>
      </c>
      <c r="AL126" s="92"/>
      <c r="AM126" s="20" t="b">
        <f>IF(NOT(ISNA(MATCH(Summary[App Code],#REF!,0))),TRUE,FALSE)</f>
        <v>1</v>
      </c>
    </row>
    <row r="127" spans="1:39" s="10" customFormat="1" ht="15" customHeight="1">
      <c r="A127" s="25">
        <v>4</v>
      </c>
      <c r="B127" s="8"/>
      <c r="C127" s="8" t="str">
        <f>IF(NOT(ISBLANK(VLOOKUP(E127,IIPM!A$2:J$999,2,FALSE))),VLOOKUP(E127,IIPM!A$2:J$999,2,FALSE),"")</f>
        <v>Low</v>
      </c>
      <c r="D127" s="8" t="str">
        <f>IF(NOT(ISBLANK(VLOOKUP(E127,IIPM!A$2:J$999,3,FALSE))),VLOOKUP(E127,IIPM!A$2:J$999,3,FALSE),"")</f>
        <v>No</v>
      </c>
      <c r="E127" s="25" t="s">
        <v>340</v>
      </c>
      <c r="F127" s="19" t="str">
        <f>IF(NOT(ISBLANK(VLOOKUP(E127,IIPM!A$2:D$999,4,FALSE))),VLOOKUP(E127,IIPM!A$2:D$999,4,FALSE),"")</f>
        <v>Diapason</v>
      </c>
      <c r="G127" s="19" t="str">
        <f>IF(NOT(ISBLANK(VLOOKUP(E127,IIPM!A$2:J$999,5,FALSE))),VLOOKUP(E127,IIPM!A$2:J$999,5,FALSE),"")</f>
        <v>Lion, Massimo (RBC IS)</v>
      </c>
      <c r="H127" s="92" t="str">
        <f>IF(NOT(ISBLANK(VLOOKUP(E127,IIPM!A$2:J$999,6,FALSE))),VLOOKUP(E127,IIPM!A$2:J$999,6,FALSE),"")</f>
        <v>Stefanovic, Snezana</v>
      </c>
      <c r="I127" s="92" t="str">
        <f>IF(NOT(ISBLANK(INDEX(L5RegionalHead[Regional Head],MATCH(Summary[L5],L5RegionalHead[L5],0)))),INDEX(L5RegionalHead[Regional Head],MATCH(Summary[L5],L5RegionalHead[L5],0)),"")</f>
        <v>Stefanovic, Snezana</v>
      </c>
      <c r="J127" s="92" t="e">
        <f>IF(NOT(ISBLANK(INDEX(IIPM[BU Exec Sponsor],MATCH(Summary[App Code],#REF!,0)))),INDEX(IIPM[BU Exec Sponsor],MATCH(Summary[App Code],#REF!,0)),"")</f>
        <v>#REF!</v>
      </c>
      <c r="K127" s="92" t="e">
        <f>IF(NOT(ISBLANK(INDEX(IIPM[Business App Sponsor],MATCH(Summary[App Code],#REF!,0)))),INDEX(IIPM[Business App Sponsor],MATCH(Summary[App Code],#REF!,0)),"")</f>
        <v>#REF!</v>
      </c>
      <c r="L127" s="92" t="e">
        <f>IF(NOT(ISBLANK(INDEX(IIPM[Primary Data Centers],MATCH(Summary[App Code],#REF!,0)))),INDEX(IIPM[Primary Data Centers],MATCH(Summary[App Code],#REF!,0)),"")</f>
        <v>#REF!</v>
      </c>
      <c r="M127" s="92" t="s">
        <v>732</v>
      </c>
      <c r="N127" s="92" t="s">
        <v>227</v>
      </c>
      <c r="O127" s="92" t="e">
        <f>IF(NOT(ISBLANK(INDEX(IIPM[Current Lifecycle Phase],MATCH(Summary[App Code],#REF!,0)))),INDEX(IIPM[Current Lifecycle Phase],MATCH(Summary[App Code],#REF!,0)),"")</f>
        <v>#REF!</v>
      </c>
      <c r="P127" s="172" t="s">
        <v>934</v>
      </c>
      <c r="Q127" s="42">
        <v>42860</v>
      </c>
      <c r="R127" s="42"/>
      <c r="S127" s="42"/>
      <c r="T127" s="42"/>
      <c r="U127" s="72"/>
      <c r="V127" s="284" t="s">
        <v>1357</v>
      </c>
      <c r="W127" s="161"/>
      <c r="X127" s="200"/>
      <c r="Y127" s="38" t="s">
        <v>866</v>
      </c>
      <c r="Z127" s="42"/>
      <c r="AA127" s="66"/>
      <c r="AB127" s="38" t="s">
        <v>866</v>
      </c>
      <c r="AC127" s="187"/>
      <c r="AD127" s="67"/>
      <c r="AE127" s="31" t="s">
        <v>83</v>
      </c>
      <c r="AF127" s="8" t="s">
        <v>83</v>
      </c>
      <c r="AG127" s="8"/>
      <c r="AH127" s="8" t="s">
        <v>50</v>
      </c>
      <c r="AI127" s="18" t="s">
        <v>20</v>
      </c>
      <c r="AJ127" s="76">
        <v>43586</v>
      </c>
      <c r="AK127" s="160" t="s">
        <v>866</v>
      </c>
      <c r="AL127" s="92"/>
      <c r="AM127" s="20" t="b">
        <f>IF(NOT(ISNA(MATCH(Summary[App Code],#REF!,0))),TRUE,FALSE)</f>
        <v>1</v>
      </c>
    </row>
    <row r="128" spans="1:39" s="10" customFormat="1" ht="15" customHeight="1">
      <c r="A128" s="25">
        <v>5</v>
      </c>
      <c r="B128" s="8"/>
      <c r="C128" s="8" t="str">
        <f>IF(NOT(ISBLANK(VLOOKUP(E128,IIPM!A$2:J$999,2,FALSE))),VLOOKUP(E128,IIPM!A$2:J$999,2,FALSE),"")</f>
        <v>Medium</v>
      </c>
      <c r="D128" s="8" t="str">
        <f>IF(NOT(ISBLANK(VLOOKUP(E128,IIPM!A$2:J$999,3,FALSE))),VLOOKUP(E128,IIPM!A$2:J$999,3,FALSE),"")</f>
        <v>No</v>
      </c>
      <c r="E128" s="25" t="s">
        <v>343</v>
      </c>
      <c r="F128" s="19" t="str">
        <f>IF(NOT(ISBLANK(VLOOKUP(E128,IIPM!A$2:D$999,4,FALSE))),VLOOKUP(E128,IIPM!A$2:D$999,4,FALSE),"")</f>
        <v>JVDB Counterparty Global Identifier (JVDB)</v>
      </c>
      <c r="G128" s="19" t="str">
        <f>IF(NOT(ISBLANK(VLOOKUP(E128,IIPM!A$2:J$999,5,FALSE))),VLOOKUP(E128,IIPM!A$2:J$999,5,FALSE),"")</f>
        <v>Hillard, Philippe (RBC IS)</v>
      </c>
      <c r="H128" s="92" t="str">
        <f>IF(NOT(ISBLANK(VLOOKUP(E128,IIPM!A$2:J$999,6,FALSE))),VLOOKUP(E128,IIPM!A$2:J$999,6,FALSE),"")</f>
        <v>Stefanovic, Snezana</v>
      </c>
      <c r="I128" s="92" t="str">
        <f>IF(NOT(ISBLANK(INDEX(L5RegionalHead[Regional Head],MATCH(Summary[L5],L5RegionalHead[L5],0)))),INDEX(L5RegionalHead[Regional Head],MATCH(Summary[L5],L5RegionalHead[L5],0)),"")</f>
        <v>Stefanovic, Snezana</v>
      </c>
      <c r="J128" s="92" t="e">
        <f>IF(NOT(ISBLANK(INDEX(IIPM[BU Exec Sponsor],MATCH(Summary[App Code],#REF!,0)))),INDEX(IIPM[BU Exec Sponsor],MATCH(Summary[App Code],#REF!,0)),"")</f>
        <v>#REF!</v>
      </c>
      <c r="K128" s="92" t="e">
        <f>IF(NOT(ISBLANK(INDEX(IIPM[Business App Sponsor],MATCH(Summary[App Code],#REF!,0)))),INDEX(IIPM[Business App Sponsor],MATCH(Summary[App Code],#REF!,0)),"")</f>
        <v>#REF!</v>
      </c>
      <c r="L128" s="92" t="e">
        <f>IF(NOT(ISBLANK(INDEX(IIPM[Primary Data Centers],MATCH(Summary[App Code],#REF!,0)))),INDEX(IIPM[Primary Data Centers],MATCH(Summary[App Code],#REF!,0)),"")</f>
        <v>#REF!</v>
      </c>
      <c r="M128" s="92" t="s">
        <v>234</v>
      </c>
      <c r="N128" s="92" t="s">
        <v>803</v>
      </c>
      <c r="O128" s="92" t="e">
        <f>IF(NOT(ISBLANK(INDEX(IIPM[Current Lifecycle Phase],MATCH(Summary[App Code],#REF!,0)))),INDEX(IIPM[Current Lifecycle Phase],MATCH(Summary[App Code],#REF!,0)),"")</f>
        <v>#REF!</v>
      </c>
      <c r="P128" s="172" t="s">
        <v>719</v>
      </c>
      <c r="Q128" s="42">
        <v>42893</v>
      </c>
      <c r="R128" s="42">
        <v>43258</v>
      </c>
      <c r="S128" s="42" t="s">
        <v>1303</v>
      </c>
      <c r="T128" s="42"/>
      <c r="U128" s="102"/>
      <c r="V128" s="52"/>
      <c r="W128" s="161"/>
      <c r="X128" s="200"/>
      <c r="Y128" s="38" t="s">
        <v>719</v>
      </c>
      <c r="Z128" s="42"/>
      <c r="AA128" s="66"/>
      <c r="AB128" s="38" t="s">
        <v>921</v>
      </c>
      <c r="AC128" s="187"/>
      <c r="AD128" s="67"/>
      <c r="AE128" s="31" t="s">
        <v>665</v>
      </c>
      <c r="AF128" s="8" t="s">
        <v>55</v>
      </c>
      <c r="AG128" s="9">
        <v>42525</v>
      </c>
      <c r="AH128" s="8" t="s">
        <v>19</v>
      </c>
      <c r="AI128" s="18" t="s">
        <v>20</v>
      </c>
      <c r="AJ128" s="76">
        <v>43620</v>
      </c>
      <c r="AK128" s="160" t="s">
        <v>921</v>
      </c>
      <c r="AL128" s="92"/>
      <c r="AM128" s="20" t="b">
        <f>IF(NOT(ISNA(MATCH(Summary[App Code],#REF!,0))),TRUE,FALSE)</f>
        <v>1</v>
      </c>
    </row>
    <row r="129" spans="1:39" s="10" customFormat="1" ht="15" customHeight="1">
      <c r="A129" s="36">
        <v>5</v>
      </c>
      <c r="B129" s="8"/>
      <c r="C129" s="8" t="str">
        <f>IF(NOT(ISBLANK(VLOOKUP(E129,IIPM!A$2:J$999,2,FALSE))),VLOOKUP(E129,IIPM!A$2:J$999,2,FALSE),"")</f>
        <v>Medium</v>
      </c>
      <c r="D129" s="8" t="str">
        <f>IF(NOT(ISBLANK(VLOOKUP(E129,IIPM!A$2:J$999,3,FALSE))),VLOOKUP(E129,IIPM!A$2:J$999,3,FALSE),"")</f>
        <v>No</v>
      </c>
      <c r="E129" s="25" t="s">
        <v>346</v>
      </c>
      <c r="F129" s="19" t="str">
        <f>IF(NOT(ISBLANK(VLOOKUP(E129,IIPM!A$2:D$999,4,FALSE))),VLOOKUP(E129,IIPM!A$2:D$999,4,FALSE),"")</f>
        <v>FERMAT RAY</v>
      </c>
      <c r="G129" s="19" t="str">
        <f>IF(NOT(ISBLANK(VLOOKUP(E129,IIPM!A$2:J$999,5,FALSE))),VLOOKUP(E129,IIPM!A$2:J$999,5,FALSE),"")</f>
        <v>Hillard, Philippe (RBC IS)</v>
      </c>
      <c r="H129" s="92" t="str">
        <f>IF(NOT(ISBLANK(VLOOKUP(E129,IIPM!A$2:J$999,6,FALSE))),VLOOKUP(E129,IIPM!A$2:J$999,6,FALSE),"")</f>
        <v>Stefanovic, Snezana</v>
      </c>
      <c r="I129" s="92" t="str">
        <f>IF(NOT(ISBLANK(INDEX(L5RegionalHead[Regional Head],MATCH(Summary[L5],L5RegionalHead[L5],0)))),INDEX(L5RegionalHead[Regional Head],MATCH(Summary[L5],L5RegionalHead[L5],0)),"")</f>
        <v>Stefanovic, Snezana</v>
      </c>
      <c r="J129" s="92" t="e">
        <f>IF(NOT(ISBLANK(INDEX(IIPM[BU Exec Sponsor],MATCH(Summary[App Code],#REF!,0)))),INDEX(IIPM[BU Exec Sponsor],MATCH(Summary[App Code],#REF!,0)),"")</f>
        <v>#REF!</v>
      </c>
      <c r="K129" s="92" t="e">
        <f>IF(NOT(ISBLANK(INDEX(IIPM[Business App Sponsor],MATCH(Summary[App Code],#REF!,0)))),INDEX(IIPM[Business App Sponsor],MATCH(Summary[App Code],#REF!,0)),"")</f>
        <v>#REF!</v>
      </c>
      <c r="L129" s="92" t="e">
        <f>IF(NOT(ISBLANK(INDEX(IIPM[Primary Data Centers],MATCH(Summary[App Code],#REF!,0)))),INDEX(IIPM[Primary Data Centers],MATCH(Summary[App Code],#REF!,0)),"")</f>
        <v>#REF!</v>
      </c>
      <c r="M129" s="92" t="s">
        <v>234</v>
      </c>
      <c r="N129" s="92" t="s">
        <v>803</v>
      </c>
      <c r="O129" s="92" t="e">
        <f>IF(NOT(ISBLANK(INDEX(IIPM[Current Lifecycle Phase],MATCH(Summary[App Code],#REF!,0)))),INDEX(IIPM[Current Lifecycle Phase],MATCH(Summary[App Code],#REF!,0)),"")</f>
        <v>#REF!</v>
      </c>
      <c r="P129" s="172" t="s">
        <v>719</v>
      </c>
      <c r="Q129" s="42">
        <v>42893</v>
      </c>
      <c r="R129" s="42">
        <v>43258</v>
      </c>
      <c r="S129" s="42" t="s">
        <v>1303</v>
      </c>
      <c r="T129" s="42"/>
      <c r="U129" s="102"/>
      <c r="W129" s="161"/>
      <c r="X129" s="200"/>
      <c r="Y129" s="38" t="s">
        <v>719</v>
      </c>
      <c r="Z129" s="42"/>
      <c r="AA129" s="66"/>
      <c r="AB129" s="38" t="s">
        <v>921</v>
      </c>
      <c r="AC129" s="187"/>
      <c r="AD129" s="66"/>
      <c r="AE129" s="31" t="s">
        <v>665</v>
      </c>
      <c r="AF129" s="8" t="s">
        <v>169</v>
      </c>
      <c r="AG129" s="9">
        <v>42525</v>
      </c>
      <c r="AH129" s="8" t="s">
        <v>19</v>
      </c>
      <c r="AI129" s="18" t="s">
        <v>20</v>
      </c>
      <c r="AJ129" s="76">
        <v>43620</v>
      </c>
      <c r="AK129" s="160" t="s">
        <v>921</v>
      </c>
      <c r="AL129" s="92"/>
      <c r="AM129" s="20" t="b">
        <f>IF(NOT(ISNA(MATCH(Summary[App Code],#REF!,0))),TRUE,FALSE)</f>
        <v>1</v>
      </c>
    </row>
    <row r="130" spans="1:39" s="10" customFormat="1" ht="15" customHeight="1">
      <c r="A130" s="46">
        <v>2</v>
      </c>
      <c r="B130" s="47"/>
      <c r="C130" s="8" t="str">
        <f>IF(NOT(ISBLANK(VLOOKUP(E130,IIPM!A$2:J$999,2,FALSE))),VLOOKUP(E130,IIPM!A$2:J$999,2,FALSE),"")</f>
        <v>High</v>
      </c>
      <c r="D130" s="8" t="str">
        <f>IF(NOT(ISBLANK(VLOOKUP(E130,IIPM!A$2:J$999,3,FALSE))),VLOOKUP(E130,IIPM!A$2:J$999,3,FALSE),"")</f>
        <v>Yes</v>
      </c>
      <c r="E130" s="46" t="s">
        <v>349</v>
      </c>
      <c r="F130" s="19" t="str">
        <f>IF(NOT(ISBLANK(VLOOKUP(E130,IIPM!A$2:D$999,4,FALSE))),VLOOKUP(E130,IIPM!A$2:D$999,4,FALSE),"")</f>
        <v>BRAT</v>
      </c>
      <c r="G130" s="19" t="str">
        <f>IF(NOT(ISBLANK(VLOOKUP(E130,IIPM!A$2:J$999,5,FALSE))),VLOOKUP(E130,IIPM!A$2:J$999,5,FALSE),"")</f>
        <v>Tynianov, Yulian (RBC IS)</v>
      </c>
      <c r="H130" s="92" t="str">
        <f>IF(NOT(ISBLANK(VLOOKUP(E130,IIPM!A$2:J$999,6,FALSE))),VLOOKUP(E130,IIPM!A$2:J$999,6,FALSE),"")</f>
        <v>Rastegar, Afsaneh</v>
      </c>
      <c r="I130" s="92" t="str">
        <f>IF(NOT(ISBLANK(INDEX(L5RegionalHead[Regional Head],MATCH(Summary[L5],L5RegionalHead[L5],0)))),INDEX(L5RegionalHead[Regional Head],MATCH(Summary[L5],L5RegionalHead[L5],0)),"")</f>
        <v>Bob Markakis</v>
      </c>
      <c r="J130" s="92" t="e">
        <f>IF(NOT(ISBLANK(INDEX(IIPM[BU Exec Sponsor],MATCH(Summary[App Code],#REF!,0)))),INDEX(IIPM[BU Exec Sponsor],MATCH(Summary[App Code],#REF!,0)),"")</f>
        <v>#REF!</v>
      </c>
      <c r="K130" s="92" t="e">
        <f>IF(NOT(ISBLANK(INDEX(IIPM[Business App Sponsor],MATCH(Summary[App Code],#REF!,0)))),INDEX(IIPM[Business App Sponsor],MATCH(Summary[App Code],#REF!,0)),"")</f>
        <v>#REF!</v>
      </c>
      <c r="L130" s="92" t="e">
        <f>IF(NOT(ISBLANK(INDEX(IIPM[Primary Data Centers],MATCH(Summary[App Code],#REF!,0)))),INDEX(IIPM[Primary Data Centers],MATCH(Summary[App Code],#REF!,0)),"")</f>
        <v>#REF!</v>
      </c>
      <c r="M130" s="92" t="s">
        <v>40</v>
      </c>
      <c r="N130" s="92" t="s">
        <v>838</v>
      </c>
      <c r="O130" s="92" t="e">
        <f>IF(NOT(ISBLANK(INDEX(IIPM[Current Lifecycle Phase],MATCH(Summary[App Code],#REF!,0)))),INDEX(IIPM[Current Lifecycle Phase],MATCH(Summary[App Code],#REF!,0)),"")</f>
        <v>#REF!</v>
      </c>
      <c r="P130" s="172" t="s">
        <v>719</v>
      </c>
      <c r="Q130" s="42">
        <v>43070</v>
      </c>
      <c r="R130" s="42">
        <v>43435</v>
      </c>
      <c r="S130" s="42" t="s">
        <v>1303</v>
      </c>
      <c r="T130" s="38"/>
      <c r="U130" s="147"/>
      <c r="V130" s="255"/>
      <c r="W130" s="161"/>
      <c r="X130" s="200"/>
      <c r="Y130" s="38" t="s">
        <v>719</v>
      </c>
      <c r="Z130" s="42"/>
      <c r="AA130" s="66"/>
      <c r="AB130" s="38" t="s">
        <v>719</v>
      </c>
      <c r="AC130" s="202"/>
      <c r="AD130" s="192"/>
      <c r="AE130" s="49" t="s">
        <v>51</v>
      </c>
      <c r="AF130" s="47" t="s">
        <v>68</v>
      </c>
      <c r="AG130" s="50">
        <v>42629</v>
      </c>
      <c r="AH130" s="47" t="s">
        <v>19</v>
      </c>
      <c r="AI130" s="18" t="s">
        <v>20</v>
      </c>
      <c r="AJ130" s="102">
        <v>42994</v>
      </c>
      <c r="AK130" s="160" t="s">
        <v>720</v>
      </c>
      <c r="AL130" s="92" t="s">
        <v>889</v>
      </c>
      <c r="AM130" s="51" t="b">
        <f>IF(NOT(ISNA(MATCH(Summary[App Code],#REF!,0))),TRUE,FALSE)</f>
        <v>1</v>
      </c>
    </row>
    <row r="131" spans="1:39" s="10" customFormat="1" ht="15" customHeight="1">
      <c r="A131" s="25">
        <v>5</v>
      </c>
      <c r="B131" s="8"/>
      <c r="C131" s="8" t="str">
        <f>IF(NOT(ISBLANK(VLOOKUP(E131,IIPM!A$2:J$999,2,FALSE))),VLOOKUP(E131,IIPM!A$2:J$999,2,FALSE),"")</f>
        <v>Medium</v>
      </c>
      <c r="D131" s="8" t="str">
        <f>IF(NOT(ISBLANK(VLOOKUP(E131,IIPM!A$2:J$999,3,FALSE))),VLOOKUP(E131,IIPM!A$2:J$999,3,FALSE),"")</f>
        <v>No</v>
      </c>
      <c r="E131" s="25" t="s">
        <v>352</v>
      </c>
      <c r="F131" s="19" t="str">
        <f>IF(NOT(ISBLANK(VLOOKUP(E131,IIPM!A$2:D$999,4,FALSE))),VLOOKUP(E131,IIPM!A$2:D$999,4,FALSE),"")</f>
        <v>PRISMA</v>
      </c>
      <c r="G131" s="19" t="str">
        <f>IF(NOT(ISBLANK(VLOOKUP(E131,IIPM!A$2:J$999,5,FALSE))),VLOOKUP(E131,IIPM!A$2:J$999,5,FALSE),"")</f>
        <v>Davin, Jerome (RBC IS)</v>
      </c>
      <c r="H131" s="92" t="str">
        <f>IF(NOT(ISBLANK(VLOOKUP(E131,IIPM!A$2:J$999,6,FALSE))),VLOOKUP(E131,IIPM!A$2:J$999,6,FALSE),"")</f>
        <v>de Lucy, Chloe</v>
      </c>
      <c r="I131" s="92" t="str">
        <f>IF(NOT(ISBLANK(INDEX(L5RegionalHead[Regional Head],MATCH(Summary[L5],L5RegionalHead[L5],0)))),INDEX(L5RegionalHead[Regional Head],MATCH(Summary[L5],L5RegionalHead[L5],0)),"")</f>
        <v>Bob Markakis</v>
      </c>
      <c r="J131" s="92" t="e">
        <f>IF(NOT(ISBLANK(INDEX(IIPM[BU Exec Sponsor],MATCH(Summary[App Code],#REF!,0)))),INDEX(IIPM[BU Exec Sponsor],MATCH(Summary[App Code],#REF!,0)),"")</f>
        <v>#REF!</v>
      </c>
      <c r="K131" s="92" t="e">
        <f>IF(NOT(ISBLANK(INDEX(IIPM[Business App Sponsor],MATCH(Summary[App Code],#REF!,0)))),INDEX(IIPM[Business App Sponsor],MATCH(Summary[App Code],#REF!,0)),"")</f>
        <v>#REF!</v>
      </c>
      <c r="L131" s="92" t="e">
        <f>IF(NOT(ISBLANK(INDEX(IIPM[Primary Data Centers],MATCH(Summary[App Code],#REF!,0)))),INDEX(IIPM[Primary Data Centers],MATCH(Summary[App Code],#REF!,0)),"")</f>
        <v>#REF!</v>
      </c>
      <c r="M131" s="92" t="s">
        <v>234</v>
      </c>
      <c r="N131" s="92" t="s">
        <v>190</v>
      </c>
      <c r="O131" s="92" t="e">
        <f>IF(NOT(ISBLANK(INDEX(IIPM[Current Lifecycle Phase],MATCH(Summary[App Code],#REF!,0)))),INDEX(IIPM[Current Lifecycle Phase],MATCH(Summary[App Code],#REF!,0)),"")</f>
        <v>#REF!</v>
      </c>
      <c r="P131" s="172" t="s">
        <v>719</v>
      </c>
      <c r="Q131" s="42">
        <v>42850</v>
      </c>
      <c r="R131" s="42">
        <v>43211</v>
      </c>
      <c r="S131" s="42" t="s">
        <v>1305</v>
      </c>
      <c r="T131" s="42"/>
      <c r="U131" s="72"/>
      <c r="V131" s="255"/>
      <c r="W131" s="161"/>
      <c r="X131" s="200"/>
      <c r="Y131" s="38" t="s">
        <v>866</v>
      </c>
      <c r="Z131" s="42"/>
      <c r="AA131" s="66"/>
      <c r="AB131" s="38" t="s">
        <v>866</v>
      </c>
      <c r="AC131" s="187"/>
      <c r="AD131" s="67"/>
      <c r="AE131" s="31" t="s">
        <v>22</v>
      </c>
      <c r="AF131" s="8" t="s">
        <v>169</v>
      </c>
      <c r="AG131" s="9">
        <v>42448</v>
      </c>
      <c r="AH131" s="8" t="s">
        <v>19</v>
      </c>
      <c r="AI131" s="18" t="s">
        <v>20</v>
      </c>
      <c r="AJ131" s="76">
        <v>42813</v>
      </c>
      <c r="AK131" s="160" t="s">
        <v>866</v>
      </c>
      <c r="AL131" s="92"/>
      <c r="AM131" s="20" t="b">
        <f>IF(NOT(ISNA(MATCH(Summary[App Code],#REF!,0))),TRUE,FALSE)</f>
        <v>1</v>
      </c>
    </row>
    <row r="132" spans="1:39" s="10" customFormat="1" ht="15" customHeight="1">
      <c r="A132" s="25">
        <v>6</v>
      </c>
      <c r="B132" s="8"/>
      <c r="C132" s="8" t="str">
        <f>IF(NOT(ISBLANK(VLOOKUP(E132,IIPM!A$2:J$999,2,FALSE))),VLOOKUP(E132,IIPM!A$2:J$999,2,FALSE),"")</f>
        <v>Medium</v>
      </c>
      <c r="D132" s="8" t="str">
        <f>IF(NOT(ISBLANK(VLOOKUP(E132,IIPM!A$2:J$999,3,FALSE))),VLOOKUP(E132,IIPM!A$2:J$999,3,FALSE),"")</f>
        <v>No</v>
      </c>
      <c r="E132" s="25" t="s">
        <v>354</v>
      </c>
      <c r="F132" s="19" t="str">
        <f>IF(NOT(ISBLANK(VLOOKUP(E132,IIPM!A$2:D$999,4,FALSE))),VLOOKUP(E132,IIPM!A$2:D$999,4,FALSE),"")</f>
        <v>Fund Reporting Tactical App Suite</v>
      </c>
      <c r="G132" s="19" t="str">
        <f>IF(NOT(ISBLANK(VLOOKUP(E132,IIPM!A$2:J$999,5,FALSE))),VLOOKUP(E132,IIPM!A$2:J$999,5,FALSE),"")</f>
        <v>Davin, Jerome (RBC IS)</v>
      </c>
      <c r="H132" s="92" t="str">
        <f>IF(NOT(ISBLANK(VLOOKUP(E132,IIPM!A$2:J$999,6,FALSE))),VLOOKUP(E132,IIPM!A$2:J$999,6,FALSE),"")</f>
        <v>de Lucy, Chloe</v>
      </c>
      <c r="I132" s="92" t="str">
        <f>IF(NOT(ISBLANK(INDEX(L5RegionalHead[Regional Head],MATCH(Summary[L5],L5RegionalHead[L5],0)))),INDEX(L5RegionalHead[Regional Head],MATCH(Summary[L5],L5RegionalHead[L5],0)),"")</f>
        <v>Bob Markakis</v>
      </c>
      <c r="J132" s="92" t="e">
        <f>IF(NOT(ISBLANK(INDEX(IIPM[BU Exec Sponsor],MATCH(Summary[App Code],#REF!,0)))),INDEX(IIPM[BU Exec Sponsor],MATCH(Summary[App Code],#REF!,0)),"")</f>
        <v>#REF!</v>
      </c>
      <c r="K132" s="92" t="e">
        <f>IF(NOT(ISBLANK(INDEX(IIPM[Business App Sponsor],MATCH(Summary[App Code],#REF!,0)))),INDEX(IIPM[Business App Sponsor],MATCH(Summary[App Code],#REF!,0)),"")</f>
        <v>#REF!</v>
      </c>
      <c r="L132" s="92" t="e">
        <f>IF(NOT(ISBLANK(INDEX(IIPM[Primary Data Centers],MATCH(Summary[App Code],#REF!,0)))),INDEX(IIPM[Primary Data Centers],MATCH(Summary[App Code],#REF!,0)),"")</f>
        <v>#REF!</v>
      </c>
      <c r="M132" s="92" t="s">
        <v>234</v>
      </c>
      <c r="N132" s="92" t="s">
        <v>190</v>
      </c>
      <c r="O132" s="92" t="e">
        <f>IF(NOT(ISBLANK(INDEX(IIPM[Current Lifecycle Phase],MATCH(Summary[App Code],#REF!,0)))),INDEX(IIPM[Current Lifecycle Phase],MATCH(Summary[App Code],#REF!,0)),"")</f>
        <v>#REF!</v>
      </c>
      <c r="P132" s="172" t="s">
        <v>719</v>
      </c>
      <c r="Q132" s="42">
        <v>42860</v>
      </c>
      <c r="R132" s="42">
        <v>43225</v>
      </c>
      <c r="S132" s="42" t="s">
        <v>1305</v>
      </c>
      <c r="T132" s="42"/>
      <c r="U132" s="72"/>
      <c r="V132" s="255"/>
      <c r="W132" s="161"/>
      <c r="X132" s="200"/>
      <c r="Y132" s="38" t="s">
        <v>719</v>
      </c>
      <c r="Z132" s="42"/>
      <c r="AA132" s="66"/>
      <c r="AB132" s="38" t="s">
        <v>921</v>
      </c>
      <c r="AC132" s="187"/>
      <c r="AD132" s="67"/>
      <c r="AE132" s="31" t="s">
        <v>116</v>
      </c>
      <c r="AF132" s="8" t="s">
        <v>116</v>
      </c>
      <c r="AG132" s="8"/>
      <c r="AH132" s="8" t="s">
        <v>50</v>
      </c>
      <c r="AI132" s="18" t="s">
        <v>20</v>
      </c>
      <c r="AJ132" s="76">
        <v>43221</v>
      </c>
      <c r="AK132" s="160" t="s">
        <v>921</v>
      </c>
      <c r="AL132" s="92"/>
      <c r="AM132" s="20" t="b">
        <f>IF(NOT(ISNA(MATCH(Summary[App Code],#REF!,0))),TRUE,FALSE)</f>
        <v>1</v>
      </c>
    </row>
    <row r="133" spans="1:39" s="10" customFormat="1" ht="15" customHeight="1">
      <c r="A133" s="25">
        <v>4</v>
      </c>
      <c r="B133" s="8"/>
      <c r="C133" s="8" t="str">
        <f>IF(NOT(ISBLANK(VLOOKUP(E133,IIPM!A$2:J$999,2,FALSE))),VLOOKUP(E133,IIPM!A$2:J$999,2,FALSE),"")</f>
        <v>Medium</v>
      </c>
      <c r="D133" s="8" t="str">
        <f>IF(NOT(ISBLANK(VLOOKUP(E133,IIPM!A$2:J$999,3,FALSE))),VLOOKUP(E133,IIPM!A$2:J$999,3,FALSE),"")</f>
        <v>No</v>
      </c>
      <c r="E133" s="25" t="s">
        <v>356</v>
      </c>
      <c r="F133" s="19" t="str">
        <f>IF(NOT(ISBLANK(VLOOKUP(E133,IIPM!A$2:D$999,4,FALSE))),VLOOKUP(E133,IIPM!A$2:D$999,4,FALSE),"")</f>
        <v>SOFIE</v>
      </c>
      <c r="G133" s="19" t="str">
        <f>IF(NOT(ISBLANK(VLOOKUP(E133,IIPM!A$2:J$999,5,FALSE))),VLOOKUP(E133,IIPM!A$2:J$999,5,FALSE),"")</f>
        <v>Hillard, Philippe (RBC IS)</v>
      </c>
      <c r="H133" s="92" t="str">
        <f>IF(NOT(ISBLANK(VLOOKUP(E133,IIPM!A$2:J$999,6,FALSE))),VLOOKUP(E133,IIPM!A$2:J$999,6,FALSE),"")</f>
        <v>Stefanovic, Snezana</v>
      </c>
      <c r="I133" s="92" t="str">
        <f>IF(NOT(ISBLANK(INDEX(L5RegionalHead[Regional Head],MATCH(Summary[L5],L5RegionalHead[L5],0)))),INDEX(L5RegionalHead[Regional Head],MATCH(Summary[L5],L5RegionalHead[L5],0)),"")</f>
        <v>Stefanovic, Snezana</v>
      </c>
      <c r="J133" s="92" t="e">
        <f>IF(NOT(ISBLANK(INDEX(IIPM[BU Exec Sponsor],MATCH(Summary[App Code],#REF!,0)))),INDEX(IIPM[BU Exec Sponsor],MATCH(Summary[App Code],#REF!,0)),"")</f>
        <v>#REF!</v>
      </c>
      <c r="K133" s="92" t="e">
        <f>IF(NOT(ISBLANK(INDEX(IIPM[Business App Sponsor],MATCH(Summary[App Code],#REF!,0)))),INDEX(IIPM[Business App Sponsor],MATCH(Summary[App Code],#REF!,0)),"")</f>
        <v>#REF!</v>
      </c>
      <c r="L133" s="92" t="e">
        <f>IF(NOT(ISBLANK(INDEX(IIPM[Primary Data Centers],MATCH(Summary[App Code],#REF!,0)))),INDEX(IIPM[Primary Data Centers],MATCH(Summary[App Code],#REF!,0)),"")</f>
        <v>#REF!</v>
      </c>
      <c r="M133" s="92" t="s">
        <v>234</v>
      </c>
      <c r="N133" s="92" t="s">
        <v>803</v>
      </c>
      <c r="O133" s="92" t="e">
        <f>IF(NOT(ISBLANK(INDEX(IIPM[Current Lifecycle Phase],MATCH(Summary[App Code],#REF!,0)))),INDEX(IIPM[Current Lifecycle Phase],MATCH(Summary[App Code],#REF!,0)),"")</f>
        <v>#REF!</v>
      </c>
      <c r="P133" s="172" t="s">
        <v>719</v>
      </c>
      <c r="Q133" s="42">
        <v>42893</v>
      </c>
      <c r="R133" s="42">
        <v>43258</v>
      </c>
      <c r="S133" s="42" t="s">
        <v>1303</v>
      </c>
      <c r="T133" s="42"/>
      <c r="U133" s="102"/>
      <c r="W133" s="161"/>
      <c r="X133" s="200"/>
      <c r="Y133" s="38" t="s">
        <v>719</v>
      </c>
      <c r="Z133" s="42"/>
      <c r="AA133" s="66"/>
      <c r="AB133" s="38" t="s">
        <v>921</v>
      </c>
      <c r="AC133" s="187"/>
      <c r="AD133" s="67"/>
      <c r="AE133" s="31" t="s">
        <v>43</v>
      </c>
      <c r="AF133" s="8" t="s">
        <v>43</v>
      </c>
      <c r="AG133" s="9">
        <v>42300</v>
      </c>
      <c r="AH133" s="8" t="s">
        <v>19</v>
      </c>
      <c r="AI133" s="18" t="s">
        <v>20</v>
      </c>
      <c r="AJ133" s="76">
        <v>42666</v>
      </c>
      <c r="AK133" s="160" t="s">
        <v>921</v>
      </c>
      <c r="AL133" s="92"/>
      <c r="AM133" s="20" t="b">
        <f>IF(NOT(ISNA(MATCH(Summary[App Code],#REF!,0))),TRUE,FALSE)</f>
        <v>1</v>
      </c>
    </row>
    <row r="134" spans="1:39" s="10" customFormat="1" ht="15" customHeight="1">
      <c r="A134" s="46">
        <v>4</v>
      </c>
      <c r="B134" s="47"/>
      <c r="C134" s="8" t="str">
        <f>IF(NOT(ISBLANK(VLOOKUP(E134,IIPM!A$2:J$999,2,FALSE))),VLOOKUP(E134,IIPM!A$2:J$999,2,FALSE),"")</f>
        <v>High</v>
      </c>
      <c r="D134" s="8" t="str">
        <f>IF(NOT(ISBLANK(VLOOKUP(E134,IIPM!A$2:J$999,3,FALSE))),VLOOKUP(E134,IIPM!A$2:J$999,3,FALSE),"")</f>
        <v>No</v>
      </c>
      <c r="E134" s="46" t="s">
        <v>358</v>
      </c>
      <c r="F134" s="19" t="str">
        <f>IF(NOT(ISBLANK(VLOOKUP(E134,IIPM!A$2:D$999,4,FALSE))),VLOOKUP(E134,IIPM!A$2:D$999,4,FALSE),"")</f>
        <v>JIRA</v>
      </c>
      <c r="G134" s="19" t="str">
        <f>IF(NOT(ISBLANK(VLOOKUP(E134,IIPM!A$2:J$999,5,FALSE))),VLOOKUP(E134,IIPM!A$2:J$999,5,FALSE),"")</f>
        <v>Franz, Laurent (RBC IS)</v>
      </c>
      <c r="H134" s="92" t="str">
        <f>IF(NOT(ISBLANK(VLOOKUP(E134,IIPM!A$2:J$999,6,FALSE))),VLOOKUP(E134,IIPM!A$2:J$999,6,FALSE),"")</f>
        <v>Stefanovic, Snezana</v>
      </c>
      <c r="I134" s="92" t="str">
        <f>IF(NOT(ISBLANK(INDEX(L5RegionalHead[Regional Head],MATCH(Summary[L5],L5RegionalHead[L5],0)))),INDEX(L5RegionalHead[Regional Head],MATCH(Summary[L5],L5RegionalHead[L5],0)),"")</f>
        <v>Stefanovic, Snezana</v>
      </c>
      <c r="J134" s="92" t="e">
        <f>IF(NOT(ISBLANK(INDEX(IIPM[BU Exec Sponsor],MATCH(Summary[App Code],#REF!,0)))),INDEX(IIPM[BU Exec Sponsor],MATCH(Summary[App Code],#REF!,0)),"")</f>
        <v>#REF!</v>
      </c>
      <c r="K134" s="92" t="e">
        <f>IF(NOT(ISBLANK(INDEX(IIPM[Business App Sponsor],MATCH(Summary[App Code],#REF!,0)))),INDEX(IIPM[Business App Sponsor],MATCH(Summary[App Code],#REF!,0)),"")</f>
        <v>#REF!</v>
      </c>
      <c r="L134" s="92" t="e">
        <f>IF(NOT(ISBLANK(INDEX(IIPM[Primary Data Centers],MATCH(Summary[App Code],#REF!,0)))),INDEX(IIPM[Primary Data Centers],MATCH(Summary[App Code],#REF!,0)),"")</f>
        <v>#REF!</v>
      </c>
      <c r="M134" s="163" t="s">
        <v>234</v>
      </c>
      <c r="N134" s="163" t="s">
        <v>95</v>
      </c>
      <c r="O134" s="92" t="e">
        <f>IF(NOT(ISBLANK(INDEX(IIPM[Current Lifecycle Phase],MATCH(Summary[App Code],#REF!,0)))),INDEX(IIPM[Current Lifecycle Phase],MATCH(Summary[App Code],#REF!,0)),"")</f>
        <v>#REF!</v>
      </c>
      <c r="P134" s="207" t="s">
        <v>719</v>
      </c>
      <c r="Q134" s="217">
        <v>42912</v>
      </c>
      <c r="R134" s="217">
        <v>43277</v>
      </c>
      <c r="S134" s="42" t="s">
        <v>1346</v>
      </c>
      <c r="T134" s="50"/>
      <c r="U134" s="167"/>
      <c r="V134" s="255"/>
      <c r="W134" s="215"/>
      <c r="X134" s="216"/>
      <c r="Y134" s="38" t="s">
        <v>719</v>
      </c>
      <c r="Z134" s="50"/>
      <c r="AA134" s="192"/>
      <c r="AB134" s="38" t="s">
        <v>921</v>
      </c>
      <c r="AC134" s="202"/>
      <c r="AD134" s="67"/>
      <c r="AE134" s="31" t="s">
        <v>51</v>
      </c>
      <c r="AF134" s="8" t="s">
        <v>169</v>
      </c>
      <c r="AG134" s="9">
        <v>42525</v>
      </c>
      <c r="AH134" s="8" t="s">
        <v>19</v>
      </c>
      <c r="AI134" s="18" t="s">
        <v>20</v>
      </c>
      <c r="AJ134" s="76">
        <v>42890</v>
      </c>
      <c r="AK134" s="160" t="s">
        <v>921</v>
      </c>
      <c r="AL134" s="163"/>
      <c r="AM134" s="51" t="b">
        <f>IF(NOT(ISNA(MATCH(Summary[App Code],#REF!,0))),TRUE,FALSE)</f>
        <v>1</v>
      </c>
    </row>
    <row r="135" spans="1:39" s="10" customFormat="1" ht="15" customHeight="1">
      <c r="A135" s="25">
        <v>3</v>
      </c>
      <c r="B135" s="8"/>
      <c r="C135" s="8" t="str">
        <f>IF(NOT(ISBLANK(VLOOKUP(E135,IIPM!A$2:J$999,2,FALSE))),VLOOKUP(E135,IIPM!A$2:J$999,2,FALSE),"")</f>
        <v>Medium</v>
      </c>
      <c r="D135" s="8" t="str">
        <f>IF(NOT(ISBLANK(VLOOKUP(E135,IIPM!A$2:J$999,3,FALSE))),VLOOKUP(E135,IIPM!A$2:J$999,3,FALSE),"")</f>
        <v>No</v>
      </c>
      <c r="E135" s="25" t="s">
        <v>361</v>
      </c>
      <c r="F135" s="19" t="str">
        <f>IF(NOT(ISBLANK(VLOOKUP(E135,IIPM!A$2:D$999,4,FALSE))),VLOOKUP(E135,IIPM!A$2:D$999,4,FALSE),"")</f>
        <v>ShS Operation External Tool Suite</v>
      </c>
      <c r="G135" s="19" t="str">
        <f>IF(NOT(ISBLANK(VLOOKUP(E135,IIPM!A$2:J$999,5,FALSE))),VLOOKUP(E135,IIPM!A$2:J$999,5,FALSE),"")</f>
        <v>Dumont, Pascale (RBC IS)</v>
      </c>
      <c r="H135" s="92" t="str">
        <f>IF(NOT(ISBLANK(VLOOKUP(E135,IIPM!A$2:J$999,6,FALSE))),VLOOKUP(E135,IIPM!A$2:J$999,6,FALSE),"")</f>
        <v>Stefanovic, Snezana</v>
      </c>
      <c r="I135" s="92" t="str">
        <f>IF(NOT(ISBLANK(INDEX(L5RegionalHead[Regional Head],MATCH(Summary[L5],L5RegionalHead[L5],0)))),INDEX(L5RegionalHead[Regional Head],MATCH(Summary[L5],L5RegionalHead[L5],0)),"")</f>
        <v>Stefanovic, Snezana</v>
      </c>
      <c r="J135" s="92" t="e">
        <f>IF(NOT(ISBLANK(INDEX(IIPM[BU Exec Sponsor],MATCH(Summary[App Code],#REF!,0)))),INDEX(IIPM[BU Exec Sponsor],MATCH(Summary[App Code],#REF!,0)),"")</f>
        <v>#REF!</v>
      </c>
      <c r="K135" s="92" t="e">
        <f>IF(NOT(ISBLANK(INDEX(IIPM[Business App Sponsor],MATCH(Summary[App Code],#REF!,0)))),INDEX(IIPM[Business App Sponsor],MATCH(Summary[App Code],#REF!,0)),"")</f>
        <v>#REF!</v>
      </c>
      <c r="L135" s="92" t="e">
        <f>IF(NOT(ISBLANK(INDEX(IIPM[Primary Data Centers],MATCH(Summary[App Code],#REF!,0)))),INDEX(IIPM[Primary Data Centers],MATCH(Summary[App Code],#REF!,0)),"")</f>
        <v>#REF!</v>
      </c>
      <c r="M135" s="92" t="s">
        <v>732</v>
      </c>
      <c r="N135" s="92" t="s">
        <v>133</v>
      </c>
      <c r="O135" s="92" t="e">
        <f>IF(NOT(ISBLANK(INDEX(IIPM[Current Lifecycle Phase],MATCH(Summary[App Code],#REF!,0)))),INDEX(IIPM[Current Lifecycle Phase],MATCH(Summary[App Code],#REF!,0)),"")</f>
        <v>#REF!</v>
      </c>
      <c r="P135" s="172" t="s">
        <v>719</v>
      </c>
      <c r="Q135" s="57">
        <v>42951</v>
      </c>
      <c r="R135" s="57">
        <v>43314</v>
      </c>
      <c r="S135" s="42" t="s">
        <v>1304</v>
      </c>
      <c r="T135" s="42"/>
      <c r="U135" s="147"/>
      <c r="V135" s="255"/>
      <c r="W135" s="161"/>
      <c r="X135" s="200"/>
      <c r="Y135" s="38" t="s">
        <v>719</v>
      </c>
      <c r="Z135" s="42"/>
      <c r="AA135" s="66"/>
      <c r="AB135" s="38" t="s">
        <v>921</v>
      </c>
      <c r="AC135" s="187"/>
      <c r="AD135" s="67"/>
      <c r="AE135" s="31" t="s">
        <v>116</v>
      </c>
      <c r="AF135" s="8" t="s">
        <v>116</v>
      </c>
      <c r="AG135" s="9">
        <v>42289</v>
      </c>
      <c r="AH135" s="8" t="s">
        <v>50</v>
      </c>
      <c r="AI135" s="18" t="s">
        <v>20</v>
      </c>
      <c r="AJ135" s="76">
        <v>43020</v>
      </c>
      <c r="AK135" s="160" t="s">
        <v>921</v>
      </c>
      <c r="AL135" s="92"/>
      <c r="AM135" s="20" t="b">
        <f>IF(NOT(ISNA(MATCH(Summary[App Code],#REF!,0))),TRUE,FALSE)</f>
        <v>1</v>
      </c>
    </row>
    <row r="136" spans="1:39" s="10" customFormat="1" ht="15" customHeight="1">
      <c r="A136" s="46">
        <v>4</v>
      </c>
      <c r="B136" s="47"/>
      <c r="C136" s="8" t="str">
        <f>IF(NOT(ISBLANK(VLOOKUP(E136,IIPM!A$2:J$999,2,FALSE))),VLOOKUP(E136,IIPM!A$2:J$999,2,FALSE),"")</f>
        <v>High</v>
      </c>
      <c r="D136" s="8" t="str">
        <f>IF(NOT(ISBLANK(VLOOKUP(E136,IIPM!A$2:J$999,3,FALSE))),VLOOKUP(E136,IIPM!A$2:J$999,3,FALSE),"")</f>
        <v>No</v>
      </c>
      <c r="E136" s="46" t="s">
        <v>363</v>
      </c>
      <c r="F136" s="19" t="str">
        <f>IF(NOT(ISBLANK(VLOOKUP(E136,IIPM!A$2:D$999,4,FALSE))),VLOOKUP(E136,IIPM!A$2:D$999,4,FALSE),"")</f>
        <v>QualNet</v>
      </c>
      <c r="G136" s="19" t="str">
        <f>IF(NOT(ISBLANK(VLOOKUP(E136,IIPM!A$2:J$999,5,FALSE))),VLOOKUP(E136,IIPM!A$2:J$999,5,FALSE),"")</f>
        <v>Franz, Laurent (RBC IS)</v>
      </c>
      <c r="H136" s="92" t="str">
        <f>IF(NOT(ISBLANK(VLOOKUP(E136,IIPM!A$2:J$999,6,FALSE))),VLOOKUP(E136,IIPM!A$2:J$999,6,FALSE),"")</f>
        <v>Stefanovic, Snezana</v>
      </c>
      <c r="I136" s="92" t="str">
        <f>IF(NOT(ISBLANK(INDEX(L5RegionalHead[Regional Head],MATCH(Summary[L5],L5RegionalHead[L5],0)))),INDEX(L5RegionalHead[Regional Head],MATCH(Summary[L5],L5RegionalHead[L5],0)),"")</f>
        <v>Stefanovic, Snezana</v>
      </c>
      <c r="J136" s="92" t="e">
        <f>IF(NOT(ISBLANK(INDEX(IIPM[BU Exec Sponsor],MATCH(Summary[App Code],#REF!,0)))),INDEX(IIPM[BU Exec Sponsor],MATCH(Summary[App Code],#REF!,0)),"")</f>
        <v>#REF!</v>
      </c>
      <c r="K136" s="92" t="e">
        <f>IF(NOT(ISBLANK(INDEX(IIPM[Business App Sponsor],MATCH(Summary[App Code],#REF!,0)))),INDEX(IIPM[Business App Sponsor],MATCH(Summary[App Code],#REF!,0)),"")</f>
        <v>#REF!</v>
      </c>
      <c r="L136" s="92" t="e">
        <f>IF(NOT(ISBLANK(INDEX(IIPM[Primary Data Centers],MATCH(Summary[App Code],#REF!,0)))),INDEX(IIPM[Primary Data Centers],MATCH(Summary[App Code],#REF!,0)),"")</f>
        <v>#REF!</v>
      </c>
      <c r="M136" s="163" t="s">
        <v>234</v>
      </c>
      <c r="N136" s="163" t="s">
        <v>95</v>
      </c>
      <c r="O136" s="92" t="e">
        <f>IF(NOT(ISBLANK(INDEX(IIPM[Current Lifecycle Phase],MATCH(Summary[App Code],#REF!,0)))),INDEX(IIPM[Current Lifecycle Phase],MATCH(Summary[App Code],#REF!,0)),"")</f>
        <v>#REF!</v>
      </c>
      <c r="P136" s="172" t="s">
        <v>719</v>
      </c>
      <c r="Q136" s="42">
        <v>42907</v>
      </c>
      <c r="R136" s="42">
        <v>43271</v>
      </c>
      <c r="S136" s="42" t="s">
        <v>1346</v>
      </c>
      <c r="T136" s="42"/>
      <c r="U136" s="72"/>
      <c r="V136" s="255"/>
      <c r="W136" s="215"/>
      <c r="X136" s="216"/>
      <c r="Y136" s="38" t="s">
        <v>719</v>
      </c>
      <c r="Z136" s="50"/>
      <c r="AA136" s="192"/>
      <c r="AB136" s="38" t="s">
        <v>921</v>
      </c>
      <c r="AC136" s="202"/>
      <c r="AD136" s="67"/>
      <c r="AE136" s="31" t="s">
        <v>51</v>
      </c>
      <c r="AF136" s="8" t="s">
        <v>55</v>
      </c>
      <c r="AG136" s="9">
        <v>42452</v>
      </c>
      <c r="AH136" s="8" t="s">
        <v>19</v>
      </c>
      <c r="AI136" s="18" t="s">
        <v>20</v>
      </c>
      <c r="AJ136" s="76">
        <v>42817</v>
      </c>
      <c r="AK136" s="160" t="s">
        <v>921</v>
      </c>
      <c r="AL136" s="163"/>
      <c r="AM136" s="51" t="b">
        <f>IF(NOT(ISNA(MATCH(Summary[App Code],#REF!,0))),TRUE,FALSE)</f>
        <v>1</v>
      </c>
    </row>
    <row r="137" spans="1:39" s="10" customFormat="1" ht="15" customHeight="1">
      <c r="A137" s="25">
        <v>4</v>
      </c>
      <c r="B137" s="8"/>
      <c r="C137" s="8" t="str">
        <f>IF(NOT(ISBLANK(VLOOKUP(E137,IIPM!A$2:J$999,2,FALSE))),VLOOKUP(E137,IIPM!A$2:J$999,2,FALSE),"")</f>
        <v>Medium</v>
      </c>
      <c r="D137" s="8" t="str">
        <f>IF(NOT(ISBLANK(VLOOKUP(E137,IIPM!A$2:J$999,3,FALSE))),VLOOKUP(E137,IIPM!A$2:J$999,3,FALSE),"")</f>
        <v>No</v>
      </c>
      <c r="E137" s="25" t="s">
        <v>365</v>
      </c>
      <c r="F137" s="19" t="str">
        <f>IF(NOT(ISBLANK(VLOOKUP(E137,IIPM!A$2:D$999,4,FALSE))),VLOOKUP(E137,IIPM!A$2:D$999,4,FALSE),"")</f>
        <v xml:space="preserve"> Service Deposant</v>
      </c>
      <c r="G137" s="19" t="str">
        <f>IF(NOT(ISBLANK(VLOOKUP(E137,IIPM!A$2:J$999,5,FALSE))),VLOOKUP(E137,IIPM!A$2:J$999,5,FALSE),"")</f>
        <v>Franz, Laurent (RBC IS)</v>
      </c>
      <c r="H137" s="92" t="str">
        <f>IF(NOT(ISBLANK(VLOOKUP(E137,IIPM!A$2:J$999,6,FALSE))),VLOOKUP(E137,IIPM!A$2:J$999,6,FALSE),"")</f>
        <v>Stefanovic, Snezana</v>
      </c>
      <c r="I137" s="92" t="str">
        <f>IF(NOT(ISBLANK(INDEX(L5RegionalHead[Regional Head],MATCH(Summary[L5],L5RegionalHead[L5],0)))),INDEX(L5RegionalHead[Regional Head],MATCH(Summary[L5],L5RegionalHead[L5],0)),"")</f>
        <v>Stefanovic, Snezana</v>
      </c>
      <c r="J137" s="92" t="e">
        <f>IF(NOT(ISBLANK(INDEX(IIPM[BU Exec Sponsor],MATCH(Summary[App Code],#REF!,0)))),INDEX(IIPM[BU Exec Sponsor],MATCH(Summary[App Code],#REF!,0)),"")</f>
        <v>#REF!</v>
      </c>
      <c r="K137" s="92" t="e">
        <f>IF(NOT(ISBLANK(INDEX(IIPM[Business App Sponsor],MATCH(Summary[App Code],#REF!,0)))),INDEX(IIPM[Business App Sponsor],MATCH(Summary[App Code],#REF!,0)),"")</f>
        <v>#REF!</v>
      </c>
      <c r="L137" s="92" t="e">
        <f>IF(NOT(ISBLANK(INDEX(IIPM[Primary Data Centers],MATCH(Summary[App Code],#REF!,0)))),INDEX(IIPM[Primary Data Centers],MATCH(Summary[App Code],#REF!,0)),"")</f>
        <v>#REF!</v>
      </c>
      <c r="M137" s="92" t="s">
        <v>234</v>
      </c>
      <c r="N137" s="92" t="s">
        <v>802</v>
      </c>
      <c r="O137" s="92" t="e">
        <f>IF(NOT(ISBLANK(INDEX(IIPM[Current Lifecycle Phase],MATCH(Summary[App Code],#REF!,0)))),INDEX(IIPM[Current Lifecycle Phase],MATCH(Summary[App Code],#REF!,0)),"")</f>
        <v>#REF!</v>
      </c>
      <c r="P137" s="172" t="s">
        <v>719</v>
      </c>
      <c r="Q137" s="42">
        <v>42873</v>
      </c>
      <c r="R137" s="42">
        <v>43238</v>
      </c>
      <c r="S137" s="42" t="s">
        <v>1303</v>
      </c>
      <c r="T137" s="42"/>
      <c r="U137" s="72"/>
      <c r="V137" s="8"/>
      <c r="W137" s="161"/>
      <c r="X137" s="200"/>
      <c r="Y137" s="38" t="s">
        <v>719</v>
      </c>
      <c r="Z137" s="42"/>
      <c r="AA137" s="66"/>
      <c r="AB137" s="38" t="s">
        <v>921</v>
      </c>
      <c r="AC137" s="187"/>
      <c r="AD137" s="67"/>
      <c r="AE137" s="31" t="s">
        <v>43</v>
      </c>
      <c r="AF137" s="8" t="s">
        <v>55</v>
      </c>
      <c r="AG137" s="9">
        <v>42588</v>
      </c>
      <c r="AH137" s="8" t="s">
        <v>19</v>
      </c>
      <c r="AI137" s="18" t="s">
        <v>20</v>
      </c>
      <c r="AJ137" s="76">
        <v>42708</v>
      </c>
      <c r="AK137" s="160" t="s">
        <v>921</v>
      </c>
      <c r="AL137" s="92"/>
      <c r="AM137" s="20" t="b">
        <f>IF(NOT(ISNA(MATCH(Summary[App Code],#REF!,0))),TRUE,FALSE)</f>
        <v>1</v>
      </c>
    </row>
    <row r="138" spans="1:39" s="10" customFormat="1" ht="15" customHeight="1">
      <c r="A138" s="25">
        <v>4</v>
      </c>
      <c r="B138" s="8"/>
      <c r="C138" s="8" t="str">
        <f>IF(NOT(ISBLANK(VLOOKUP(E138,IIPM!A$2:J$999,2,FALSE))),VLOOKUP(E138,IIPM!A$2:J$999,2,FALSE),"")</f>
        <v>High</v>
      </c>
      <c r="D138" s="8" t="str">
        <f>IF(NOT(ISBLANK(VLOOKUP(E138,IIPM!A$2:J$999,3,FALSE))),VLOOKUP(E138,IIPM!A$2:J$999,3,FALSE),"")</f>
        <v>No</v>
      </c>
      <c r="E138" s="25" t="s">
        <v>368</v>
      </c>
      <c r="F138" s="19" t="str">
        <f>IF(NOT(ISBLANK(VLOOKUP(E138,IIPM!A$2:D$999,4,FALSE))),VLOOKUP(E138,IIPM!A$2:D$999,4,FALSE),"")</f>
        <v>DOCUMENTUM Fund Operations</v>
      </c>
      <c r="G138" s="19" t="str">
        <f>IF(NOT(ISBLANK(VLOOKUP(E138,IIPM!A$2:J$999,5,FALSE))),VLOOKUP(E138,IIPM!A$2:J$999,5,FALSE),"")</f>
        <v>Franz, Laurent (RBC IS)</v>
      </c>
      <c r="H138" s="92" t="str">
        <f>IF(NOT(ISBLANK(VLOOKUP(E138,IIPM!A$2:J$999,6,FALSE))),VLOOKUP(E138,IIPM!A$2:J$999,6,FALSE),"")</f>
        <v>Stefanovic, Snezana</v>
      </c>
      <c r="I138" s="92" t="str">
        <f>IF(NOT(ISBLANK(INDEX(L5RegionalHead[Regional Head],MATCH(Summary[L5],L5RegionalHead[L5],0)))),INDEX(L5RegionalHead[Regional Head],MATCH(Summary[L5],L5RegionalHead[L5],0)),"")</f>
        <v>Stefanovic, Snezana</v>
      </c>
      <c r="J138" s="92" t="e">
        <f>IF(NOT(ISBLANK(INDEX(IIPM[BU Exec Sponsor],MATCH(Summary[App Code],#REF!,0)))),INDEX(IIPM[BU Exec Sponsor],MATCH(Summary[App Code],#REF!,0)),"")</f>
        <v>#REF!</v>
      </c>
      <c r="K138" s="92" t="e">
        <f>IF(NOT(ISBLANK(INDEX(IIPM[Business App Sponsor],MATCH(Summary[App Code],#REF!,0)))),INDEX(IIPM[Business App Sponsor],MATCH(Summary[App Code],#REF!,0)),"")</f>
        <v>#REF!</v>
      </c>
      <c r="L138" s="92" t="e">
        <f>IF(NOT(ISBLANK(INDEX(IIPM[Primary Data Centers],MATCH(Summary[App Code],#REF!,0)))),INDEX(IIPM[Primary Data Centers],MATCH(Summary[App Code],#REF!,0)),"")</f>
        <v>#REF!</v>
      </c>
      <c r="M138" s="92" t="s">
        <v>234</v>
      </c>
      <c r="N138" s="92" t="s">
        <v>95</v>
      </c>
      <c r="O138" s="92" t="e">
        <f>IF(NOT(ISBLANK(INDEX(IIPM[Current Lifecycle Phase],MATCH(Summary[App Code],#REF!,0)))),INDEX(IIPM[Current Lifecycle Phase],MATCH(Summary[App Code],#REF!,0)),"")</f>
        <v>#REF!</v>
      </c>
      <c r="P138" s="172" t="s">
        <v>719</v>
      </c>
      <c r="Q138" s="57">
        <v>42912</v>
      </c>
      <c r="R138" s="57">
        <v>43273</v>
      </c>
      <c r="S138" s="42" t="s">
        <v>1341</v>
      </c>
      <c r="T138" s="42"/>
      <c r="U138" s="147"/>
      <c r="V138" s="255"/>
      <c r="W138" s="161"/>
      <c r="X138" s="200"/>
      <c r="Y138" s="38" t="s">
        <v>719</v>
      </c>
      <c r="Z138" s="42"/>
      <c r="AA138" s="66"/>
      <c r="AB138" s="38" t="s">
        <v>921</v>
      </c>
      <c r="AC138" s="187"/>
      <c r="AD138" s="67"/>
      <c r="AE138" s="31" t="s">
        <v>51</v>
      </c>
      <c r="AF138" s="8" t="s">
        <v>22</v>
      </c>
      <c r="AG138" s="9">
        <v>42637</v>
      </c>
      <c r="AH138" s="8" t="s">
        <v>19</v>
      </c>
      <c r="AI138" s="18" t="s">
        <v>20</v>
      </c>
      <c r="AJ138" s="76">
        <v>43002</v>
      </c>
      <c r="AK138" s="160" t="s">
        <v>921</v>
      </c>
      <c r="AL138" s="92"/>
      <c r="AM138" s="20" t="b">
        <f>IF(NOT(ISNA(MATCH(Summary[App Code],#REF!,0))),TRUE,FALSE)</f>
        <v>1</v>
      </c>
    </row>
    <row r="139" spans="1:39" s="10" customFormat="1" ht="15" customHeight="1">
      <c r="A139" s="25"/>
      <c r="B139" s="8"/>
      <c r="C139" s="8" t="str">
        <f>IF(NOT(ISBLANK(VLOOKUP(E139,IIPM!A$2:J$999,2,FALSE))),VLOOKUP(E139,IIPM!A$2:J$999,2,FALSE),"")</f>
        <v>High</v>
      </c>
      <c r="D139" s="8" t="str">
        <f>IF(NOT(ISBLANK(VLOOKUP(E139,IIPM!A$2:J$999,3,FALSE))),VLOOKUP(E139,IIPM!A$2:J$999,3,FALSE),"")</f>
        <v>No</v>
      </c>
      <c r="E139" s="25" t="s">
        <v>370</v>
      </c>
      <c r="F139" s="19" t="str">
        <f>IF(NOT(ISBLANK(VLOOKUP(E139,IIPM!A$2:D$999,4,FALSE))),VLOOKUP(E139,IIPM!A$2:D$999,4,FALSE),"")</f>
        <v>KARMA</v>
      </c>
      <c r="G139" s="19" t="str">
        <f>IF(NOT(ISBLANK(VLOOKUP(E139,IIPM!A$2:J$999,5,FALSE))),VLOOKUP(E139,IIPM!A$2:J$999,5,FALSE),"")</f>
        <v>Thomas, Jean-francois (RBC IS)</v>
      </c>
      <c r="H139" s="92" t="str">
        <f>IF(NOT(ISBLANK(VLOOKUP(E139,IIPM!A$2:J$999,6,FALSE))),VLOOKUP(E139,IIPM!A$2:J$999,6,FALSE),"")</f>
        <v>Rastegar, Afsaneh</v>
      </c>
      <c r="I139" s="92" t="str">
        <f>IF(NOT(ISBLANK(INDEX(L5RegionalHead[Regional Head],MATCH(Summary[L5],L5RegionalHead[L5],0)))),INDEX(L5RegionalHead[Regional Head],MATCH(Summary[L5],L5RegionalHead[L5],0)),"")</f>
        <v>Bob Markakis</v>
      </c>
      <c r="J139" s="92" t="e">
        <f>IF(NOT(ISBLANK(INDEX(IIPM[BU Exec Sponsor],MATCH(Summary[App Code],#REF!,0)))),INDEX(IIPM[BU Exec Sponsor],MATCH(Summary[App Code],#REF!,0)),"")</f>
        <v>#REF!</v>
      </c>
      <c r="K139" s="92" t="e">
        <f>IF(NOT(ISBLANK(INDEX(IIPM[Business App Sponsor],MATCH(Summary[App Code],#REF!,0)))),INDEX(IIPM[Business App Sponsor],MATCH(Summary[App Code],#REF!,0)),"")</f>
        <v>#REF!</v>
      </c>
      <c r="L139" s="92" t="e">
        <f>IF(NOT(ISBLANK(INDEX(IIPM[Primary Data Centers],MATCH(Summary[App Code],#REF!,0)))),INDEX(IIPM[Primary Data Centers],MATCH(Summary[App Code],#REF!,0)),"")</f>
        <v>#REF!</v>
      </c>
      <c r="M139" s="92" t="s">
        <v>28</v>
      </c>
      <c r="N139" s="92" t="s">
        <v>404</v>
      </c>
      <c r="O139" s="92" t="e">
        <f>IF(NOT(ISBLANK(INDEX(IIPM[Current Lifecycle Phase],MATCH(Summary[App Code],#REF!,0)))),INDEX(IIPM[Current Lifecycle Phase],MATCH(Summary[App Code],#REF!,0)),"")</f>
        <v>#REF!</v>
      </c>
      <c r="P139" s="172" t="s">
        <v>719</v>
      </c>
      <c r="Q139" s="57">
        <v>43191</v>
      </c>
      <c r="R139" s="217">
        <v>43585</v>
      </c>
      <c r="S139" s="42" t="s">
        <v>1307</v>
      </c>
      <c r="T139" s="38"/>
      <c r="U139" s="147"/>
      <c r="V139" s="255"/>
      <c r="W139" s="161"/>
      <c r="X139" s="200"/>
      <c r="Y139" s="38" t="s">
        <v>719</v>
      </c>
      <c r="Z139" s="42"/>
      <c r="AA139" s="66" t="s">
        <v>883</v>
      </c>
      <c r="AB139" s="38" t="s">
        <v>921</v>
      </c>
      <c r="AC139" s="187"/>
      <c r="AD139" s="67"/>
      <c r="AE139" s="31" t="s">
        <v>87</v>
      </c>
      <c r="AF139" s="8" t="s">
        <v>169</v>
      </c>
      <c r="AG139" s="9">
        <v>42525</v>
      </c>
      <c r="AH139" s="8" t="s">
        <v>19</v>
      </c>
      <c r="AI139" s="18" t="s">
        <v>20</v>
      </c>
      <c r="AJ139" s="76">
        <v>42890</v>
      </c>
      <c r="AK139" s="160" t="s">
        <v>921</v>
      </c>
      <c r="AL139" s="92"/>
      <c r="AM139" s="20" t="b">
        <f>IF(NOT(ISNA(MATCH(Summary[App Code],#REF!,0))),TRUE,FALSE)</f>
        <v>1</v>
      </c>
    </row>
    <row r="140" spans="1:39" s="10" customFormat="1" ht="15" customHeight="1">
      <c r="A140" s="25">
        <v>3</v>
      </c>
      <c r="B140" s="8"/>
      <c r="C140" s="8" t="str">
        <f>IF(NOT(ISBLANK(VLOOKUP(E140,IIPM!A$2:J$999,2,FALSE))),VLOOKUP(E140,IIPM!A$2:J$999,2,FALSE),"")</f>
        <v>Medium</v>
      </c>
      <c r="D140" s="8" t="str">
        <f>IF(NOT(ISBLANK(VLOOKUP(E140,IIPM!A$2:J$999,3,FALSE))),VLOOKUP(E140,IIPM!A$2:J$999,3,FALSE),"")</f>
        <v>No</v>
      </c>
      <c r="E140" s="25" t="s">
        <v>373</v>
      </c>
      <c r="F140" s="19" t="str">
        <f>IF(NOT(ISBLANK(VLOOKUP(E140,IIPM!A$2:D$999,4,FALSE))),VLOOKUP(E140,IIPM!A$2:D$999,4,FALSE),"")</f>
        <v>OICRvig</v>
      </c>
      <c r="G140" s="19" t="str">
        <f>IF(NOT(ISBLANK(VLOOKUP(E140,IIPM!A$2:J$999,5,FALSE))),VLOOKUP(E140,IIPM!A$2:J$999,5,FALSE),"")</f>
        <v>Lion, Massimo (RBC IS)</v>
      </c>
      <c r="H140" s="92" t="str">
        <f>IF(NOT(ISBLANK(VLOOKUP(E140,IIPM!A$2:J$999,6,FALSE))),VLOOKUP(E140,IIPM!A$2:J$999,6,FALSE),"")</f>
        <v>Markakis, Bob</v>
      </c>
      <c r="I140" s="92" t="str">
        <f>IF(NOT(ISBLANK(INDEX(L5RegionalHead[Regional Head],MATCH(Summary[L5],L5RegionalHead[L5],0)))),INDEX(L5RegionalHead[Regional Head],MATCH(Summary[L5],L5RegionalHead[L5],0)),"")</f>
        <v>Bob Markakis</v>
      </c>
      <c r="J140" s="92" t="e">
        <f>IF(NOT(ISBLANK(INDEX(IIPM[BU Exec Sponsor],MATCH(Summary[App Code],#REF!,0)))),INDEX(IIPM[BU Exec Sponsor],MATCH(Summary[App Code],#REF!,0)),"")</f>
        <v>#REF!</v>
      </c>
      <c r="K140" s="92" t="e">
        <f>IF(NOT(ISBLANK(INDEX(IIPM[Business App Sponsor],MATCH(Summary[App Code],#REF!,0)))),INDEX(IIPM[Business App Sponsor],MATCH(Summary[App Code],#REF!,0)),"")</f>
        <v>#REF!</v>
      </c>
      <c r="L140" s="92" t="e">
        <f>IF(NOT(ISBLANK(INDEX(IIPM[Primary Data Centers],MATCH(Summary[App Code],#REF!,0)))),INDEX(IIPM[Primary Data Centers],MATCH(Summary[App Code],#REF!,0)),"")</f>
        <v>#REF!</v>
      </c>
      <c r="M140" s="92" t="s">
        <v>732</v>
      </c>
      <c r="N140" s="92" t="s">
        <v>227</v>
      </c>
      <c r="O140" s="92" t="e">
        <f>IF(NOT(ISBLANK(INDEX(IIPM[Current Lifecycle Phase],MATCH(Summary[App Code],#REF!,0)))),INDEX(IIPM[Current Lifecycle Phase],MATCH(Summary[App Code],#REF!,0)),"")</f>
        <v>#REF!</v>
      </c>
      <c r="P140" s="172" t="s">
        <v>934</v>
      </c>
      <c r="Q140" s="57">
        <v>42860</v>
      </c>
      <c r="R140" s="57"/>
      <c r="S140" s="42"/>
      <c r="T140" s="42"/>
      <c r="U140" s="147"/>
      <c r="V140" s="284" t="s">
        <v>1357</v>
      </c>
      <c r="W140" s="161"/>
      <c r="X140" s="200"/>
      <c r="Y140" s="38" t="s">
        <v>866</v>
      </c>
      <c r="Z140" s="42"/>
      <c r="AA140" s="66"/>
      <c r="AB140" s="38" t="s">
        <v>866</v>
      </c>
      <c r="AC140" s="187"/>
      <c r="AD140" s="67"/>
      <c r="AE140" s="31" t="s">
        <v>43</v>
      </c>
      <c r="AF140" s="8" t="s">
        <v>51</v>
      </c>
      <c r="AG140" s="8"/>
      <c r="AH140" s="8" t="s">
        <v>50</v>
      </c>
      <c r="AI140" s="18" t="s">
        <v>20</v>
      </c>
      <c r="AJ140" s="76">
        <v>42675</v>
      </c>
      <c r="AK140" s="160" t="s">
        <v>866</v>
      </c>
      <c r="AL140" s="92"/>
      <c r="AM140" s="20" t="b">
        <f>IF(NOT(ISNA(MATCH(Summary[App Code],#REF!,0))),TRUE,FALSE)</f>
        <v>1</v>
      </c>
    </row>
    <row r="141" spans="1:39" s="10" customFormat="1" ht="15" customHeight="1">
      <c r="A141" s="25">
        <v>4</v>
      </c>
      <c r="B141" s="8"/>
      <c r="C141" s="8" t="str">
        <f>IF(NOT(ISBLANK(VLOOKUP(E141,IIPM!A$2:J$999,2,FALSE))),VLOOKUP(E141,IIPM!A$2:J$999,2,FALSE),"")</f>
        <v>High</v>
      </c>
      <c r="D141" s="8" t="str">
        <f>IF(NOT(ISBLANK(VLOOKUP(E141,IIPM!A$2:J$999,3,FALSE))),VLOOKUP(E141,IIPM!A$2:J$999,3,FALSE),"")</f>
        <v>No</v>
      </c>
      <c r="E141" s="25" t="s">
        <v>375</v>
      </c>
      <c r="F141" s="19" t="str">
        <f>IF(NOT(ISBLANK(VLOOKUP(E141,IIPM!A$2:D$999,4,FALSE))),VLOOKUP(E141,IIPM!A$2:D$999,4,FALSE),"")</f>
        <v xml:space="preserve"> DOCUMENTUM Archiver</v>
      </c>
      <c r="G141" s="19" t="str">
        <f>IF(NOT(ISBLANK(VLOOKUP(E141,IIPM!A$2:J$999,5,FALSE))),VLOOKUP(E141,IIPM!A$2:J$999,5,FALSE),"")</f>
        <v>Franz, Laurent (RBC IS)</v>
      </c>
      <c r="H141" s="92" t="str">
        <f>IF(NOT(ISBLANK(VLOOKUP(E141,IIPM!A$2:J$999,6,FALSE))),VLOOKUP(E141,IIPM!A$2:J$999,6,FALSE),"")</f>
        <v>Stefanovic, Snezana</v>
      </c>
      <c r="I141" s="92" t="str">
        <f>IF(NOT(ISBLANK(INDEX(L5RegionalHead[Regional Head],MATCH(Summary[L5],L5RegionalHead[L5],0)))),INDEX(L5RegionalHead[Regional Head],MATCH(Summary[L5],L5RegionalHead[L5],0)),"")</f>
        <v>Stefanovic, Snezana</v>
      </c>
      <c r="J141" s="92" t="e">
        <f>IF(NOT(ISBLANK(INDEX(IIPM[BU Exec Sponsor],MATCH(Summary[App Code],#REF!,0)))),INDEX(IIPM[BU Exec Sponsor],MATCH(Summary[App Code],#REF!,0)),"")</f>
        <v>#REF!</v>
      </c>
      <c r="K141" s="92" t="e">
        <f>IF(NOT(ISBLANK(INDEX(IIPM[Business App Sponsor],MATCH(Summary[App Code],#REF!,0)))),INDEX(IIPM[Business App Sponsor],MATCH(Summary[App Code],#REF!,0)),"")</f>
        <v>#REF!</v>
      </c>
      <c r="L141" s="92" t="e">
        <f>IF(NOT(ISBLANK(INDEX(IIPM[Primary Data Centers],MATCH(Summary[App Code],#REF!,0)))),INDEX(IIPM[Primary Data Centers],MATCH(Summary[App Code],#REF!,0)),"")</f>
        <v>#REF!</v>
      </c>
      <c r="M141" s="92" t="s">
        <v>234</v>
      </c>
      <c r="N141" s="92" t="s">
        <v>95</v>
      </c>
      <c r="O141" s="92" t="e">
        <f>IF(NOT(ISBLANK(INDEX(IIPM[Current Lifecycle Phase],MATCH(Summary[App Code],#REF!,0)))),INDEX(IIPM[Current Lifecycle Phase],MATCH(Summary[App Code],#REF!,0)),"")</f>
        <v>#REF!</v>
      </c>
      <c r="P141" s="172" t="s">
        <v>719</v>
      </c>
      <c r="Q141" s="57">
        <v>42912</v>
      </c>
      <c r="R141" s="57">
        <v>43273</v>
      </c>
      <c r="S141" s="42" t="s">
        <v>1341</v>
      </c>
      <c r="T141" s="42"/>
      <c r="U141" s="147"/>
      <c r="V141" s="255"/>
      <c r="W141" s="161"/>
      <c r="X141" s="200"/>
      <c r="Y141" s="38" t="s">
        <v>719</v>
      </c>
      <c r="Z141" s="42"/>
      <c r="AA141" s="66"/>
      <c r="AB141" s="38" t="s">
        <v>921</v>
      </c>
      <c r="AC141" s="187"/>
      <c r="AD141" s="67"/>
      <c r="AE141" s="31" t="s">
        <v>51</v>
      </c>
      <c r="AF141" s="8" t="s">
        <v>22</v>
      </c>
      <c r="AG141" s="9">
        <v>42637</v>
      </c>
      <c r="AH141" s="8" t="s">
        <v>19</v>
      </c>
      <c r="AI141" s="18" t="s">
        <v>20</v>
      </c>
      <c r="AJ141" s="76">
        <v>43002</v>
      </c>
      <c r="AK141" s="160" t="s">
        <v>921</v>
      </c>
      <c r="AL141" s="92"/>
      <c r="AM141" s="20" t="b">
        <f>IF(NOT(ISNA(MATCH(Summary[App Code],#REF!,0))),TRUE,FALSE)</f>
        <v>1</v>
      </c>
    </row>
    <row r="142" spans="1:39" s="10" customFormat="1" ht="15" customHeight="1">
      <c r="A142" s="25">
        <v>5</v>
      </c>
      <c r="B142" s="8"/>
      <c r="C142" s="8" t="str">
        <f>IF(NOT(ISBLANK(VLOOKUP(E142,IIPM!A$2:J$999,2,FALSE))),VLOOKUP(E142,IIPM!A$2:J$999,2,FALSE),"")</f>
        <v>High</v>
      </c>
      <c r="D142" s="8" t="str">
        <f>IF(NOT(ISBLANK(VLOOKUP(E142,IIPM!A$2:J$999,3,FALSE))),VLOOKUP(E142,IIPM!A$2:J$999,3,FALSE),"")</f>
        <v>No</v>
      </c>
      <c r="E142" s="25" t="s">
        <v>377</v>
      </c>
      <c r="F142" s="19" t="str">
        <f>IF(NOT(ISBLANK(VLOOKUP(E142,IIPM!A$2:D$999,4,FALSE))),VLOOKUP(E142,IIPM!A$2:D$999,4,FALSE),"")</f>
        <v>DOCUMENTUM Custody</v>
      </c>
      <c r="G142" s="19" t="str">
        <f>IF(NOT(ISBLANK(VLOOKUP(E142,IIPM!A$2:J$999,5,FALSE))),VLOOKUP(E142,IIPM!A$2:J$999,5,FALSE),"")</f>
        <v>Franz, Laurent (RBC IS)</v>
      </c>
      <c r="H142" s="92" t="str">
        <f>IF(NOT(ISBLANK(VLOOKUP(E142,IIPM!A$2:J$999,6,FALSE))),VLOOKUP(E142,IIPM!A$2:J$999,6,FALSE),"")</f>
        <v>Stefanovic, Snezana</v>
      </c>
      <c r="I142" s="92" t="str">
        <f>IF(NOT(ISBLANK(INDEX(L5RegionalHead[Regional Head],MATCH(Summary[L5],L5RegionalHead[L5],0)))),INDEX(L5RegionalHead[Regional Head],MATCH(Summary[L5],L5RegionalHead[L5],0)),"")</f>
        <v>Stefanovic, Snezana</v>
      </c>
      <c r="J142" s="92" t="e">
        <f>IF(NOT(ISBLANK(INDEX(IIPM[BU Exec Sponsor],MATCH(Summary[App Code],#REF!,0)))),INDEX(IIPM[BU Exec Sponsor],MATCH(Summary[App Code],#REF!,0)),"")</f>
        <v>#REF!</v>
      </c>
      <c r="K142" s="92" t="e">
        <f>IF(NOT(ISBLANK(INDEX(IIPM[Business App Sponsor],MATCH(Summary[App Code],#REF!,0)))),INDEX(IIPM[Business App Sponsor],MATCH(Summary[App Code],#REF!,0)),"")</f>
        <v>#REF!</v>
      </c>
      <c r="L142" s="92" t="e">
        <f>IF(NOT(ISBLANK(INDEX(IIPM[Primary Data Centers],MATCH(Summary[App Code],#REF!,0)))),INDEX(IIPM[Primary Data Centers],MATCH(Summary[App Code],#REF!,0)),"")</f>
        <v>#REF!</v>
      </c>
      <c r="M142" s="92" t="s">
        <v>234</v>
      </c>
      <c r="N142" s="92" t="s">
        <v>95</v>
      </c>
      <c r="O142" s="92" t="e">
        <f>IF(NOT(ISBLANK(INDEX(IIPM[Current Lifecycle Phase],MATCH(Summary[App Code],#REF!,0)))),INDEX(IIPM[Current Lifecycle Phase],MATCH(Summary[App Code],#REF!,0)),"")</f>
        <v>#REF!</v>
      </c>
      <c r="P142" s="172" t="s">
        <v>719</v>
      </c>
      <c r="Q142" s="57">
        <v>42912</v>
      </c>
      <c r="R142" s="57">
        <v>43273</v>
      </c>
      <c r="S142" s="42" t="s">
        <v>1341</v>
      </c>
      <c r="T142" s="42"/>
      <c r="U142" s="147"/>
      <c r="V142" s="255"/>
      <c r="W142" s="161"/>
      <c r="X142" s="200"/>
      <c r="Y142" s="38" t="s">
        <v>719</v>
      </c>
      <c r="Z142" s="42"/>
      <c r="AA142" s="66"/>
      <c r="AB142" s="38" t="s">
        <v>921</v>
      </c>
      <c r="AC142" s="187"/>
      <c r="AD142" s="67"/>
      <c r="AE142" s="31" t="s">
        <v>51</v>
      </c>
      <c r="AF142" s="8" t="s">
        <v>22</v>
      </c>
      <c r="AG142" s="9">
        <v>42637</v>
      </c>
      <c r="AH142" s="8" t="s">
        <v>19</v>
      </c>
      <c r="AI142" s="18" t="s">
        <v>20</v>
      </c>
      <c r="AJ142" s="76">
        <v>43002</v>
      </c>
      <c r="AK142" s="160" t="s">
        <v>921</v>
      </c>
      <c r="AL142" s="92"/>
      <c r="AM142" s="20" t="b">
        <f>IF(NOT(ISNA(MATCH(Summary[App Code],#REF!,0))),TRUE,FALSE)</f>
        <v>1</v>
      </c>
    </row>
    <row r="143" spans="1:39" s="10" customFormat="1" ht="15" customHeight="1">
      <c r="A143" s="25">
        <v>4</v>
      </c>
      <c r="B143" s="8"/>
      <c r="C143" s="8" t="str">
        <f>IF(NOT(ISBLANK(VLOOKUP(E143,IIPM!A$2:J$999,2,FALSE))),VLOOKUP(E143,IIPM!A$2:J$999,2,FALSE),"")</f>
        <v>High</v>
      </c>
      <c r="D143" s="8" t="str">
        <f>IF(NOT(ISBLANK(VLOOKUP(E143,IIPM!A$2:J$999,3,FALSE))),VLOOKUP(E143,IIPM!A$2:J$999,3,FALSE),"")</f>
        <v>No</v>
      </c>
      <c r="E143" s="25" t="s">
        <v>379</v>
      </c>
      <c r="F143" s="19" t="str">
        <f>IF(NOT(ISBLANK(VLOOKUP(E143,IIPM!A$2:D$999,4,FALSE))),VLOOKUP(E143,IIPM!A$2:D$999,4,FALSE),"")</f>
        <v>FlowMatch</v>
      </c>
      <c r="G143" s="19" t="str">
        <f>IF(NOT(ISBLANK(VLOOKUP(E143,IIPM!A$2:J$999,5,FALSE))),VLOOKUP(E143,IIPM!A$2:J$999,5,FALSE),"")</f>
        <v>Zanon, Julie (RBC IS)</v>
      </c>
      <c r="H143" s="92" t="str">
        <f>IF(NOT(ISBLANK(VLOOKUP(E143,IIPM!A$2:J$999,6,FALSE))),VLOOKUP(E143,IIPM!A$2:J$999,6,FALSE),"")</f>
        <v>Markakis, Bob</v>
      </c>
      <c r="I143" s="92" t="str">
        <f>IF(NOT(ISBLANK(INDEX(L5RegionalHead[Regional Head],MATCH(Summary[L5],L5RegionalHead[L5],0)))),INDEX(L5RegionalHead[Regional Head],MATCH(Summary[L5],L5RegionalHead[L5],0)),"")</f>
        <v>Bob Markakis</v>
      </c>
      <c r="J143" s="92" t="e">
        <f>IF(NOT(ISBLANK(INDEX(IIPM[BU Exec Sponsor],MATCH(Summary[App Code],#REF!,0)))),INDEX(IIPM[BU Exec Sponsor],MATCH(Summary[App Code],#REF!,0)),"")</f>
        <v>#REF!</v>
      </c>
      <c r="K143" s="92" t="e">
        <f>IF(NOT(ISBLANK(INDEX(IIPM[Business App Sponsor],MATCH(Summary[App Code],#REF!,0)))),INDEX(IIPM[Business App Sponsor],MATCH(Summary[App Code],#REF!,0)),"")</f>
        <v>#REF!</v>
      </c>
      <c r="L143" s="92" t="e">
        <f>IF(NOT(ISBLANK(INDEX(IIPM[Primary Data Centers],MATCH(Summary[App Code],#REF!,0)))),INDEX(IIPM[Primary Data Centers],MATCH(Summary[App Code],#REF!,0)),"")</f>
        <v>#REF!</v>
      </c>
      <c r="M143" s="92" t="s">
        <v>732</v>
      </c>
      <c r="N143" s="92" t="s">
        <v>793</v>
      </c>
      <c r="O143" s="92" t="e">
        <f>IF(NOT(ISBLANK(INDEX(IIPM[Current Lifecycle Phase],MATCH(Summary[App Code],#REF!,0)))),INDEX(IIPM[Current Lifecycle Phase],MATCH(Summary[App Code],#REF!,0)),"")</f>
        <v>#REF!</v>
      </c>
      <c r="P143" s="172" t="s">
        <v>934</v>
      </c>
      <c r="Q143" s="42" t="s">
        <v>842</v>
      </c>
      <c r="R143" s="42"/>
      <c r="S143" s="42"/>
      <c r="T143" s="42"/>
      <c r="U143" s="72"/>
      <c r="V143" s="255"/>
      <c r="W143" s="161"/>
      <c r="X143" s="200"/>
      <c r="Y143" s="38" t="s">
        <v>723</v>
      </c>
      <c r="Z143" s="42"/>
      <c r="AA143" s="66"/>
      <c r="AB143" s="38" t="s">
        <v>723</v>
      </c>
      <c r="AC143" s="187"/>
      <c r="AD143" s="67"/>
      <c r="AE143" s="31" t="s">
        <v>51</v>
      </c>
      <c r="AF143" s="8" t="s">
        <v>55</v>
      </c>
      <c r="AG143" s="9">
        <v>42588</v>
      </c>
      <c r="AH143" s="8" t="s">
        <v>19</v>
      </c>
      <c r="AI143" s="18" t="s">
        <v>20</v>
      </c>
      <c r="AJ143" s="76">
        <v>42828</v>
      </c>
      <c r="AK143" s="160" t="s">
        <v>723</v>
      </c>
      <c r="AL143" s="92"/>
      <c r="AM143" s="20" t="b">
        <f>IF(NOT(ISNA(MATCH(Summary[App Code],#REF!,0))),TRUE,FALSE)</f>
        <v>1</v>
      </c>
    </row>
    <row r="144" spans="1:39" s="10" customFormat="1" ht="15" customHeight="1">
      <c r="A144" s="25">
        <v>3</v>
      </c>
      <c r="B144" s="8"/>
      <c r="C144" s="8" t="str">
        <f>IF(NOT(ISBLANK(VLOOKUP(E144,IIPM!A$2:J$999,2,FALSE))),VLOOKUP(E144,IIPM!A$2:J$999,2,FALSE),"")</f>
        <v>High</v>
      </c>
      <c r="D144" s="8" t="str">
        <f>IF(NOT(ISBLANK(VLOOKUP(E144,IIPM!A$2:J$999,3,FALSE))),VLOOKUP(E144,IIPM!A$2:J$999,3,FALSE),"")</f>
        <v>No</v>
      </c>
      <c r="E144" s="25" t="s">
        <v>381</v>
      </c>
      <c r="F144" s="19" t="str">
        <f>IF(NOT(ISBLANK(VLOOKUP(E144,IIPM!A$2:D$999,4,FALSE))),VLOOKUP(E144,IIPM!A$2:D$999,4,FALSE),"")</f>
        <v>Sage</v>
      </c>
      <c r="G144" s="19" t="str">
        <f>IF(NOT(ISBLANK(VLOOKUP(E144,IIPM!A$2:J$999,5,FALSE))),VLOOKUP(E144,IIPM!A$2:J$999,5,FALSE),"")</f>
        <v>Zanon, Julie (RBC IS)</v>
      </c>
      <c r="H144" s="92" t="str">
        <f>IF(NOT(ISBLANK(VLOOKUP(E144,IIPM!A$2:J$999,6,FALSE))),VLOOKUP(E144,IIPM!A$2:J$999,6,FALSE),"")</f>
        <v>Stefanovic, Snezana</v>
      </c>
      <c r="I144" s="92" t="str">
        <f>IF(NOT(ISBLANK(INDEX(L5RegionalHead[Regional Head],MATCH(Summary[L5],L5RegionalHead[L5],0)))),INDEX(L5RegionalHead[Regional Head],MATCH(Summary[L5],L5RegionalHead[L5],0)),"")</f>
        <v>Stefanovic, Snezana</v>
      </c>
      <c r="J144" s="92" t="e">
        <f>IF(NOT(ISBLANK(INDEX(IIPM[BU Exec Sponsor],MATCH(Summary[App Code],#REF!,0)))),INDEX(IIPM[BU Exec Sponsor],MATCH(Summary[App Code],#REF!,0)),"")</f>
        <v>#REF!</v>
      </c>
      <c r="K144" s="92" t="e">
        <f>IF(NOT(ISBLANK(INDEX(IIPM[Business App Sponsor],MATCH(Summary[App Code],#REF!,0)))),INDEX(IIPM[Business App Sponsor],MATCH(Summary[App Code],#REF!,0)),"")</f>
        <v>#REF!</v>
      </c>
      <c r="L144" s="92" t="e">
        <f>IF(NOT(ISBLANK(INDEX(IIPM[Primary Data Centers],MATCH(Summary[App Code],#REF!,0)))),INDEX(IIPM[Primary Data Centers],MATCH(Summary[App Code],#REF!,0)),"")</f>
        <v>#REF!</v>
      </c>
      <c r="M144" s="92" t="s">
        <v>732</v>
      </c>
      <c r="N144" s="92" t="s">
        <v>793</v>
      </c>
      <c r="O144" s="92" t="e">
        <f>IF(NOT(ISBLANK(INDEX(IIPM[Current Lifecycle Phase],MATCH(Summary[App Code],#REF!,0)))),INDEX(IIPM[Current Lifecycle Phase],MATCH(Summary[App Code],#REF!,0)),"")</f>
        <v>#REF!</v>
      </c>
      <c r="P144" s="172" t="s">
        <v>719</v>
      </c>
      <c r="Q144" s="57">
        <v>42954</v>
      </c>
      <c r="R144" s="57">
        <v>43319</v>
      </c>
      <c r="S144" s="42" t="s">
        <v>1304</v>
      </c>
      <c r="T144" s="42"/>
      <c r="U144" s="147"/>
      <c r="V144" s="255"/>
      <c r="W144" s="161"/>
      <c r="X144" s="200"/>
      <c r="Y144" s="38" t="s">
        <v>866</v>
      </c>
      <c r="Z144" s="42"/>
      <c r="AA144" s="66"/>
      <c r="AB144" s="38" t="s">
        <v>866</v>
      </c>
      <c r="AC144" s="187"/>
      <c r="AD144" s="67"/>
      <c r="AE144" s="31" t="s">
        <v>116</v>
      </c>
      <c r="AF144" s="8" t="s">
        <v>22</v>
      </c>
      <c r="AG144" s="9">
        <v>42084</v>
      </c>
      <c r="AH144" s="8" t="s">
        <v>19</v>
      </c>
      <c r="AI144" s="18" t="s">
        <v>20</v>
      </c>
      <c r="AJ144" s="76">
        <v>42815</v>
      </c>
      <c r="AK144" s="160" t="s">
        <v>866</v>
      </c>
      <c r="AL144" s="92"/>
      <c r="AM144" s="20" t="b">
        <f>IF(NOT(ISNA(MATCH(Summary[App Code],#REF!,0))),TRUE,FALSE)</f>
        <v>1</v>
      </c>
    </row>
    <row r="145" spans="1:39" s="10" customFormat="1" ht="15" customHeight="1">
      <c r="A145" s="25">
        <v>3</v>
      </c>
      <c r="B145" s="8"/>
      <c r="C145" s="8" t="str">
        <f>IF(NOT(ISBLANK(VLOOKUP(E145,IIPM!A$2:J$999,2,FALSE))),VLOOKUP(E145,IIPM!A$2:J$999,2,FALSE),"")</f>
        <v>High</v>
      </c>
      <c r="D145" s="8" t="str">
        <f>IF(NOT(ISBLANK(VLOOKUP(E145,IIPM!A$2:J$999,3,FALSE))),VLOOKUP(E145,IIPM!A$2:J$999,3,FALSE),"")</f>
        <v>No</v>
      </c>
      <c r="E145" s="25" t="s">
        <v>383</v>
      </c>
      <c r="F145" s="19" t="str">
        <f>IF(NOT(ISBLANK(VLOOKUP(E145,IIPM!A$2:D$999,4,FALSE))),VLOOKUP(E145,IIPM!A$2:D$999,4,FALSE),"")</f>
        <v>Tactical Applications France</v>
      </c>
      <c r="G145" s="19" t="str">
        <f>IF(NOT(ISBLANK(VLOOKUP(E145,IIPM!A$2:J$999,5,FALSE))),VLOOKUP(E145,IIPM!A$2:J$999,5,FALSE),"")</f>
        <v>Zanon, Julie (RBC IS)</v>
      </c>
      <c r="H145" s="92" t="str">
        <f>IF(NOT(ISBLANK(VLOOKUP(E145,IIPM!A$2:J$999,6,FALSE))),VLOOKUP(E145,IIPM!A$2:J$999,6,FALSE),"")</f>
        <v>Markakis, Bob</v>
      </c>
      <c r="I145" s="92" t="str">
        <f>IF(NOT(ISBLANK(INDEX(L5RegionalHead[Regional Head],MATCH(Summary[L5],L5RegionalHead[L5],0)))),INDEX(L5RegionalHead[Regional Head],MATCH(Summary[L5],L5RegionalHead[L5],0)),"")</f>
        <v>Bob Markakis</v>
      </c>
      <c r="J145" s="92" t="e">
        <f>IF(NOT(ISBLANK(INDEX(IIPM[BU Exec Sponsor],MATCH(Summary[App Code],#REF!,0)))),INDEX(IIPM[BU Exec Sponsor],MATCH(Summary[App Code],#REF!,0)),"")</f>
        <v>#REF!</v>
      </c>
      <c r="K145" s="92" t="e">
        <f>IF(NOT(ISBLANK(INDEX(IIPM[Business App Sponsor],MATCH(Summary[App Code],#REF!,0)))),INDEX(IIPM[Business App Sponsor],MATCH(Summary[App Code],#REF!,0)),"")</f>
        <v>#REF!</v>
      </c>
      <c r="L145" s="92" t="e">
        <f>IF(NOT(ISBLANK(INDEX(IIPM[Primary Data Centers],MATCH(Summary[App Code],#REF!,0)))),INDEX(IIPM[Primary Data Centers],MATCH(Summary[App Code],#REF!,0)),"")</f>
        <v>#REF!</v>
      </c>
      <c r="M145" s="92" t="s">
        <v>732</v>
      </c>
      <c r="N145" s="92" t="s">
        <v>794</v>
      </c>
      <c r="O145" s="92" t="e">
        <f>IF(NOT(ISBLANK(INDEX(IIPM[Current Lifecycle Phase],MATCH(Summary[App Code],#REF!,0)))),INDEX(IIPM[Current Lifecycle Phase],MATCH(Summary[App Code],#REF!,0)),"")</f>
        <v>#REF!</v>
      </c>
      <c r="P145" s="172" t="s">
        <v>719</v>
      </c>
      <c r="Q145" s="57">
        <v>42923</v>
      </c>
      <c r="R145" s="57">
        <v>43288</v>
      </c>
      <c r="S145" s="42" t="s">
        <v>1304</v>
      </c>
      <c r="T145" s="42"/>
      <c r="U145" s="147"/>
      <c r="V145" s="255"/>
      <c r="W145" s="161"/>
      <c r="X145" s="200"/>
      <c r="Y145" s="38" t="s">
        <v>719</v>
      </c>
      <c r="Z145" s="42"/>
      <c r="AA145" s="66"/>
      <c r="AB145" s="38" t="s">
        <v>921</v>
      </c>
      <c r="AC145" s="187"/>
      <c r="AD145" s="67"/>
      <c r="AE145" s="31" t="s">
        <v>51</v>
      </c>
      <c r="AF145" s="8" t="s">
        <v>169</v>
      </c>
      <c r="AG145" s="9">
        <v>42448</v>
      </c>
      <c r="AH145" s="8" t="s">
        <v>19</v>
      </c>
      <c r="AI145" s="18" t="s">
        <v>20</v>
      </c>
      <c r="AJ145" s="76">
        <v>42813</v>
      </c>
      <c r="AK145" s="160" t="s">
        <v>921</v>
      </c>
      <c r="AL145" s="92"/>
      <c r="AM145" s="20" t="b">
        <f>IF(NOT(ISNA(MATCH(Summary[App Code],#REF!,0))),TRUE,FALSE)</f>
        <v>1</v>
      </c>
    </row>
    <row r="146" spans="1:39" s="10" customFormat="1" ht="15" customHeight="1">
      <c r="A146" s="25">
        <v>5</v>
      </c>
      <c r="B146" s="8"/>
      <c r="C146" s="8" t="str">
        <f>IF(NOT(ISBLANK(VLOOKUP(E146,IIPM!A$2:J$999,2,FALSE))),VLOOKUP(E146,IIPM!A$2:J$999,2,FALSE),"")</f>
        <v>Medium</v>
      </c>
      <c r="D146" s="8" t="str">
        <f>IF(NOT(ISBLANK(VLOOKUP(E146,IIPM!A$2:J$999,3,FALSE))),VLOOKUP(E146,IIPM!A$2:J$999,3,FALSE),"")</f>
        <v>No</v>
      </c>
      <c r="E146" s="25" t="s">
        <v>385</v>
      </c>
      <c r="F146" s="19" t="str">
        <f>IF(NOT(ISBLANK(VLOOKUP(E146,IIPM!A$2:D$999,4,FALSE))),VLOOKUP(E146,IIPM!A$2:D$999,4,FALSE),"")</f>
        <v>ShS Operational Reco Tactical App Suite</v>
      </c>
      <c r="G146" s="19" t="str">
        <f>IF(NOT(ISBLANK(VLOOKUP(E146,IIPM!A$2:J$999,5,FALSE))),VLOOKUP(E146,IIPM!A$2:J$999,5,FALSE),"")</f>
        <v>Marcacci, S¿bastien (RBC IS)</v>
      </c>
      <c r="H146" s="92" t="str">
        <f>IF(NOT(ISBLANK(VLOOKUP(E146,IIPM!A$2:J$999,6,FALSE))),VLOOKUP(E146,IIPM!A$2:J$999,6,FALSE),"")</f>
        <v>Stefanovic, Snezana</v>
      </c>
      <c r="I146" s="92" t="str">
        <f>IF(NOT(ISBLANK(INDEX(L5RegionalHead[Regional Head],MATCH(Summary[L5],L5RegionalHead[L5],0)))),INDEX(L5RegionalHead[Regional Head],MATCH(Summary[L5],L5RegionalHead[L5],0)),"")</f>
        <v>Stefanovic, Snezana</v>
      </c>
      <c r="J146" s="92" t="e">
        <f>IF(NOT(ISBLANK(INDEX(IIPM[BU Exec Sponsor],MATCH(Summary[App Code],#REF!,0)))),INDEX(IIPM[BU Exec Sponsor],MATCH(Summary[App Code],#REF!,0)),"")</f>
        <v>#REF!</v>
      </c>
      <c r="K146" s="92" t="e">
        <f>IF(NOT(ISBLANK(INDEX(IIPM[Business App Sponsor],MATCH(Summary[App Code],#REF!,0)))),INDEX(IIPM[Business App Sponsor],MATCH(Summary[App Code],#REF!,0)),"")</f>
        <v>#REF!</v>
      </c>
      <c r="L146" s="92" t="e">
        <f>IF(NOT(ISBLANK(INDEX(IIPM[Primary Data Centers],MATCH(Summary[App Code],#REF!,0)))),INDEX(IIPM[Primary Data Centers],MATCH(Summary[App Code],#REF!,0)),"")</f>
        <v>#REF!</v>
      </c>
      <c r="M146" s="92" t="s">
        <v>234</v>
      </c>
      <c r="N146" s="92" t="s">
        <v>795</v>
      </c>
      <c r="O146" s="92" t="e">
        <f>IF(NOT(ISBLANK(INDEX(IIPM[Current Lifecycle Phase],MATCH(Summary[App Code],#REF!,0)))),INDEX(IIPM[Current Lifecycle Phase],MATCH(Summary[App Code],#REF!,0)),"")</f>
        <v>#REF!</v>
      </c>
      <c r="P146" s="172" t="s">
        <v>934</v>
      </c>
      <c r="Q146" s="57" t="s">
        <v>842</v>
      </c>
      <c r="R146" s="57"/>
      <c r="S146" s="42"/>
      <c r="T146" s="38"/>
      <c r="U146" s="147"/>
      <c r="V146" s="8"/>
      <c r="W146" s="161"/>
      <c r="X146" s="200"/>
      <c r="Y146" s="38" t="s">
        <v>723</v>
      </c>
      <c r="Z146" s="42"/>
      <c r="AA146" s="66"/>
      <c r="AB146" s="38" t="s">
        <v>723</v>
      </c>
      <c r="AC146" s="187"/>
      <c r="AD146" s="67"/>
      <c r="AE146" s="31" t="s">
        <v>116</v>
      </c>
      <c r="AF146" s="8" t="s">
        <v>116</v>
      </c>
      <c r="AG146" s="9">
        <v>42597</v>
      </c>
      <c r="AH146" s="8" t="s">
        <v>50</v>
      </c>
      <c r="AI146" s="18" t="s">
        <v>20</v>
      </c>
      <c r="AJ146" s="76">
        <v>42837</v>
      </c>
      <c r="AK146" s="160" t="s">
        <v>723</v>
      </c>
      <c r="AL146" s="92"/>
      <c r="AM146" s="20" t="b">
        <f>IF(NOT(ISNA(MATCH(Summary[App Code],#REF!,0))),TRUE,FALSE)</f>
        <v>1</v>
      </c>
    </row>
    <row r="147" spans="1:39" s="10" customFormat="1" ht="15" customHeight="1">
      <c r="A147" s="25">
        <v>4</v>
      </c>
      <c r="B147" s="8"/>
      <c r="C147" s="8" t="str">
        <f>IF(NOT(ISBLANK(VLOOKUP(E147,IIPM!A$2:J$999,2,FALSE))),VLOOKUP(E147,IIPM!A$2:J$999,2,FALSE),"")</f>
        <v>Criticality Not Assigned</v>
      </c>
      <c r="D147" s="8" t="str">
        <f>IF(NOT(ISBLANK(VLOOKUP(E147,IIPM!A$2:J$999,3,FALSE))),VLOOKUP(E147,IIPM!A$2:J$999,3,FALSE),"")</f>
        <v>No</v>
      </c>
      <c r="E147" s="25" t="s">
        <v>387</v>
      </c>
      <c r="F147" s="19" t="str">
        <f>IF(NOT(ISBLANK(VLOOKUP(E147,IIPM!A$2:D$999,4,FALSE))),VLOOKUP(E147,IIPM!A$2:D$999,4,FALSE),"")</f>
        <v>Therefore</v>
      </c>
      <c r="G147" s="19" t="str">
        <f>IF(NOT(ISBLANK(VLOOKUP(E147,IIPM!A$2:J$999,5,FALSE))),VLOOKUP(E147,IIPM!A$2:J$999,5,FALSE),"")</f>
        <v>Thiry, Eric (RBC IS)</v>
      </c>
      <c r="H147" s="92" t="str">
        <f>IF(NOT(ISBLANK(VLOOKUP(E147,IIPM!A$2:J$999,6,FALSE))),VLOOKUP(E147,IIPM!A$2:J$999,6,FALSE),"")</f>
        <v>de Lucy, Chloe</v>
      </c>
      <c r="I147" s="92" t="str">
        <f>IF(NOT(ISBLANK(INDEX(L5RegionalHead[Regional Head],MATCH(Summary[L5],L5RegionalHead[L5],0)))),INDEX(L5RegionalHead[Regional Head],MATCH(Summary[L5],L5RegionalHead[L5],0)),"")</f>
        <v>Bob Markakis</v>
      </c>
      <c r="J147" s="92" t="e">
        <f>IF(NOT(ISBLANK(INDEX(IIPM[BU Exec Sponsor],MATCH(Summary[App Code],#REF!,0)))),INDEX(IIPM[BU Exec Sponsor],MATCH(Summary[App Code],#REF!,0)),"")</f>
        <v>#REF!</v>
      </c>
      <c r="K147" s="92" t="e">
        <f>IF(NOT(ISBLANK(INDEX(IIPM[Business App Sponsor],MATCH(Summary[App Code],#REF!,0)))),INDEX(IIPM[Business App Sponsor],MATCH(Summary[App Code],#REF!,0)),"")</f>
        <v>#REF!</v>
      </c>
      <c r="L147" s="92" t="e">
        <f>IF(NOT(ISBLANK(INDEX(IIPM[Primary Data Centers],MATCH(Summary[App Code],#REF!,0)))),INDEX(IIPM[Primary Data Centers],MATCH(Summary[App Code],#REF!,0)),"")</f>
        <v>#REF!</v>
      </c>
      <c r="M147" s="92" t="s">
        <v>732</v>
      </c>
      <c r="N147" s="92" t="s">
        <v>337</v>
      </c>
      <c r="O147" s="92" t="e">
        <f>IF(NOT(ISBLANK(INDEX(IIPM[Current Lifecycle Phase],MATCH(Summary[App Code],#REF!,0)))),INDEX(IIPM[Current Lifecycle Phase],MATCH(Summary[App Code],#REF!,0)),"")</f>
        <v>#REF!</v>
      </c>
      <c r="P147" s="172" t="s">
        <v>719</v>
      </c>
      <c r="Q147" s="57">
        <v>42886</v>
      </c>
      <c r="R147" s="57">
        <v>43251</v>
      </c>
      <c r="S147" s="42" t="s">
        <v>1304</v>
      </c>
      <c r="T147" s="42"/>
      <c r="U147" s="147"/>
      <c r="V147" s="8"/>
      <c r="W147" s="161"/>
      <c r="X147" s="200"/>
      <c r="Y147" s="38" t="s">
        <v>866</v>
      </c>
      <c r="Z147" s="42"/>
      <c r="AA147" s="66"/>
      <c r="AB147" s="38" t="s">
        <v>866</v>
      </c>
      <c r="AC147" s="187"/>
      <c r="AD147" s="67"/>
      <c r="AE147" s="31" t="s">
        <v>51</v>
      </c>
      <c r="AF147" s="8" t="s">
        <v>51</v>
      </c>
      <c r="AG147" s="9">
        <v>42300</v>
      </c>
      <c r="AH147" s="8" t="s">
        <v>19</v>
      </c>
      <c r="AI147" s="18" t="s">
        <v>20</v>
      </c>
      <c r="AJ147" s="76">
        <v>42666</v>
      </c>
      <c r="AK147" s="160" t="s">
        <v>866</v>
      </c>
      <c r="AL147" s="92"/>
      <c r="AM147" s="20" t="b">
        <f>IF(NOT(ISNA(MATCH(Summary[App Code],#REF!,0))),TRUE,FALSE)</f>
        <v>1</v>
      </c>
    </row>
    <row r="148" spans="1:39" s="10" customFormat="1" ht="15" customHeight="1">
      <c r="A148" s="25">
        <v>5</v>
      </c>
      <c r="B148" s="8"/>
      <c r="C148" s="8" t="str">
        <f>IF(NOT(ISBLANK(VLOOKUP(E148,IIPM!A$2:J$999,2,FALSE))),VLOOKUP(E148,IIPM!A$2:J$999,2,FALSE),"")</f>
        <v>Low</v>
      </c>
      <c r="D148" s="8" t="str">
        <f>IF(NOT(ISBLANK(VLOOKUP(E148,IIPM!A$2:J$999,3,FALSE))),VLOOKUP(E148,IIPM!A$2:J$999,3,FALSE),"")</f>
        <v>No</v>
      </c>
      <c r="E148" s="25" t="s">
        <v>390</v>
      </c>
      <c r="F148" s="19" t="str">
        <f>IF(NOT(ISBLANK(VLOOKUP(E148,IIPM!A$2:D$999,4,FALSE))),VLOOKUP(E148,IIPM!A$2:D$999,4,FALSE),"")</f>
        <v>EUC BIL</v>
      </c>
      <c r="G148" s="19" t="str">
        <f>IF(NOT(ISBLANK(VLOOKUP(E148,IIPM!A$2:J$999,5,FALSE))),VLOOKUP(E148,IIPM!A$2:J$999,5,FALSE),"")</f>
        <v>Mouries, Eric (RBC IS)</v>
      </c>
      <c r="H148" s="92" t="str">
        <f>IF(NOT(ISBLANK(VLOOKUP(E148,IIPM!A$2:J$999,6,FALSE))),VLOOKUP(E148,IIPM!A$2:J$999,6,FALSE),"")</f>
        <v>Markakis, Bob</v>
      </c>
      <c r="I148" s="92" t="str">
        <f>IF(NOT(ISBLANK(INDEX(L5RegionalHead[Regional Head],MATCH(Summary[L5],L5RegionalHead[L5],0)))),INDEX(L5RegionalHead[Regional Head],MATCH(Summary[L5],L5RegionalHead[L5],0)),"")</f>
        <v>Bob Markakis</v>
      </c>
      <c r="J148" s="92" t="e">
        <f>IF(NOT(ISBLANK(INDEX(IIPM[BU Exec Sponsor],MATCH(Summary[App Code],#REF!,0)))),INDEX(IIPM[BU Exec Sponsor],MATCH(Summary[App Code],#REF!,0)),"")</f>
        <v>#REF!</v>
      </c>
      <c r="K148" s="92" t="e">
        <f>IF(NOT(ISBLANK(INDEX(IIPM[Business App Sponsor],MATCH(Summary[App Code],#REF!,0)))),INDEX(IIPM[Business App Sponsor],MATCH(Summary[App Code],#REF!,0)),"")</f>
        <v>#REF!</v>
      </c>
      <c r="L148" s="92" t="e">
        <f>IF(NOT(ISBLANK(INDEX(IIPM[Primary Data Centers],MATCH(Summary[App Code],#REF!,0)))),INDEX(IIPM[Primary Data Centers],MATCH(Summary[App Code],#REF!,0)),"")</f>
        <v>#REF!</v>
      </c>
      <c r="M148" s="92" t="s">
        <v>234</v>
      </c>
      <c r="N148" s="92" t="s">
        <v>804</v>
      </c>
      <c r="O148" s="92" t="e">
        <f>IF(NOT(ISBLANK(INDEX(IIPM[Current Lifecycle Phase],MATCH(Summary[App Code],#REF!,0)))),INDEX(IIPM[Current Lifecycle Phase],MATCH(Summary[App Code],#REF!,0)),"")</f>
        <v>#REF!</v>
      </c>
      <c r="P148" s="172" t="s">
        <v>934</v>
      </c>
      <c r="Q148" s="42" t="s">
        <v>842</v>
      </c>
      <c r="R148" s="42"/>
      <c r="S148" s="42"/>
      <c r="T148" s="89"/>
      <c r="U148" s="237"/>
      <c r="V148" s="8"/>
      <c r="W148" s="161"/>
      <c r="X148" s="200"/>
      <c r="Y148" s="38" t="s">
        <v>723</v>
      </c>
      <c r="Z148" s="42"/>
      <c r="AA148" s="66"/>
      <c r="AB148" s="38" t="s">
        <v>723</v>
      </c>
      <c r="AC148" s="187"/>
      <c r="AD148" s="67"/>
      <c r="AE148" s="31" t="s">
        <v>83</v>
      </c>
      <c r="AF148" s="8" t="s">
        <v>83</v>
      </c>
      <c r="AG148" s="8"/>
      <c r="AH148" s="8" t="s">
        <v>50</v>
      </c>
      <c r="AI148" s="18" t="s">
        <v>20</v>
      </c>
      <c r="AJ148" s="76">
        <v>43586</v>
      </c>
      <c r="AK148" s="160" t="s">
        <v>723</v>
      </c>
      <c r="AL148" s="92"/>
      <c r="AM148" s="20" t="b">
        <f>IF(NOT(ISNA(MATCH(Summary[App Code],#REF!,0))),TRUE,FALSE)</f>
        <v>1</v>
      </c>
    </row>
    <row r="149" spans="1:39" s="10" customFormat="1" ht="15" customHeight="1">
      <c r="A149" s="25">
        <v>4</v>
      </c>
      <c r="B149" s="8"/>
      <c r="C149" s="8" t="str">
        <f>IF(NOT(ISBLANK(VLOOKUP(E149,IIPM!A$2:J$999,2,FALSE))),VLOOKUP(E149,IIPM!A$2:J$999,2,FALSE),"")</f>
        <v>Medium</v>
      </c>
      <c r="D149" s="8" t="str">
        <f>IF(NOT(ISBLANK(VLOOKUP(E149,IIPM!A$2:J$999,3,FALSE))),VLOOKUP(E149,IIPM!A$2:J$999,3,FALSE),"")</f>
        <v>No</v>
      </c>
      <c r="E149" s="25" t="s">
        <v>392</v>
      </c>
      <c r="F149" s="19" t="str">
        <f>IF(NOT(ISBLANK(VLOOKUP(E149,IIPM!A$2:D$999,4,FALSE))),VLOOKUP(E149,IIPM!A$2:D$999,4,FALSE),"")</f>
        <v>Conti Correnti</v>
      </c>
      <c r="G149" s="19" t="str">
        <f>IF(NOT(ISBLANK(VLOOKUP(E149,IIPM!A$2:J$999,5,FALSE))),VLOOKUP(E149,IIPM!A$2:J$999,5,FALSE),"")</f>
        <v>Lion, Massimo (RBC IS)</v>
      </c>
      <c r="H149" s="92" t="str">
        <f>IF(NOT(ISBLANK(VLOOKUP(E149,IIPM!A$2:J$999,6,FALSE))),VLOOKUP(E149,IIPM!A$2:J$999,6,FALSE),"")</f>
        <v>Markakis, Bob</v>
      </c>
      <c r="I149" s="92" t="str">
        <f>IF(NOT(ISBLANK(INDEX(L5RegionalHead[Regional Head],MATCH(Summary[L5],L5RegionalHead[L5],0)))),INDEX(L5RegionalHead[Regional Head],MATCH(Summary[L5],L5RegionalHead[L5],0)),"")</f>
        <v>Bob Markakis</v>
      </c>
      <c r="J149" s="92" t="e">
        <f>IF(NOT(ISBLANK(INDEX(IIPM[BU Exec Sponsor],MATCH(Summary[App Code],#REF!,0)))),INDEX(IIPM[BU Exec Sponsor],MATCH(Summary[App Code],#REF!,0)),"")</f>
        <v>#REF!</v>
      </c>
      <c r="K149" s="92" t="e">
        <f>IF(NOT(ISBLANK(INDEX(IIPM[Business App Sponsor],MATCH(Summary[App Code],#REF!,0)))),INDEX(IIPM[Business App Sponsor],MATCH(Summary[App Code],#REF!,0)),"")</f>
        <v>#REF!</v>
      </c>
      <c r="L149" s="92" t="e">
        <f>IF(NOT(ISBLANK(INDEX(IIPM[Primary Data Centers],MATCH(Summary[App Code],#REF!,0)))),INDEX(IIPM[Primary Data Centers],MATCH(Summary[App Code],#REF!,0)),"")</f>
        <v>#REF!</v>
      </c>
      <c r="M149" s="92" t="s">
        <v>732</v>
      </c>
      <c r="N149" s="92" t="s">
        <v>227</v>
      </c>
      <c r="O149" s="92" t="e">
        <f>IF(NOT(ISBLANK(INDEX(IIPM[Current Lifecycle Phase],MATCH(Summary[App Code],#REF!,0)))),INDEX(IIPM[Current Lifecycle Phase],MATCH(Summary[App Code],#REF!,0)),"")</f>
        <v>#REF!</v>
      </c>
      <c r="P149" s="172" t="s">
        <v>934</v>
      </c>
      <c r="Q149" s="42">
        <v>42898</v>
      </c>
      <c r="R149" s="42"/>
      <c r="S149" s="42"/>
      <c r="T149" s="38"/>
      <c r="U149" s="147"/>
      <c r="V149" s="279" t="s">
        <v>1357</v>
      </c>
      <c r="W149" s="161"/>
      <c r="X149" s="200"/>
      <c r="Y149" s="38" t="s">
        <v>866</v>
      </c>
      <c r="Z149" s="42"/>
      <c r="AA149" s="66"/>
      <c r="AB149" s="38" t="s">
        <v>866</v>
      </c>
      <c r="AC149" s="187"/>
      <c r="AD149" s="67"/>
      <c r="AE149" s="31" t="s">
        <v>43</v>
      </c>
      <c r="AF149" s="8" t="s">
        <v>51</v>
      </c>
      <c r="AG149" s="9">
        <v>42322</v>
      </c>
      <c r="AH149" s="8" t="s">
        <v>50</v>
      </c>
      <c r="AI149" s="18" t="s">
        <v>20</v>
      </c>
      <c r="AJ149" s="76">
        <v>42688</v>
      </c>
      <c r="AK149" s="160" t="s">
        <v>866</v>
      </c>
      <c r="AL149" s="92"/>
      <c r="AM149" s="20" t="b">
        <f>IF(NOT(ISNA(MATCH(Summary[App Code],#REF!,0))),TRUE,FALSE)</f>
        <v>1</v>
      </c>
    </row>
    <row r="150" spans="1:39" s="10" customFormat="1" ht="15" customHeight="1">
      <c r="A150" s="25">
        <v>4</v>
      </c>
      <c r="B150" s="8"/>
      <c r="C150" s="8" t="str">
        <f>IF(NOT(ISBLANK(VLOOKUP(E150,IIPM!A$2:J$999,2,FALSE))),VLOOKUP(E150,IIPM!A$2:J$999,2,FALSE),"")</f>
        <v>High</v>
      </c>
      <c r="D150" s="8" t="str">
        <f>IF(NOT(ISBLANK(VLOOKUP(E150,IIPM!A$2:J$999,3,FALSE))),VLOOKUP(E150,IIPM!A$2:J$999,3,FALSE),"")</f>
        <v>No</v>
      </c>
      <c r="E150" s="25" t="s">
        <v>394</v>
      </c>
      <c r="F150" s="19" t="str">
        <f>IF(NOT(ISBLANK(VLOOKUP(E150,IIPM!A$2:D$999,4,FALSE))),VLOOKUP(E150,IIPM!A$2:D$999,4,FALSE),"")</f>
        <v>EOS</v>
      </c>
      <c r="G150" s="19" t="str">
        <f>IF(NOT(ISBLANK(VLOOKUP(E150,IIPM!A$2:J$999,5,FALSE))),VLOOKUP(E150,IIPM!A$2:J$999,5,FALSE),"")</f>
        <v>Lion, Massimo (RBC IS)</v>
      </c>
      <c r="H150" s="92" t="str">
        <f>IF(NOT(ISBLANK(VLOOKUP(E150,IIPM!A$2:J$999,6,FALSE))),VLOOKUP(E150,IIPM!A$2:J$999,6,FALSE),"")</f>
        <v>Markakis, Bob</v>
      </c>
      <c r="I150" s="92" t="str">
        <f>IF(NOT(ISBLANK(INDEX(L5RegionalHead[Regional Head],MATCH(Summary[L5],L5RegionalHead[L5],0)))),INDEX(L5RegionalHead[Regional Head],MATCH(Summary[L5],L5RegionalHead[L5],0)),"")</f>
        <v>Bob Markakis</v>
      </c>
      <c r="J150" s="92" t="e">
        <f>IF(NOT(ISBLANK(INDEX(IIPM[BU Exec Sponsor],MATCH(Summary[App Code],#REF!,0)))),INDEX(IIPM[BU Exec Sponsor],MATCH(Summary[App Code],#REF!,0)),"")</f>
        <v>#REF!</v>
      </c>
      <c r="K150" s="92" t="e">
        <f>IF(NOT(ISBLANK(INDEX(IIPM[Business App Sponsor],MATCH(Summary[App Code],#REF!,0)))),INDEX(IIPM[Business App Sponsor],MATCH(Summary[App Code],#REF!,0)),"")</f>
        <v>#REF!</v>
      </c>
      <c r="L150" s="92" t="e">
        <f>IF(NOT(ISBLANK(INDEX(IIPM[Primary Data Centers],MATCH(Summary[App Code],#REF!,0)))),INDEX(IIPM[Primary Data Centers],MATCH(Summary[App Code],#REF!,0)),"")</f>
        <v>#REF!</v>
      </c>
      <c r="M150" s="92" t="s">
        <v>732</v>
      </c>
      <c r="N150" s="92" t="s">
        <v>227</v>
      </c>
      <c r="O150" s="92" t="e">
        <f>IF(NOT(ISBLANK(INDEX(IIPM[Current Lifecycle Phase],MATCH(Summary[App Code],#REF!,0)))),INDEX(IIPM[Current Lifecycle Phase],MATCH(Summary[App Code],#REF!,0)),"")</f>
        <v>#REF!</v>
      </c>
      <c r="P150" s="172" t="s">
        <v>934</v>
      </c>
      <c r="Q150" s="42">
        <v>42898</v>
      </c>
      <c r="R150" s="42"/>
      <c r="S150" s="42"/>
      <c r="T150" s="38"/>
      <c r="U150" s="147"/>
      <c r="V150" s="284" t="s">
        <v>1357</v>
      </c>
      <c r="W150" s="161"/>
      <c r="X150" s="200"/>
      <c r="Y150" s="38" t="s">
        <v>866</v>
      </c>
      <c r="Z150" s="42"/>
      <c r="AA150" s="66"/>
      <c r="AB150" s="38" t="s">
        <v>866</v>
      </c>
      <c r="AC150" s="187"/>
      <c r="AD150" s="67"/>
      <c r="AE150" s="31" t="s">
        <v>51</v>
      </c>
      <c r="AF150" s="8" t="s">
        <v>51</v>
      </c>
      <c r="AG150" s="9">
        <v>42322</v>
      </c>
      <c r="AH150" s="8" t="s">
        <v>50</v>
      </c>
      <c r="AI150" s="18" t="s">
        <v>20</v>
      </c>
      <c r="AJ150" s="76">
        <v>42688</v>
      </c>
      <c r="AK150" s="160" t="s">
        <v>866</v>
      </c>
      <c r="AL150" s="92"/>
      <c r="AM150" s="20" t="b">
        <f>IF(NOT(ISNA(MATCH(Summary[App Code],#REF!,0))),TRUE,FALSE)</f>
        <v>1</v>
      </c>
    </row>
    <row r="151" spans="1:39" s="10" customFormat="1" ht="15" customHeight="1">
      <c r="A151" s="25">
        <v>4</v>
      </c>
      <c r="B151" s="8"/>
      <c r="C151" s="8" t="str">
        <f>IF(NOT(ISBLANK(VLOOKUP(E151,IIPM!A$2:J$999,2,FALSE))),VLOOKUP(E151,IIPM!A$2:J$999,2,FALSE),"")</f>
        <v>Medium</v>
      </c>
      <c r="D151" s="8" t="str">
        <f>IF(NOT(ISBLANK(VLOOKUP(E151,IIPM!A$2:J$999,3,FALSE))),VLOOKUP(E151,IIPM!A$2:J$999,3,FALSE),"")</f>
        <v>No</v>
      </c>
      <c r="E151" s="25" t="s">
        <v>396</v>
      </c>
      <c r="F151" s="19" t="str">
        <f>IF(NOT(ISBLANK(VLOOKUP(E151,IIPM!A$2:D$999,4,FALSE))),VLOOKUP(E151,IIPM!A$2:D$999,4,FALSE),"")</f>
        <v>SAP Italy</v>
      </c>
      <c r="G151" s="19" t="str">
        <f>IF(NOT(ISBLANK(VLOOKUP(E151,IIPM!A$2:J$999,5,FALSE))),VLOOKUP(E151,IIPM!A$2:J$999,5,FALSE),"")</f>
        <v>Lion, Massimo (RBC IS)</v>
      </c>
      <c r="H151" s="92" t="str">
        <f>IF(NOT(ISBLANK(VLOOKUP(E151,IIPM!A$2:J$999,6,FALSE))),VLOOKUP(E151,IIPM!A$2:J$999,6,FALSE),"")</f>
        <v>Stefanovic, Snezana</v>
      </c>
      <c r="I151" s="92" t="str">
        <f>IF(NOT(ISBLANK(INDEX(L5RegionalHead[Regional Head],MATCH(Summary[L5],L5RegionalHead[L5],0)))),INDEX(L5RegionalHead[Regional Head],MATCH(Summary[L5],L5RegionalHead[L5],0)),"")</f>
        <v>Stefanovic, Snezana</v>
      </c>
      <c r="J151" s="92" t="e">
        <f>IF(NOT(ISBLANK(INDEX(IIPM[BU Exec Sponsor],MATCH(Summary[App Code],#REF!,0)))),INDEX(IIPM[BU Exec Sponsor],MATCH(Summary[App Code],#REF!,0)),"")</f>
        <v>#REF!</v>
      </c>
      <c r="K151" s="92" t="e">
        <f>IF(NOT(ISBLANK(INDEX(IIPM[Business App Sponsor],MATCH(Summary[App Code],#REF!,0)))),INDEX(IIPM[Business App Sponsor],MATCH(Summary[App Code],#REF!,0)),"")</f>
        <v>#REF!</v>
      </c>
      <c r="L151" s="92" t="e">
        <f>IF(NOT(ISBLANK(INDEX(IIPM[Primary Data Centers],MATCH(Summary[App Code],#REF!,0)))),INDEX(IIPM[Primary Data Centers],MATCH(Summary[App Code],#REF!,0)),"")</f>
        <v>#REF!</v>
      </c>
      <c r="M151" s="92" t="s">
        <v>732</v>
      </c>
      <c r="N151" s="92" t="s">
        <v>227</v>
      </c>
      <c r="O151" s="92" t="e">
        <f>IF(NOT(ISBLANK(INDEX(IIPM[Current Lifecycle Phase],MATCH(Summary[App Code],#REF!,0)))),INDEX(IIPM[Current Lifecycle Phase],MATCH(Summary[App Code],#REF!,0)),"")</f>
        <v>#REF!</v>
      </c>
      <c r="P151" s="172" t="s">
        <v>934</v>
      </c>
      <c r="Q151" s="42">
        <v>42898</v>
      </c>
      <c r="R151" s="42"/>
      <c r="S151" s="42"/>
      <c r="T151" s="38"/>
      <c r="U151" s="72"/>
      <c r="V151" s="284" t="s">
        <v>1357</v>
      </c>
      <c r="W151" s="161"/>
      <c r="X151" s="200"/>
      <c r="Y151" s="38" t="s">
        <v>866</v>
      </c>
      <c r="Z151" s="42"/>
      <c r="AA151" s="66"/>
      <c r="AB151" s="38" t="s">
        <v>866</v>
      </c>
      <c r="AC151" s="187"/>
      <c r="AD151" s="67"/>
      <c r="AE151" s="31" t="s">
        <v>116</v>
      </c>
      <c r="AF151" s="8" t="s">
        <v>169</v>
      </c>
      <c r="AG151" s="9">
        <v>42322</v>
      </c>
      <c r="AH151" s="8" t="s">
        <v>19</v>
      </c>
      <c r="AI151" s="18" t="s">
        <v>20</v>
      </c>
      <c r="AJ151" s="76">
        <v>43053</v>
      </c>
      <c r="AK151" s="160" t="s">
        <v>866</v>
      </c>
      <c r="AL151" s="92"/>
      <c r="AM151" s="20" t="b">
        <f>IF(NOT(ISNA(MATCH(Summary[App Code],#REF!,0))),TRUE,FALSE)</f>
        <v>1</v>
      </c>
    </row>
    <row r="152" spans="1:39" s="10" customFormat="1" ht="15" customHeight="1">
      <c r="A152" s="25">
        <v>4</v>
      </c>
      <c r="B152" s="8"/>
      <c r="C152" s="8" t="str">
        <f>IF(NOT(ISBLANK(VLOOKUP(E152,IIPM!A$2:J$999,2,FALSE))),VLOOKUP(E152,IIPM!A$2:J$999,2,FALSE),"")</f>
        <v>High</v>
      </c>
      <c r="D152" s="8" t="str">
        <f>IF(NOT(ISBLANK(VLOOKUP(E152,IIPM!A$2:J$999,3,FALSE))),VLOOKUP(E152,IIPM!A$2:J$999,3,FALSE),"")</f>
        <v>No</v>
      </c>
      <c r="E152" s="25" t="s">
        <v>399</v>
      </c>
      <c r="F152" s="19" t="str">
        <f>IF(NOT(ISBLANK(VLOOKUP(E152,IIPM!A$2:D$999,4,FALSE))),VLOOKUP(E152,IIPM!A$2:D$999,4,FALSE),"")</f>
        <v>PREMIA</v>
      </c>
      <c r="G152" s="19" t="str">
        <f>IF(NOT(ISBLANK(VLOOKUP(E152,IIPM!A$2:J$999,5,FALSE))),VLOOKUP(E152,IIPM!A$2:J$999,5,FALSE),"")</f>
        <v>Lion, Massimo (RBC IS)</v>
      </c>
      <c r="H152" s="92" t="str">
        <f>IF(NOT(ISBLANK(VLOOKUP(E152,IIPM!A$2:J$999,6,FALSE))),VLOOKUP(E152,IIPM!A$2:J$999,6,FALSE),"")</f>
        <v>Markakis, Bob</v>
      </c>
      <c r="I152" s="92" t="str">
        <f>IF(NOT(ISBLANK(INDEX(L5RegionalHead[Regional Head],MATCH(Summary[L5],L5RegionalHead[L5],0)))),INDEX(L5RegionalHead[Regional Head],MATCH(Summary[L5],L5RegionalHead[L5],0)),"")</f>
        <v>Bob Markakis</v>
      </c>
      <c r="J152" s="92" t="e">
        <f>IF(NOT(ISBLANK(INDEX(IIPM[BU Exec Sponsor],MATCH(Summary[App Code],#REF!,0)))),INDEX(IIPM[BU Exec Sponsor],MATCH(Summary[App Code],#REF!,0)),"")</f>
        <v>#REF!</v>
      </c>
      <c r="K152" s="92" t="e">
        <f>IF(NOT(ISBLANK(INDEX(IIPM[Business App Sponsor],MATCH(Summary[App Code],#REF!,0)))),INDEX(IIPM[Business App Sponsor],MATCH(Summary[App Code],#REF!,0)),"")</f>
        <v>#REF!</v>
      </c>
      <c r="L152" s="92" t="e">
        <f>IF(NOT(ISBLANK(INDEX(IIPM[Primary Data Centers],MATCH(Summary[App Code],#REF!,0)))),INDEX(IIPM[Primary Data Centers],MATCH(Summary[App Code],#REF!,0)),"")</f>
        <v>#REF!</v>
      </c>
      <c r="M152" s="92" t="s">
        <v>732</v>
      </c>
      <c r="N152" s="92" t="s">
        <v>227</v>
      </c>
      <c r="O152" s="92" t="e">
        <f>IF(NOT(ISBLANK(INDEX(IIPM[Current Lifecycle Phase],MATCH(Summary[App Code],#REF!,0)))),INDEX(IIPM[Current Lifecycle Phase],MATCH(Summary[App Code],#REF!,0)),"")</f>
        <v>#REF!</v>
      </c>
      <c r="P152" s="172" t="s">
        <v>934</v>
      </c>
      <c r="Q152" s="57">
        <v>42898</v>
      </c>
      <c r="R152" s="57"/>
      <c r="S152" s="42"/>
      <c r="T152" s="38"/>
      <c r="U152" s="147"/>
      <c r="V152" s="284" t="s">
        <v>1357</v>
      </c>
      <c r="W152" s="161"/>
      <c r="X152" s="200"/>
      <c r="Y152" s="38" t="s">
        <v>866</v>
      </c>
      <c r="Z152" s="42"/>
      <c r="AA152" s="66"/>
      <c r="AB152" s="38" t="s">
        <v>866</v>
      </c>
      <c r="AC152" s="187"/>
      <c r="AD152" s="67"/>
      <c r="AE152" s="31" t="s">
        <v>51</v>
      </c>
      <c r="AF152" s="8" t="s">
        <v>51</v>
      </c>
      <c r="AG152" s="9">
        <v>42322</v>
      </c>
      <c r="AH152" s="8" t="s">
        <v>19</v>
      </c>
      <c r="AI152" s="18" t="s">
        <v>20</v>
      </c>
      <c r="AJ152" s="76">
        <v>42688</v>
      </c>
      <c r="AK152" s="160" t="s">
        <v>866</v>
      </c>
      <c r="AL152" s="92"/>
      <c r="AM152" s="20" t="b">
        <f>IF(NOT(ISNA(MATCH(Summary[App Code],#REF!,0))),TRUE,FALSE)</f>
        <v>1</v>
      </c>
    </row>
    <row r="153" spans="1:39" s="10" customFormat="1" ht="15" customHeight="1">
      <c r="A153" s="25">
        <v>4</v>
      </c>
      <c r="B153" s="8"/>
      <c r="C153" s="8" t="str">
        <f>IF(NOT(ISBLANK(VLOOKUP(E153,IIPM!A$2:J$999,2,FALSE))),VLOOKUP(E153,IIPM!A$2:J$999,2,FALSE),"")</f>
        <v>Medium</v>
      </c>
      <c r="D153" s="8" t="str">
        <f>IF(NOT(ISBLANK(VLOOKUP(E153,IIPM!A$2:J$999,3,FALSE))),VLOOKUP(E153,IIPM!A$2:J$999,3,FALSE),"")</f>
        <v>No</v>
      </c>
      <c r="E153" s="25" t="s">
        <v>401</v>
      </c>
      <c r="F153" s="19" t="str">
        <f>IF(NOT(ISBLANK(VLOOKUP(E153,IIPM!A$2:D$999,4,FALSE))),VLOOKUP(E153,IIPM!A$2:D$999,4,FALSE),"")</f>
        <v xml:space="preserve">Access Accounts </v>
      </c>
      <c r="G153" s="19" t="str">
        <f>IF(NOT(ISBLANK(VLOOKUP(E153,IIPM!A$2:J$999,5,FALSE))),VLOOKUP(E153,IIPM!A$2:J$999,5,FALSE),"")</f>
        <v>Hillard, Philippe (RBC IS)</v>
      </c>
      <c r="H153" s="92" t="str">
        <f>IF(NOT(ISBLANK(VLOOKUP(E153,IIPM!A$2:J$999,6,FALSE))),VLOOKUP(E153,IIPM!A$2:J$999,6,FALSE),"")</f>
        <v>Stefanovic, Snezana</v>
      </c>
      <c r="I153" s="92" t="str">
        <f>IF(NOT(ISBLANK(INDEX(L5RegionalHead[Regional Head],MATCH(Summary[L5],L5RegionalHead[L5],0)))),INDEX(L5RegionalHead[Regional Head],MATCH(Summary[L5],L5RegionalHead[L5],0)),"")</f>
        <v>Stefanovic, Snezana</v>
      </c>
      <c r="J153" s="92" t="e">
        <f>IF(NOT(ISBLANK(INDEX(IIPM[BU Exec Sponsor],MATCH(Summary[App Code],#REF!,0)))),INDEX(IIPM[BU Exec Sponsor],MATCH(Summary[App Code],#REF!,0)),"")</f>
        <v>#REF!</v>
      </c>
      <c r="K153" s="92" t="e">
        <f>IF(NOT(ISBLANK(INDEX(IIPM[Business App Sponsor],MATCH(Summary[App Code],#REF!,0)))),INDEX(IIPM[Business App Sponsor],MATCH(Summary[App Code],#REF!,0)),"")</f>
        <v>#REF!</v>
      </c>
      <c r="L153" s="92" t="e">
        <f>IF(NOT(ISBLANK(INDEX(IIPM[Primary Data Centers],MATCH(Summary[App Code],#REF!,0)))),INDEX(IIPM[Primary Data Centers],MATCH(Summary[App Code],#REF!,0)),"")</f>
        <v>#REF!</v>
      </c>
      <c r="M153" s="92" t="s">
        <v>234</v>
      </c>
      <c r="N153" s="92" t="s">
        <v>803</v>
      </c>
      <c r="O153" s="92" t="e">
        <f>IF(NOT(ISBLANK(INDEX(IIPM[Current Lifecycle Phase],MATCH(Summary[App Code],#REF!,0)))),INDEX(IIPM[Current Lifecycle Phase],MATCH(Summary[App Code],#REF!,0)),"")</f>
        <v>#REF!</v>
      </c>
      <c r="P153" s="172" t="s">
        <v>719</v>
      </c>
      <c r="Q153" s="42">
        <v>42916</v>
      </c>
      <c r="R153" s="42">
        <v>43281</v>
      </c>
      <c r="S153" s="42" t="s">
        <v>1304</v>
      </c>
      <c r="T153" s="42"/>
      <c r="U153" s="72"/>
      <c r="V153" s="255"/>
      <c r="W153" s="161"/>
      <c r="X153" s="200"/>
      <c r="Y153" s="38" t="s">
        <v>866</v>
      </c>
      <c r="Z153" s="42"/>
      <c r="AA153" s="66"/>
      <c r="AB153" s="38" t="s">
        <v>866</v>
      </c>
      <c r="AC153" s="187"/>
      <c r="AD153" s="67"/>
      <c r="AE153" s="31" t="s">
        <v>665</v>
      </c>
      <c r="AF153" s="8" t="s">
        <v>51</v>
      </c>
      <c r="AG153" s="8"/>
      <c r="AH153" s="8" t="s">
        <v>50</v>
      </c>
      <c r="AI153" s="18" t="s">
        <v>20</v>
      </c>
      <c r="AJ153" s="76">
        <v>42675</v>
      </c>
      <c r="AK153" s="160" t="s">
        <v>866</v>
      </c>
      <c r="AL153" s="92"/>
      <c r="AM153" s="20" t="b">
        <f>IF(NOT(ISNA(MATCH(Summary[App Code],#REF!,0))),TRUE,FALSE)</f>
        <v>1</v>
      </c>
    </row>
    <row r="154" spans="1:39" s="10" customFormat="1" ht="15" customHeight="1">
      <c r="A154" s="25">
        <v>1</v>
      </c>
      <c r="B154" s="8"/>
      <c r="C154" s="8" t="str">
        <f>IF(NOT(ISBLANK(VLOOKUP(E154,IIPM!A$2:J$999,2,FALSE))),VLOOKUP(E154,IIPM!A$2:J$999,2,FALSE),"")</f>
        <v>High</v>
      </c>
      <c r="D154" s="8" t="str">
        <f>IF(NOT(ISBLANK(VLOOKUP(E154,IIPM!A$2:J$999,3,FALSE))),VLOOKUP(E154,IIPM!A$2:J$999,3,FALSE),"")</f>
        <v>No</v>
      </c>
      <c r="E154" s="25" t="s">
        <v>403</v>
      </c>
      <c r="F154" s="19" t="str">
        <f>IF(NOT(ISBLANK(VLOOKUP(E154,IIPM!A$2:D$999,4,FALSE))),VLOOKUP(E154,IIPM!A$2:D$999,4,FALSE),"")</f>
        <v>Kondor Suite</v>
      </c>
      <c r="G154" s="19" t="str">
        <f>IF(NOT(ISBLANK(VLOOKUP(E154,IIPM!A$2:J$999,5,FALSE))),VLOOKUP(E154,IIPM!A$2:J$999,5,FALSE),"")</f>
        <v>Thomas, Jean-francois (RBC IS)</v>
      </c>
      <c r="H154" s="92" t="str">
        <f>IF(NOT(ISBLANK(VLOOKUP(E154,IIPM!A$2:J$999,6,FALSE))),VLOOKUP(E154,IIPM!A$2:J$999,6,FALSE),"")</f>
        <v>Rastegar, Afsaneh</v>
      </c>
      <c r="I154" s="92" t="str">
        <f>IF(NOT(ISBLANK(INDEX(L5RegionalHead[Regional Head],MATCH(Summary[L5],L5RegionalHead[L5],0)))),INDEX(L5RegionalHead[Regional Head],MATCH(Summary[L5],L5RegionalHead[L5],0)),"")</f>
        <v>Bob Markakis</v>
      </c>
      <c r="J154" s="92" t="e">
        <f>IF(NOT(ISBLANK(INDEX(IIPM[BU Exec Sponsor],MATCH(Summary[App Code],#REF!,0)))),INDEX(IIPM[BU Exec Sponsor],MATCH(Summary[App Code],#REF!,0)),"")</f>
        <v>#REF!</v>
      </c>
      <c r="K154" s="92" t="e">
        <f>IF(NOT(ISBLANK(INDEX(IIPM[Business App Sponsor],MATCH(Summary[App Code],#REF!,0)))),INDEX(IIPM[Business App Sponsor],MATCH(Summary[App Code],#REF!,0)),"")</f>
        <v>#REF!</v>
      </c>
      <c r="L154" s="92" t="e">
        <f>IF(NOT(ISBLANK(INDEX(IIPM[Primary Data Centers],MATCH(Summary[App Code],#REF!,0)))),INDEX(IIPM[Primary Data Centers],MATCH(Summary[App Code],#REF!,0)),"")</f>
        <v>#REF!</v>
      </c>
      <c r="M154" s="92" t="s">
        <v>28</v>
      </c>
      <c r="N154" s="92" t="s">
        <v>404</v>
      </c>
      <c r="O154" s="92" t="e">
        <f>IF(NOT(ISBLANK(INDEX(IIPM[Current Lifecycle Phase],MATCH(Summary[App Code],#REF!,0)))),INDEX(IIPM[Current Lifecycle Phase],MATCH(Summary[App Code],#REF!,0)),"")</f>
        <v>#REF!</v>
      </c>
      <c r="P154" s="172" t="s">
        <v>953</v>
      </c>
      <c r="Q154" s="42">
        <v>42689</v>
      </c>
      <c r="R154" s="234">
        <v>42870</v>
      </c>
      <c r="S154" s="42" t="s">
        <v>1304</v>
      </c>
      <c r="T154" s="42"/>
      <c r="U154" s="72"/>
      <c r="V154" s="255"/>
      <c r="W154" s="161"/>
      <c r="X154" s="200"/>
      <c r="Y154" s="38" t="s">
        <v>719</v>
      </c>
      <c r="Z154" s="42"/>
      <c r="AA154" s="66" t="s">
        <v>883</v>
      </c>
      <c r="AB154" s="38" t="s">
        <v>921</v>
      </c>
      <c r="AC154" s="187"/>
      <c r="AD154" s="67"/>
      <c r="AE154" s="31" t="s">
        <v>55</v>
      </c>
      <c r="AF154" s="8" t="s">
        <v>51</v>
      </c>
      <c r="AG154" s="9">
        <v>42637</v>
      </c>
      <c r="AH154" s="8" t="s">
        <v>19</v>
      </c>
      <c r="AI154" s="18" t="s">
        <v>20</v>
      </c>
      <c r="AJ154" s="76">
        <v>43002</v>
      </c>
      <c r="AK154" s="160" t="s">
        <v>921</v>
      </c>
      <c r="AL154" s="92"/>
      <c r="AM154" s="20" t="b">
        <f>IF(NOT(ISNA(MATCH(Summary[App Code],#REF!,0))),TRUE,FALSE)</f>
        <v>1</v>
      </c>
    </row>
    <row r="155" spans="1:39" s="10" customFormat="1" ht="15" customHeight="1">
      <c r="A155" s="25">
        <v>4</v>
      </c>
      <c r="B155" s="8"/>
      <c r="C155" s="8" t="str">
        <f>IF(NOT(ISBLANK(VLOOKUP(E155,IIPM!A$2:J$999,2,FALSE))),VLOOKUP(E155,IIPM!A$2:J$999,2,FALSE),"")</f>
        <v>High</v>
      </c>
      <c r="D155" s="8" t="str">
        <f>IF(NOT(ISBLANK(VLOOKUP(E155,IIPM!A$2:J$999,3,FALSE))),VLOOKUP(E155,IIPM!A$2:J$999,3,FALSE),"")</f>
        <v>No</v>
      </c>
      <c r="E155" s="25" t="s">
        <v>407</v>
      </c>
      <c r="F155" s="19" t="str">
        <f>IF(NOT(ISBLANK(VLOOKUP(E155,IIPM!A$2:D$999,4,FALSE))),VLOOKUP(E155,IIPM!A$2:D$999,4,FALSE),"")</f>
        <v>SHS REGISTER</v>
      </c>
      <c r="G155" s="19" t="str">
        <f>IF(NOT(ISBLANK(VLOOKUP(E155,IIPM!A$2:J$999,5,FALSE))),VLOOKUP(E155,IIPM!A$2:J$999,5,FALSE),"")</f>
        <v>Wagner, Fran¿ois (RBC IS)</v>
      </c>
      <c r="H155" s="92" t="str">
        <f>IF(NOT(ISBLANK(VLOOKUP(E155,IIPM!A$2:J$999,6,FALSE))),VLOOKUP(E155,IIPM!A$2:J$999,6,FALSE),"")</f>
        <v>Stefanovic, Snezana</v>
      </c>
      <c r="I155" s="92" t="str">
        <f>IF(NOT(ISBLANK(INDEX(L5RegionalHead[Regional Head],MATCH(Summary[L5],L5RegionalHead[L5],0)))),INDEX(L5RegionalHead[Regional Head],MATCH(Summary[L5],L5RegionalHead[L5],0)),"")</f>
        <v>Stefanovic, Snezana</v>
      </c>
      <c r="J155" s="92" t="e">
        <f>IF(NOT(ISBLANK(INDEX(IIPM[BU Exec Sponsor],MATCH(Summary[App Code],#REF!,0)))),INDEX(IIPM[BU Exec Sponsor],MATCH(Summary[App Code],#REF!,0)),"")</f>
        <v>#REF!</v>
      </c>
      <c r="K155" s="92" t="e">
        <f>IF(NOT(ISBLANK(INDEX(IIPM[Business App Sponsor],MATCH(Summary[App Code],#REF!,0)))),INDEX(IIPM[Business App Sponsor],MATCH(Summary[App Code],#REF!,0)),"")</f>
        <v>#REF!</v>
      </c>
      <c r="L155" s="92" t="e">
        <f>IF(NOT(ISBLANK(INDEX(IIPM[Primary Data Centers],MATCH(Summary[App Code],#REF!,0)))),INDEX(IIPM[Primary Data Centers],MATCH(Summary[App Code],#REF!,0)),"")</f>
        <v>#REF!</v>
      </c>
      <c r="M155" s="92" t="s">
        <v>234</v>
      </c>
      <c r="N155" s="92" t="s">
        <v>234</v>
      </c>
      <c r="O155" s="92" t="e">
        <f>IF(NOT(ISBLANK(INDEX(IIPM[Current Lifecycle Phase],MATCH(Summary[App Code],#REF!,0)))),INDEX(IIPM[Current Lifecycle Phase],MATCH(Summary[App Code],#REF!,0)),"")</f>
        <v>#REF!</v>
      </c>
      <c r="P155" s="172" t="s">
        <v>719</v>
      </c>
      <c r="Q155" s="57">
        <v>42858</v>
      </c>
      <c r="R155" s="57">
        <v>43223</v>
      </c>
      <c r="S155" s="42" t="s">
        <v>1303</v>
      </c>
      <c r="T155" s="42"/>
      <c r="U155" s="147"/>
      <c r="V155" s="255"/>
      <c r="W155" s="161"/>
      <c r="X155" s="200"/>
      <c r="Y155" s="38" t="s">
        <v>719</v>
      </c>
      <c r="Z155" s="42"/>
      <c r="AA155" s="66"/>
      <c r="AB155" s="38" t="s">
        <v>921</v>
      </c>
      <c r="AC155" s="187"/>
      <c r="AD155" s="67"/>
      <c r="AE155" s="31" t="s">
        <v>51</v>
      </c>
      <c r="AF155" s="8" t="s">
        <v>169</v>
      </c>
      <c r="AG155" s="9">
        <v>42427</v>
      </c>
      <c r="AH155" s="8" t="s">
        <v>19</v>
      </c>
      <c r="AI155" s="18" t="s">
        <v>20</v>
      </c>
      <c r="AJ155" s="76">
        <v>42793</v>
      </c>
      <c r="AK155" s="160" t="s">
        <v>921</v>
      </c>
      <c r="AL155" s="92"/>
      <c r="AM155" s="20" t="b">
        <f>IF(NOT(ISNA(MATCH(Summary[App Code],#REF!,0))),TRUE,FALSE)</f>
        <v>1</v>
      </c>
    </row>
    <row r="156" spans="1:39" s="10" customFormat="1" ht="16.5" customHeight="1">
      <c r="A156" s="46">
        <v>4</v>
      </c>
      <c r="B156" s="8"/>
      <c r="C156" s="8" t="str">
        <f>IF(NOT(ISBLANK(VLOOKUP(E156,IIPM!A$2:J$999,2,FALSE))),VLOOKUP(E156,IIPM!A$2:J$999,2,FALSE),"")</f>
        <v>High</v>
      </c>
      <c r="D156" s="8" t="str">
        <f>IF(NOT(ISBLANK(VLOOKUP(E156,IIPM!A$2:J$999,3,FALSE))),VLOOKUP(E156,IIPM!A$2:J$999,3,FALSE),"")</f>
        <v>Yes</v>
      </c>
      <c r="E156" s="25" t="s">
        <v>409</v>
      </c>
      <c r="F156" s="19" t="str">
        <f>IF(NOT(ISBLANK(VLOOKUP(E156,IIPM!A$2:D$999,4,FALSE))),VLOOKUP(E156,IIPM!A$2:D$999,4,FALSE),"")</f>
        <v>CMS</v>
      </c>
      <c r="G156" s="19" t="str">
        <f>IF(NOT(ISBLANK(VLOOKUP(E156,IIPM!A$2:J$999,5,FALSE))),VLOOKUP(E156,IIPM!A$2:J$999,5,FALSE),"")</f>
        <v>Desilets, Raymond (RBC I&amp;TS)</v>
      </c>
      <c r="H156" s="92" t="str">
        <f>IF(NOT(ISBLANK(VLOOKUP(E156,IIPM!A$2:J$999,6,FALSE))),VLOOKUP(E156,IIPM!A$2:J$999,6,FALSE),"")</f>
        <v>Markakis, Bob</v>
      </c>
      <c r="I156" s="92" t="str">
        <f>IF(NOT(ISBLANK(INDEX(L5RegionalHead[Regional Head],MATCH(Summary[L5],L5RegionalHead[L5],0)))),INDEX(L5RegionalHead[Regional Head],MATCH(Summary[L5],L5RegionalHead[L5],0)),"")</f>
        <v>Bob Markakis</v>
      </c>
      <c r="J156" s="92" t="e">
        <f>IF(NOT(ISBLANK(INDEX(IIPM[BU Exec Sponsor],MATCH(Summary[App Code],#REF!,0)))),INDEX(IIPM[BU Exec Sponsor],MATCH(Summary[App Code],#REF!,0)),"")</f>
        <v>#REF!</v>
      </c>
      <c r="K156" s="92" t="e">
        <f>IF(NOT(ISBLANK(INDEX(IIPM[Business App Sponsor],MATCH(Summary[App Code],#REF!,0)))),INDEX(IIPM[Business App Sponsor],MATCH(Summary[App Code],#REF!,0)),"")</f>
        <v>#REF!</v>
      </c>
      <c r="L156" s="92" t="e">
        <f>IF(NOT(ISBLANK(INDEX(IIPM[Primary Data Centers],MATCH(Summary[App Code],#REF!,0)))),INDEX(IIPM[Primary Data Centers],MATCH(Summary[App Code],#REF!,0)),"")</f>
        <v>#REF!</v>
      </c>
      <c r="M156" s="92" t="s">
        <v>258</v>
      </c>
      <c r="N156" s="92" t="s">
        <v>766</v>
      </c>
      <c r="O156" s="92" t="e">
        <f>IF(NOT(ISBLANK(INDEX(IIPM[Current Lifecycle Phase],MATCH(Summary[App Code],#REF!,0)))),INDEX(IIPM[Current Lifecycle Phase],MATCH(Summary[App Code],#REF!,0)),"")</f>
        <v>#REF!</v>
      </c>
      <c r="P156" s="172" t="s">
        <v>719</v>
      </c>
      <c r="Q156" s="57">
        <v>42905</v>
      </c>
      <c r="R156" s="57">
        <v>43270</v>
      </c>
      <c r="S156" s="42" t="s">
        <v>1303</v>
      </c>
      <c r="T156" s="42"/>
      <c r="U156" s="147"/>
      <c r="W156" s="161"/>
      <c r="X156" s="200"/>
      <c r="Y156" s="38" t="s">
        <v>866</v>
      </c>
      <c r="Z156" s="42">
        <v>43130</v>
      </c>
      <c r="AA156" s="192"/>
      <c r="AB156" s="38" t="s">
        <v>866</v>
      </c>
      <c r="AC156" s="187"/>
      <c r="AD156" s="66"/>
      <c r="AE156" s="31" t="s">
        <v>55</v>
      </c>
      <c r="AF156" s="8" t="s">
        <v>43</v>
      </c>
      <c r="AG156" s="9">
        <v>42407</v>
      </c>
      <c r="AH156" s="8" t="s">
        <v>19</v>
      </c>
      <c r="AI156" s="18" t="s">
        <v>20</v>
      </c>
      <c r="AJ156" s="76">
        <v>42773</v>
      </c>
      <c r="AK156" s="160" t="s">
        <v>866</v>
      </c>
      <c r="AL156" s="92"/>
      <c r="AM156" s="20" t="b">
        <f>IF(NOT(ISNA(MATCH(Summary[App Code],#REF!,0))),TRUE,FALSE)</f>
        <v>1</v>
      </c>
    </row>
    <row r="157" spans="1:39" s="10" customFormat="1" ht="15" customHeight="1">
      <c r="A157" s="25">
        <v>1</v>
      </c>
      <c r="B157" s="8"/>
      <c r="C157" s="8" t="str">
        <f>IF(NOT(ISBLANK(VLOOKUP(E157,IIPM!A$2:J$999,2,FALSE))),VLOOKUP(E157,IIPM!A$2:J$999,2,FALSE),"")</f>
        <v>High</v>
      </c>
      <c r="D157" s="8" t="str">
        <f>IF(NOT(ISBLANK(VLOOKUP(E157,IIPM!A$2:J$999,3,FALSE))),VLOOKUP(E157,IIPM!A$2:J$999,3,FALSE),"")</f>
        <v>No</v>
      </c>
      <c r="E157" s="25" t="s">
        <v>412</v>
      </c>
      <c r="F157" s="19" t="str">
        <f>IF(NOT(ISBLANK(VLOOKUP(E157,IIPM!A$2:D$999,4,FALSE))),VLOOKUP(E157,IIPM!A$2:D$999,4,FALSE),"")</f>
        <v>TA Gateway</v>
      </c>
      <c r="G157" s="19" t="str">
        <f>IF(NOT(ISBLANK(VLOOKUP(E157,IIPM!A$2:J$999,5,FALSE))),VLOOKUP(E157,IIPM!A$2:J$999,5,FALSE),"")</f>
        <v>Wagner, Fran¿ois (RBC IS)</v>
      </c>
      <c r="H157" s="92" t="str">
        <f>IF(NOT(ISBLANK(VLOOKUP(E157,IIPM!A$2:J$999,6,FALSE))),VLOOKUP(E157,IIPM!A$2:J$999,6,FALSE),"")</f>
        <v>Stefanovic, Snezana</v>
      </c>
      <c r="I157" s="92" t="str">
        <f>IF(NOT(ISBLANK(INDEX(L5RegionalHead[Regional Head],MATCH(Summary[L5],L5RegionalHead[L5],0)))),INDEX(L5RegionalHead[Regional Head],MATCH(Summary[L5],L5RegionalHead[L5],0)),"")</f>
        <v>Stefanovic, Snezana</v>
      </c>
      <c r="J157" s="92" t="e">
        <f>IF(NOT(ISBLANK(INDEX(IIPM[BU Exec Sponsor],MATCH(Summary[App Code],#REF!,0)))),INDEX(IIPM[BU Exec Sponsor],MATCH(Summary[App Code],#REF!,0)),"")</f>
        <v>#REF!</v>
      </c>
      <c r="K157" s="92" t="e">
        <f>IF(NOT(ISBLANK(INDEX(IIPM[Business App Sponsor],MATCH(Summary[App Code],#REF!,0)))),INDEX(IIPM[Business App Sponsor],MATCH(Summary[App Code],#REF!,0)),"")</f>
        <v>#REF!</v>
      </c>
      <c r="L157" s="92" t="e">
        <f>IF(NOT(ISBLANK(INDEX(IIPM[Primary Data Centers],MATCH(Summary[App Code],#REF!,0)))),INDEX(IIPM[Primary Data Centers],MATCH(Summary[App Code],#REF!,0)),"")</f>
        <v>#REF!</v>
      </c>
      <c r="M157" s="92" t="s">
        <v>234</v>
      </c>
      <c r="N157" s="92" t="s">
        <v>234</v>
      </c>
      <c r="O157" s="92" t="e">
        <f>IF(NOT(ISBLANK(INDEX(IIPM[Current Lifecycle Phase],MATCH(Summary[App Code],#REF!,0)))),INDEX(IIPM[Current Lifecycle Phase],MATCH(Summary[App Code],#REF!,0)),"")</f>
        <v>#REF!</v>
      </c>
      <c r="P157" s="172" t="s">
        <v>719</v>
      </c>
      <c r="Q157" s="57">
        <v>42858</v>
      </c>
      <c r="R157" s="57">
        <v>43223</v>
      </c>
      <c r="S157" s="42" t="s">
        <v>1303</v>
      </c>
      <c r="T157" s="42"/>
      <c r="U157" s="147"/>
      <c r="V157" s="255"/>
      <c r="W157" s="161"/>
      <c r="X157" s="200"/>
      <c r="Y157" s="38" t="s">
        <v>719</v>
      </c>
      <c r="Z157" s="42"/>
      <c r="AA157" s="66"/>
      <c r="AB157" s="38" t="s">
        <v>921</v>
      </c>
      <c r="AC157" s="187"/>
      <c r="AD157" s="67" t="s">
        <v>669</v>
      </c>
      <c r="AE157" s="31" t="s">
        <v>51</v>
      </c>
      <c r="AF157" s="8" t="s">
        <v>169</v>
      </c>
      <c r="AG157" s="9">
        <v>42427</v>
      </c>
      <c r="AH157" s="8" t="s">
        <v>19</v>
      </c>
      <c r="AI157" s="18" t="s">
        <v>20</v>
      </c>
      <c r="AJ157" s="76">
        <v>42793</v>
      </c>
      <c r="AK157" s="160" t="s">
        <v>921</v>
      </c>
      <c r="AL157" s="92"/>
      <c r="AM157" s="20" t="b">
        <f>IF(NOT(ISNA(MATCH(Summary[App Code],#REF!,0))),TRUE,FALSE)</f>
        <v>1</v>
      </c>
    </row>
    <row r="158" spans="1:39" s="10" customFormat="1" ht="15" customHeight="1">
      <c r="A158" s="25">
        <v>5</v>
      </c>
      <c r="B158" s="8"/>
      <c r="C158" s="8" t="str">
        <f>IF(NOT(ISBLANK(VLOOKUP(E158,IIPM!A$2:J$999,2,FALSE))),VLOOKUP(E158,IIPM!A$2:J$999,2,FALSE),"")</f>
        <v>High</v>
      </c>
      <c r="D158" s="8" t="str">
        <f>IF(NOT(ISBLANK(VLOOKUP(E158,IIPM!A$2:J$999,3,FALSE))),VLOOKUP(E158,IIPM!A$2:J$999,3,FALSE),"")</f>
        <v>No</v>
      </c>
      <c r="E158" s="25" t="s">
        <v>414</v>
      </c>
      <c r="F158" s="19" t="str">
        <f>IF(NOT(ISBLANK(VLOOKUP(E158,IIPM!A$2:D$999,4,FALSE))),VLOOKUP(E158,IIPM!A$2:D$999,4,FALSE),"")</f>
        <v>RSA WebService (LUX)</v>
      </c>
      <c r="G158" s="19" t="str">
        <f>IF(NOT(ISBLANK(VLOOKUP(E158,IIPM!A$2:J$999,5,FALSE))),VLOOKUP(E158,IIPM!A$2:J$999,5,FALSE),"")</f>
        <v>Franz, Laurent (RBC IS)</v>
      </c>
      <c r="H158" s="92" t="str">
        <f>IF(NOT(ISBLANK(VLOOKUP(E158,IIPM!A$2:J$999,6,FALSE))),VLOOKUP(E158,IIPM!A$2:J$999,6,FALSE),"")</f>
        <v>Stefanovic, Snezana</v>
      </c>
      <c r="I158" s="92" t="str">
        <f>IF(NOT(ISBLANK(INDEX(L5RegionalHead[Regional Head],MATCH(Summary[L5],L5RegionalHead[L5],0)))),INDEX(L5RegionalHead[Regional Head],MATCH(Summary[L5],L5RegionalHead[L5],0)),"")</f>
        <v>Stefanovic, Snezana</v>
      </c>
      <c r="J158" s="92" t="e">
        <f>IF(NOT(ISBLANK(INDEX(IIPM[BU Exec Sponsor],MATCH(Summary[App Code],#REF!,0)))),INDEX(IIPM[BU Exec Sponsor],MATCH(Summary[App Code],#REF!,0)),"")</f>
        <v>#REF!</v>
      </c>
      <c r="K158" s="92" t="e">
        <f>IF(NOT(ISBLANK(INDEX(IIPM[Business App Sponsor],MATCH(Summary[App Code],#REF!,0)))),INDEX(IIPM[Business App Sponsor],MATCH(Summary[App Code],#REF!,0)),"")</f>
        <v>#REF!</v>
      </c>
      <c r="L158" s="92" t="e">
        <f>IF(NOT(ISBLANK(INDEX(IIPM[Primary Data Centers],MATCH(Summary[App Code],#REF!,0)))),INDEX(IIPM[Primary Data Centers],MATCH(Summary[App Code],#REF!,0)),"")</f>
        <v>#REF!</v>
      </c>
      <c r="M158" s="92" t="s">
        <v>234</v>
      </c>
      <c r="N158" s="92" t="s">
        <v>95</v>
      </c>
      <c r="O158" s="92" t="e">
        <f>IF(NOT(ISBLANK(INDEX(IIPM[Current Lifecycle Phase],MATCH(Summary[App Code],#REF!,0)))),INDEX(IIPM[Current Lifecycle Phase],MATCH(Summary[App Code],#REF!,0)),"")</f>
        <v>#REF!</v>
      </c>
      <c r="P158" s="172" t="s">
        <v>719</v>
      </c>
      <c r="Q158" s="42">
        <v>42907</v>
      </c>
      <c r="R158" s="42">
        <v>43271</v>
      </c>
      <c r="S158" s="42" t="s">
        <v>1303</v>
      </c>
      <c r="T158" s="42"/>
      <c r="U158" s="72"/>
      <c r="V158" s="255"/>
      <c r="W158" s="161"/>
      <c r="X158" s="200"/>
      <c r="Y158" s="38" t="s">
        <v>866</v>
      </c>
      <c r="Z158" s="42"/>
      <c r="AA158" s="66"/>
      <c r="AB158" s="38" t="s">
        <v>866</v>
      </c>
      <c r="AC158" s="187"/>
      <c r="AD158" s="67"/>
      <c r="AE158" s="31" t="s">
        <v>51</v>
      </c>
      <c r="AF158" s="8" t="s">
        <v>22</v>
      </c>
      <c r="AG158" s="9">
        <v>42399</v>
      </c>
      <c r="AH158" s="8" t="s">
        <v>19</v>
      </c>
      <c r="AI158" s="18" t="s">
        <v>20</v>
      </c>
      <c r="AJ158" s="76">
        <v>42765</v>
      </c>
      <c r="AK158" s="160" t="s">
        <v>866</v>
      </c>
      <c r="AL158" s="92"/>
      <c r="AM158" s="20" t="b">
        <f>IF(NOT(ISNA(MATCH(Summary[App Code],#REF!,0))),TRUE,FALSE)</f>
        <v>1</v>
      </c>
    </row>
    <row r="159" spans="1:39" s="10" customFormat="1" ht="15" customHeight="1">
      <c r="A159" s="25"/>
      <c r="B159" s="8"/>
      <c r="C159" s="8" t="str">
        <f>IF(NOT(ISBLANK(VLOOKUP(E159,IIPM!A$2:J$999,2,FALSE))),VLOOKUP(E159,IIPM!A$2:J$999,2,FALSE),"")</f>
        <v>High</v>
      </c>
      <c r="D159" s="8" t="str">
        <f>IF(NOT(ISBLANK(VLOOKUP(E159,IIPM!A$2:J$999,3,FALSE))),VLOOKUP(E159,IIPM!A$2:J$999,3,FALSE),"")</f>
        <v>No</v>
      </c>
      <c r="E159" s="25" t="s">
        <v>416</v>
      </c>
      <c r="F159" s="19" t="str">
        <f>IF(NOT(ISBLANK(VLOOKUP(E159,IIPM!A$2:D$999,4,FALSE))),VLOOKUP(E159,IIPM!A$2:D$999,4,FALSE),"")</f>
        <v>EVOLUTION</v>
      </c>
      <c r="G159" s="19" t="str">
        <f>IF(NOT(ISBLANK(VLOOKUP(E159,IIPM!A$2:J$999,5,FALSE))),VLOOKUP(E159,IIPM!A$2:J$999,5,FALSE),"")</f>
        <v>Panic, Vladan (RBC IS)</v>
      </c>
      <c r="H159" s="92" t="str">
        <f>IF(NOT(ISBLANK(VLOOKUP(E159,IIPM!A$2:J$999,6,FALSE))),VLOOKUP(E159,IIPM!A$2:J$999,6,FALSE),"")</f>
        <v>de Lucy, Chloe</v>
      </c>
      <c r="I159" s="92" t="str">
        <f>IF(NOT(ISBLANK(INDEX(L5RegionalHead[Regional Head],MATCH(Summary[L5],L5RegionalHead[L5],0)))),INDEX(L5RegionalHead[Regional Head],MATCH(Summary[L5],L5RegionalHead[L5],0)),"")</f>
        <v>Bob Markakis</v>
      </c>
      <c r="J159" s="92" t="e">
        <f>IF(NOT(ISBLANK(INDEX(IIPM[BU Exec Sponsor],MATCH(Summary[App Code],#REF!,0)))),INDEX(IIPM[BU Exec Sponsor],MATCH(Summary[App Code],#REF!,0)),"")</f>
        <v>#REF!</v>
      </c>
      <c r="K159" s="92" t="e">
        <f>IF(NOT(ISBLANK(INDEX(IIPM[Business App Sponsor],MATCH(Summary[App Code],#REF!,0)))),INDEX(IIPM[Business App Sponsor],MATCH(Summary[App Code],#REF!,0)),"")</f>
        <v>#REF!</v>
      </c>
      <c r="L159" s="92" t="e">
        <f>IF(NOT(ISBLANK(INDEX(IIPM[Primary Data Centers],MATCH(Summary[App Code],#REF!,0)))),INDEX(IIPM[Primary Data Centers],MATCH(Summary[App Code],#REF!,0)),"")</f>
        <v>#REF!</v>
      </c>
      <c r="M159" s="92" t="s">
        <v>40</v>
      </c>
      <c r="N159" s="92" t="s">
        <v>759</v>
      </c>
      <c r="O159" s="92" t="e">
        <f>IF(NOT(ISBLANK(INDEX(IIPM[Current Lifecycle Phase],MATCH(Summary[App Code],#REF!,0)))),INDEX(IIPM[Current Lifecycle Phase],MATCH(Summary[App Code],#REF!,0)),"")</f>
        <v>#REF!</v>
      </c>
      <c r="P159" s="172" t="s">
        <v>719</v>
      </c>
      <c r="Q159" s="42">
        <v>42821</v>
      </c>
      <c r="R159" s="42">
        <v>43186</v>
      </c>
      <c r="S159" s="42" t="s">
        <v>1304</v>
      </c>
      <c r="T159" s="38"/>
      <c r="U159" s="72"/>
      <c r="V159" s="255"/>
      <c r="W159" s="161"/>
      <c r="X159" s="200"/>
      <c r="Y159" s="38" t="s">
        <v>866</v>
      </c>
      <c r="Z159" s="42"/>
      <c r="AA159" s="66" t="s">
        <v>852</v>
      </c>
      <c r="AB159" s="38" t="s">
        <v>866</v>
      </c>
      <c r="AC159" s="187"/>
      <c r="AD159" s="67"/>
      <c r="AE159" s="31" t="s">
        <v>51</v>
      </c>
      <c r="AF159" s="8" t="s">
        <v>51</v>
      </c>
      <c r="AG159" s="9">
        <v>42323</v>
      </c>
      <c r="AH159" s="8" t="s">
        <v>50</v>
      </c>
      <c r="AI159" s="18" t="s">
        <v>20</v>
      </c>
      <c r="AJ159" s="76">
        <v>42689</v>
      </c>
      <c r="AK159" s="160" t="s">
        <v>866</v>
      </c>
      <c r="AL159" s="92"/>
      <c r="AM159" s="20" t="b">
        <f>IF(NOT(ISNA(MATCH(Summary[App Code],#REF!,0))),TRUE,FALSE)</f>
        <v>1</v>
      </c>
    </row>
    <row r="160" spans="1:39" s="10" customFormat="1" ht="15" customHeight="1">
      <c r="A160" s="25">
        <v>3</v>
      </c>
      <c r="B160" s="8"/>
      <c r="C160" s="8" t="str">
        <f>IF(NOT(ISBLANK(VLOOKUP(E160,IIPM!A$2:J$999,2,FALSE))),VLOOKUP(E160,IIPM!A$2:J$999,2,FALSE),"")</f>
        <v>High</v>
      </c>
      <c r="D160" s="8" t="str">
        <f>IF(NOT(ISBLANK(VLOOKUP(E160,IIPM!A$2:J$999,3,FALSE))),VLOOKUP(E160,IIPM!A$2:J$999,3,FALSE),"")</f>
        <v>Yes</v>
      </c>
      <c r="E160" s="25" t="s">
        <v>418</v>
      </c>
      <c r="F160" s="19" t="str">
        <f>IF(NOT(ISBLANK(VLOOKUP(E160,IIPM!A$2:D$999,4,FALSE))),VLOOKUP(E160,IIPM!A$2:D$999,4,FALSE),"")</f>
        <v>PCONTROL</v>
      </c>
      <c r="G160" s="19" t="str">
        <f>IF(NOT(ISBLANK(VLOOKUP(E160,IIPM!A$2:J$999,5,FALSE))),VLOOKUP(E160,IIPM!A$2:J$999,5,FALSE),"")</f>
        <v>Panic, Vladan (RBC IS)</v>
      </c>
      <c r="H160" s="92" t="str">
        <f>IF(NOT(ISBLANK(VLOOKUP(E160,IIPM!A$2:J$999,6,FALSE))),VLOOKUP(E160,IIPM!A$2:J$999,6,FALSE),"")</f>
        <v>de Lucy, Chloe</v>
      </c>
      <c r="I160" s="92" t="str">
        <f>IF(NOT(ISBLANK(INDEX(L5RegionalHead[Regional Head],MATCH(Summary[L5],L5RegionalHead[L5],0)))),INDEX(L5RegionalHead[Regional Head],MATCH(Summary[L5],L5RegionalHead[L5],0)),"")</f>
        <v>Bob Markakis</v>
      </c>
      <c r="J160" s="92" t="e">
        <f>IF(NOT(ISBLANK(INDEX(IIPM[BU Exec Sponsor],MATCH(Summary[App Code],#REF!,0)))),INDEX(IIPM[BU Exec Sponsor],MATCH(Summary[App Code],#REF!,0)),"")</f>
        <v>#REF!</v>
      </c>
      <c r="K160" s="92" t="e">
        <f>IF(NOT(ISBLANK(INDEX(IIPM[Business App Sponsor],MATCH(Summary[App Code],#REF!,0)))),INDEX(IIPM[Business App Sponsor],MATCH(Summary[App Code],#REF!,0)),"")</f>
        <v>#REF!</v>
      </c>
      <c r="L160" s="92" t="e">
        <f>IF(NOT(ISBLANK(INDEX(IIPM[Primary Data Centers],MATCH(Summary[App Code],#REF!,0)))),INDEX(IIPM[Primary Data Centers],MATCH(Summary[App Code],#REF!,0)),"")</f>
        <v>#REF!</v>
      </c>
      <c r="M160" s="92" t="s">
        <v>40</v>
      </c>
      <c r="N160" s="92" t="s">
        <v>760</v>
      </c>
      <c r="O160" s="92" t="e">
        <f>IF(NOT(ISBLANK(INDEX(IIPM[Current Lifecycle Phase],MATCH(Summary[App Code],#REF!,0)))),INDEX(IIPM[Current Lifecycle Phase],MATCH(Summary[App Code],#REF!,0)),"")</f>
        <v>#REF!</v>
      </c>
      <c r="P160" s="172" t="s">
        <v>719</v>
      </c>
      <c r="Q160" s="57">
        <v>42818</v>
      </c>
      <c r="R160" s="57">
        <v>43183</v>
      </c>
      <c r="S160" s="42" t="s">
        <v>1304</v>
      </c>
      <c r="T160" s="38"/>
      <c r="U160" s="147"/>
      <c r="V160" s="255"/>
      <c r="W160" s="161"/>
      <c r="X160" s="200"/>
      <c r="Y160" s="38" t="s">
        <v>866</v>
      </c>
      <c r="Z160" s="42"/>
      <c r="AA160" s="66" t="s">
        <v>852</v>
      </c>
      <c r="AB160" s="38" t="s">
        <v>866</v>
      </c>
      <c r="AC160" s="187"/>
      <c r="AD160" s="67"/>
      <c r="AE160" s="31" t="s">
        <v>51</v>
      </c>
      <c r="AF160" s="8" t="s">
        <v>51</v>
      </c>
      <c r="AG160" s="9">
        <v>42546</v>
      </c>
      <c r="AH160" s="8" t="s">
        <v>50</v>
      </c>
      <c r="AI160" s="18" t="s">
        <v>20</v>
      </c>
      <c r="AJ160" s="76">
        <v>42786</v>
      </c>
      <c r="AK160" s="160" t="s">
        <v>866</v>
      </c>
      <c r="AL160" s="92"/>
      <c r="AM160" s="20" t="b">
        <f>IF(NOT(ISNA(MATCH(Summary[App Code],#REF!,0))),TRUE,FALSE)</f>
        <v>1</v>
      </c>
    </row>
    <row r="161" spans="1:39" s="10" customFormat="1" ht="15" customHeight="1">
      <c r="A161" s="36">
        <v>2</v>
      </c>
      <c r="B161" s="8"/>
      <c r="C161" s="8" t="str">
        <f>IF(NOT(ISBLANK(VLOOKUP(E161,IIPM!A$2:J$999,2,FALSE))),VLOOKUP(E161,IIPM!A$2:J$999,2,FALSE),"")</f>
        <v>High</v>
      </c>
      <c r="D161" s="8" t="str">
        <f>IF(NOT(ISBLANK(VLOOKUP(E161,IIPM!A$2:J$999,3,FALSE))),VLOOKUP(E161,IIPM!A$2:J$999,3,FALSE),"")</f>
        <v>No</v>
      </c>
      <c r="E161" s="25" t="s">
        <v>420</v>
      </c>
      <c r="F161" s="19" t="str">
        <f>IF(NOT(ISBLANK(VLOOKUP(E161,IIPM!A$2:D$999,4,FALSE))),VLOOKUP(E161,IIPM!A$2:D$999,4,FALSE),"")</f>
        <v>FX OMS Custody</v>
      </c>
      <c r="G161" s="19" t="str">
        <f>IF(NOT(ISBLANK(VLOOKUP(E161,IIPM!A$2:J$999,5,FALSE))),VLOOKUP(E161,IIPM!A$2:J$999,5,FALSE),"")</f>
        <v>Thomas, Jean-francois (RBC IS)</v>
      </c>
      <c r="H161" s="92" t="str">
        <f>IF(NOT(ISBLANK(VLOOKUP(E161,IIPM!A$2:J$999,6,FALSE))),VLOOKUP(E161,IIPM!A$2:J$999,6,FALSE),"")</f>
        <v>Rastegar, Afsaneh</v>
      </c>
      <c r="I161" s="92" t="str">
        <f>IF(NOT(ISBLANK(INDEX(L5RegionalHead[Regional Head],MATCH(Summary[L5],L5RegionalHead[L5],0)))),INDEX(L5RegionalHead[Regional Head],MATCH(Summary[L5],L5RegionalHead[L5],0)),"")</f>
        <v>Bob Markakis</v>
      </c>
      <c r="J161" s="92" t="e">
        <f>IF(NOT(ISBLANK(INDEX(IIPM[BU Exec Sponsor],MATCH(Summary[App Code],#REF!,0)))),INDEX(IIPM[BU Exec Sponsor],MATCH(Summary[App Code],#REF!,0)),"")</f>
        <v>#REF!</v>
      </c>
      <c r="K161" s="92" t="e">
        <f>IF(NOT(ISBLANK(INDEX(IIPM[Business App Sponsor],MATCH(Summary[App Code],#REF!,0)))),INDEX(IIPM[Business App Sponsor],MATCH(Summary[App Code],#REF!,0)),"")</f>
        <v>#REF!</v>
      </c>
      <c r="L161" s="92" t="e">
        <f>IF(NOT(ISBLANK(INDEX(IIPM[Primary Data Centers],MATCH(Summary[App Code],#REF!,0)))),INDEX(IIPM[Primary Data Centers],MATCH(Summary[App Code],#REF!,0)),"")</f>
        <v>#REF!</v>
      </c>
      <c r="M161" s="92" t="s">
        <v>28</v>
      </c>
      <c r="N161" s="92" t="s">
        <v>404</v>
      </c>
      <c r="O161" s="92" t="e">
        <f>IF(NOT(ISBLANK(INDEX(IIPM[Current Lifecycle Phase],MATCH(Summary[App Code],#REF!,0)))),INDEX(IIPM[Current Lifecycle Phase],MATCH(Summary[App Code],#REF!,0)),"")</f>
        <v>#REF!</v>
      </c>
      <c r="P161" s="172" t="s">
        <v>719</v>
      </c>
      <c r="Q161" s="57">
        <v>43041</v>
      </c>
      <c r="R161" s="217">
        <v>43407</v>
      </c>
      <c r="S161" s="42"/>
      <c r="T161" s="38"/>
      <c r="U161" s="147"/>
      <c r="V161" s="255"/>
      <c r="W161" s="161"/>
      <c r="X161" s="200"/>
      <c r="Y161" s="38" t="s">
        <v>719</v>
      </c>
      <c r="Z161" s="42"/>
      <c r="AA161" s="66"/>
      <c r="AB161" s="38" t="s">
        <v>719</v>
      </c>
      <c r="AC161" s="202"/>
      <c r="AD161" s="67"/>
      <c r="AE161" s="31" t="s">
        <v>55</v>
      </c>
      <c r="AF161" s="8" t="s">
        <v>55</v>
      </c>
      <c r="AG161" s="9">
        <v>42468</v>
      </c>
      <c r="AH161" s="8" t="s">
        <v>19</v>
      </c>
      <c r="AI161" s="18" t="s">
        <v>20</v>
      </c>
      <c r="AJ161" s="76">
        <v>42833</v>
      </c>
      <c r="AK161" s="160" t="s">
        <v>719</v>
      </c>
      <c r="AL161" s="92" t="s">
        <v>889</v>
      </c>
      <c r="AM161" s="20" t="b">
        <f>IF(NOT(ISNA(MATCH(Summary[App Code],#REF!,0))),TRUE,FALSE)</f>
        <v>1</v>
      </c>
    </row>
    <row r="162" spans="1:39" s="10" customFormat="1" ht="15.75" customHeight="1">
      <c r="A162" s="25">
        <v>5</v>
      </c>
      <c r="B162" s="8"/>
      <c r="C162" s="8" t="str">
        <f>IF(NOT(ISBLANK(VLOOKUP(E162,IIPM!A$2:J$999,2,FALSE))),VLOOKUP(E162,IIPM!A$2:J$999,2,FALSE),"")</f>
        <v>High</v>
      </c>
      <c r="D162" s="8" t="str">
        <f>IF(NOT(ISBLANK(VLOOKUP(E162,IIPM!A$2:J$999,3,FALSE))),VLOOKUP(E162,IIPM!A$2:J$999,3,FALSE),"")</f>
        <v>No</v>
      </c>
      <c r="E162" s="25" t="s">
        <v>422</v>
      </c>
      <c r="F162" s="19" t="str">
        <f>IF(NOT(ISBLANK(VLOOKUP(E162,IIPM!A$2:D$999,4,FALSE))),VLOOKUP(E162,IIPM!A$2:D$999,4,FALSE),"")</f>
        <v>Swift Solution Luxembourg</v>
      </c>
      <c r="G162" s="19" t="str">
        <f>IF(NOT(ISBLANK(VLOOKUP(E162,IIPM!A$2:J$999,5,FALSE))),VLOOKUP(E162,IIPM!A$2:J$999,5,FALSE),"")</f>
        <v>Franz, Laurent (RBC IS)</v>
      </c>
      <c r="H162" s="92" t="str">
        <f>IF(NOT(ISBLANK(VLOOKUP(E162,IIPM!A$2:J$999,6,FALSE))),VLOOKUP(E162,IIPM!A$2:J$999,6,FALSE),"")</f>
        <v>Stefanovic, Snezana</v>
      </c>
      <c r="I162" s="92" t="str">
        <f>IF(NOT(ISBLANK(INDEX(L5RegionalHead[Regional Head],MATCH(Summary[L5],L5RegionalHead[L5],0)))),INDEX(L5RegionalHead[Regional Head],MATCH(Summary[L5],L5RegionalHead[L5],0)),"")</f>
        <v>Stefanovic, Snezana</v>
      </c>
      <c r="J162" s="92" t="e">
        <f>IF(NOT(ISBLANK(INDEX(IIPM[BU Exec Sponsor],MATCH(Summary[App Code],#REF!,0)))),INDEX(IIPM[BU Exec Sponsor],MATCH(Summary[App Code],#REF!,0)),"")</f>
        <v>#REF!</v>
      </c>
      <c r="K162" s="92" t="e">
        <f>IF(NOT(ISBLANK(INDEX(IIPM[Business App Sponsor],MATCH(Summary[App Code],#REF!,0)))),INDEX(IIPM[Business App Sponsor],MATCH(Summary[App Code],#REF!,0)),"")</f>
        <v>#REF!</v>
      </c>
      <c r="L162" s="92" t="e">
        <f>IF(NOT(ISBLANK(INDEX(IIPM[Primary Data Centers],MATCH(Summary[App Code],#REF!,0)))),INDEX(IIPM[Primary Data Centers],MATCH(Summary[App Code],#REF!,0)),"")</f>
        <v>#REF!</v>
      </c>
      <c r="M162" s="92" t="s">
        <v>234</v>
      </c>
      <c r="N162" s="92" t="s">
        <v>95</v>
      </c>
      <c r="O162" s="92" t="e">
        <f>IF(NOT(ISBLANK(INDEX(IIPM[Current Lifecycle Phase],MATCH(Summary[App Code],#REF!,0)))),INDEX(IIPM[Current Lifecycle Phase],MATCH(Summary[App Code],#REF!,0)),"")</f>
        <v>#REF!</v>
      </c>
      <c r="P162" s="172" t="s">
        <v>719</v>
      </c>
      <c r="Q162" s="57">
        <v>42915</v>
      </c>
      <c r="R162" s="57">
        <v>43280</v>
      </c>
      <c r="S162" s="42" t="s">
        <v>1341</v>
      </c>
      <c r="T162" s="42"/>
      <c r="U162" s="147"/>
      <c r="V162" s="255"/>
      <c r="W162" s="161"/>
      <c r="X162" s="200"/>
      <c r="Y162" s="38" t="s">
        <v>719</v>
      </c>
      <c r="Z162" s="42"/>
      <c r="AA162" s="66"/>
      <c r="AB162" s="38" t="s">
        <v>921</v>
      </c>
      <c r="AC162" s="187"/>
      <c r="AD162" s="67"/>
      <c r="AE162" s="31" t="s">
        <v>169</v>
      </c>
      <c r="AF162" s="8" t="s">
        <v>55</v>
      </c>
      <c r="AG162" s="9">
        <v>42448</v>
      </c>
      <c r="AH162" s="8" t="s">
        <v>19</v>
      </c>
      <c r="AI162" s="18" t="s">
        <v>20</v>
      </c>
      <c r="AJ162" s="76">
        <v>42813</v>
      </c>
      <c r="AK162" s="160" t="s">
        <v>921</v>
      </c>
      <c r="AL162" s="92"/>
      <c r="AM162" s="20" t="b">
        <f>IF(NOT(ISNA(MATCH(Summary[App Code],#REF!,0))),TRUE,FALSE)</f>
        <v>1</v>
      </c>
    </row>
    <row r="163" spans="1:39" s="10" customFormat="1" ht="15" customHeight="1">
      <c r="A163" s="25">
        <v>6</v>
      </c>
      <c r="B163" s="8"/>
      <c r="C163" s="8" t="str">
        <f>IF(NOT(ISBLANK(VLOOKUP(E163,IIPM!A$2:J$999,2,FALSE))),VLOOKUP(E163,IIPM!A$2:J$999,2,FALSE),"")</f>
        <v>Low</v>
      </c>
      <c r="D163" s="8" t="str">
        <f>IF(NOT(ISBLANK(VLOOKUP(E163,IIPM!A$2:J$999,3,FALSE))),VLOOKUP(E163,IIPM!A$2:J$999,3,FALSE),"")</f>
        <v>No</v>
      </c>
      <c r="E163" s="25" t="s">
        <v>724</v>
      </c>
      <c r="F163" s="19" t="str">
        <f>IF(NOT(ISBLANK(VLOOKUP(E163,IIPM!A$2:D$999,4,FALSE))),VLOOKUP(E163,IIPM!A$2:D$999,4,FALSE),"")</f>
        <v xml:space="preserve">FIRE </v>
      </c>
      <c r="G163" s="19" t="str">
        <f>IF(NOT(ISBLANK(VLOOKUP(E163,IIPM!A$2:J$999,5,FALSE))),VLOOKUP(E163,IIPM!A$2:J$999,5,FALSE),"")</f>
        <v>Hillard, Philippe (RBC IS)</v>
      </c>
      <c r="H163" s="92" t="str">
        <f>IF(NOT(ISBLANK(VLOOKUP(E163,IIPM!A$2:J$999,6,FALSE))),VLOOKUP(E163,IIPM!A$2:J$999,6,FALSE),"")</f>
        <v>Stefanovic, Snezana</v>
      </c>
      <c r="I163" s="92" t="str">
        <f>IF(NOT(ISBLANK(INDEX(L5RegionalHead[Regional Head],MATCH(Summary[L5],L5RegionalHead[L5],0)))),INDEX(L5RegionalHead[Regional Head],MATCH(Summary[L5],L5RegionalHead[L5],0)),"")</f>
        <v>Stefanovic, Snezana</v>
      </c>
      <c r="J163" s="92" t="e">
        <f>IF(NOT(ISBLANK(INDEX(IIPM[BU Exec Sponsor],MATCH(Summary[App Code],#REF!,0)))),INDEX(IIPM[BU Exec Sponsor],MATCH(Summary[App Code],#REF!,0)),"")</f>
        <v>#REF!</v>
      </c>
      <c r="K163" s="92" t="e">
        <f>IF(NOT(ISBLANK(INDEX(IIPM[Business App Sponsor],MATCH(Summary[App Code],#REF!,0)))),INDEX(IIPM[Business App Sponsor],MATCH(Summary[App Code],#REF!,0)),"")</f>
        <v>#REF!</v>
      </c>
      <c r="L163" s="92" t="e">
        <f>IF(NOT(ISBLANK(INDEX(IIPM[Primary Data Centers],MATCH(Summary[App Code],#REF!,0)))),INDEX(IIPM[Primary Data Centers],MATCH(Summary[App Code],#REF!,0)),"")</f>
        <v>#REF!</v>
      </c>
      <c r="M163" s="92" t="s">
        <v>234</v>
      </c>
      <c r="N163" s="92" t="s">
        <v>803</v>
      </c>
      <c r="O163" s="92" t="e">
        <f>IF(NOT(ISBLANK(INDEX(IIPM[Current Lifecycle Phase],MATCH(Summary[App Code],#REF!,0)))),INDEX(IIPM[Current Lifecycle Phase],MATCH(Summary[App Code],#REF!,0)),"")</f>
        <v>#REF!</v>
      </c>
      <c r="P163" s="172" t="s">
        <v>719</v>
      </c>
      <c r="Q163" s="57">
        <v>42893</v>
      </c>
      <c r="R163" s="57">
        <v>43257</v>
      </c>
      <c r="S163" s="42" t="s">
        <v>1303</v>
      </c>
      <c r="T163" s="42"/>
      <c r="U163" s="167"/>
      <c r="W163" s="161"/>
      <c r="X163" s="200"/>
      <c r="Y163" s="38" t="s">
        <v>719</v>
      </c>
      <c r="Z163" s="42"/>
      <c r="AA163" s="66"/>
      <c r="AB163" s="38" t="s">
        <v>921</v>
      </c>
      <c r="AC163" s="187"/>
      <c r="AD163" s="67"/>
      <c r="AE163" s="31"/>
      <c r="AF163" s="8"/>
      <c r="AG163" s="8"/>
      <c r="AH163" s="8"/>
      <c r="AI163" s="18"/>
      <c r="AJ163" s="77"/>
      <c r="AK163" s="160" t="s">
        <v>921</v>
      </c>
      <c r="AL163" s="92"/>
      <c r="AM163" s="20" t="b">
        <f>IF(NOT(ISNA(MATCH(Summary[App Code],#REF!,0))),TRUE,FALSE)</f>
        <v>1</v>
      </c>
    </row>
    <row r="164" spans="1:39" s="10" customFormat="1" ht="15" customHeight="1">
      <c r="A164" s="25">
        <v>4</v>
      </c>
      <c r="B164" s="8"/>
      <c r="C164" s="8" t="str">
        <f>IF(NOT(ISBLANK(VLOOKUP(E164,IIPM!A$2:J$999,2,FALSE))),VLOOKUP(E164,IIPM!A$2:J$999,2,FALSE),"")</f>
        <v>High</v>
      </c>
      <c r="D164" s="8" t="str">
        <f>IF(NOT(ISBLANK(VLOOKUP(E164,IIPM!A$2:J$999,3,FALSE))),VLOOKUP(E164,IIPM!A$2:J$999,3,FALSE),"")</f>
        <v>No</v>
      </c>
      <c r="E164" s="101" t="s">
        <v>733</v>
      </c>
      <c r="F164" s="19" t="str">
        <f>IF(NOT(ISBLANK(VLOOKUP(E164,IIPM!A$2:D$999,4,FALSE))),VLOOKUP(E164,IIPM!A$2:D$999,4,FALSE),"")</f>
        <v>pControl Europe and Middle East</v>
      </c>
      <c r="G164" s="19" t="str">
        <f>IF(NOT(ISBLANK(VLOOKUP(E164,IIPM!A$2:J$999,5,FALSE))),VLOOKUP(E164,IIPM!A$2:J$999,5,FALSE),"")</f>
        <v>Thiry, Eric (RBC IS)</v>
      </c>
      <c r="H164" s="92" t="str">
        <f>IF(NOT(ISBLANK(VLOOKUP(E164,IIPM!A$2:J$999,6,FALSE))),VLOOKUP(E164,IIPM!A$2:J$999,6,FALSE),"")</f>
        <v>de Lucy, Chloe</v>
      </c>
      <c r="I164" s="92" t="str">
        <f>IF(NOT(ISBLANK(INDEX(L5RegionalHead[Regional Head],MATCH(Summary[L5],L5RegionalHead[L5],0)))),INDEX(L5RegionalHead[Regional Head],MATCH(Summary[L5],L5RegionalHead[L5],0)),"")</f>
        <v>Bob Markakis</v>
      </c>
      <c r="J164" s="92" t="e">
        <f>IF(NOT(ISBLANK(INDEX(IIPM[BU Exec Sponsor],MATCH(Summary[App Code],#REF!,0)))),INDEX(IIPM[BU Exec Sponsor],MATCH(Summary[App Code],#REF!,0)),"")</f>
        <v>#REF!</v>
      </c>
      <c r="K164" s="92" t="e">
        <f>IF(NOT(ISBLANK(INDEX(IIPM[Business App Sponsor],MATCH(Summary[App Code],#REF!,0)))),INDEX(IIPM[Business App Sponsor],MATCH(Summary[App Code],#REF!,0)),"")</f>
        <v>#REF!</v>
      </c>
      <c r="L164" s="92" t="e">
        <f>IF(NOT(ISBLANK(INDEX(IIPM[Primary Data Centers],MATCH(Summary[App Code],#REF!,0)))),INDEX(IIPM[Primary Data Centers],MATCH(Summary[App Code],#REF!,0)),"")</f>
        <v>#REF!</v>
      </c>
      <c r="M164" s="92" t="s">
        <v>234</v>
      </c>
      <c r="N164" s="92" t="s">
        <v>190</v>
      </c>
      <c r="O164" s="92" t="e">
        <f>IF(NOT(ISBLANK(INDEX(IIPM[Current Lifecycle Phase],MATCH(Summary[App Code],#REF!,0)))),INDEX(IIPM[Current Lifecycle Phase],MATCH(Summary[App Code],#REF!,0)),"")</f>
        <v>#REF!</v>
      </c>
      <c r="P164" s="172" t="s">
        <v>719</v>
      </c>
      <c r="Q164" s="42">
        <v>42864</v>
      </c>
      <c r="R164" s="42">
        <v>43229</v>
      </c>
      <c r="S164" s="42" t="s">
        <v>1303</v>
      </c>
      <c r="T164" s="42"/>
      <c r="U164" s="147"/>
      <c r="V164" s="255"/>
      <c r="W164" s="161"/>
      <c r="X164" s="200"/>
      <c r="Y164" s="38" t="s">
        <v>719</v>
      </c>
      <c r="Z164" s="42"/>
      <c r="AA164" s="66"/>
      <c r="AB164" s="38" t="s">
        <v>921</v>
      </c>
      <c r="AC164" s="187"/>
      <c r="AD164" s="66"/>
      <c r="AE164" s="31"/>
      <c r="AF164" s="8"/>
      <c r="AG164" s="8"/>
      <c r="AH164" s="8"/>
      <c r="AI164" s="18"/>
      <c r="AJ164" s="77"/>
      <c r="AK164" s="160" t="s">
        <v>921</v>
      </c>
      <c r="AL164" s="92"/>
      <c r="AM164" s="20" t="b">
        <f>IF(NOT(ISNA(MATCH(Summary[App Code],#REF!,0))),TRUE,FALSE)</f>
        <v>1</v>
      </c>
    </row>
    <row r="165" spans="1:39" s="10" customFormat="1" ht="15" customHeight="1">
      <c r="A165" s="25">
        <v>1</v>
      </c>
      <c r="B165" s="8"/>
      <c r="C165" s="8" t="str">
        <f>IF(NOT(ISBLANK(VLOOKUP(E165,IIPM!A$2:J$999,2,FALSE))),VLOOKUP(E165,IIPM!A$2:J$999,2,FALSE),"")</f>
        <v>High</v>
      </c>
      <c r="D165" s="8" t="str">
        <f>IF(NOT(ISBLANK(VLOOKUP(E165,IIPM!A$2:J$999,3,FALSE))),VLOOKUP(E165,IIPM!A$2:J$999,3,FALSE),"")</f>
        <v>Yes</v>
      </c>
      <c r="E165" s="25" t="s">
        <v>424</v>
      </c>
      <c r="F165" s="19" t="str">
        <f>IF(NOT(ISBLANK(VLOOKUP(E165,IIPM!A$2:D$999,4,FALSE))),VLOOKUP(E165,IIPM!A$2:D$999,4,FALSE),"")</f>
        <v>Calypso</v>
      </c>
      <c r="G165" s="19" t="str">
        <f>IF(NOT(ISBLANK(VLOOKUP(E165,IIPM!A$2:J$999,5,FALSE))),VLOOKUP(E165,IIPM!A$2:J$999,5,FALSE),"")</f>
        <v>Vishwanathan, Venkatraman</v>
      </c>
      <c r="H165" s="92" t="str">
        <f>IF(NOT(ISBLANK(VLOOKUP(E165,IIPM!A$2:J$999,6,FALSE))),VLOOKUP(E165,IIPM!A$2:J$999,6,FALSE),"")</f>
        <v>Rastegar, Afsaneh</v>
      </c>
      <c r="I165" s="92" t="str">
        <f>IF(NOT(ISBLANK(INDEX(L5RegionalHead[Regional Head],MATCH(Summary[L5],L5RegionalHead[L5],0)))),INDEX(L5RegionalHead[Regional Head],MATCH(Summary[L5],L5RegionalHead[L5],0)),"")</f>
        <v>Bob Markakis</v>
      </c>
      <c r="J165" s="92" t="e">
        <f>IF(NOT(ISBLANK(INDEX(IIPM[BU Exec Sponsor],MATCH(Summary[App Code],#REF!,0)))),INDEX(IIPM[BU Exec Sponsor],MATCH(Summary[App Code],#REF!,0)),"")</f>
        <v>#REF!</v>
      </c>
      <c r="K165" s="92" t="e">
        <f>IF(NOT(ISBLANK(INDEX(IIPM[Business App Sponsor],MATCH(Summary[App Code],#REF!,0)))),INDEX(IIPM[Business App Sponsor],MATCH(Summary[App Code],#REF!,0)),"")</f>
        <v>#REF!</v>
      </c>
      <c r="L165" s="92" t="e">
        <f>IF(NOT(ISBLANK(INDEX(IIPM[Primary Data Centers],MATCH(Summary[App Code],#REF!,0)))),INDEX(IIPM[Primary Data Centers],MATCH(Summary[App Code],#REF!,0)),"")</f>
        <v>#REF!</v>
      </c>
      <c r="M165" s="92" t="s">
        <v>28</v>
      </c>
      <c r="N165" s="92" t="s">
        <v>880</v>
      </c>
      <c r="O165" s="92" t="e">
        <f>IF(NOT(ISBLANK(INDEX(IIPM[Current Lifecycle Phase],MATCH(Summary[App Code],#REF!,0)))),INDEX(IIPM[Current Lifecycle Phase],MATCH(Summary[App Code],#REF!,0)),"")</f>
        <v>#REF!</v>
      </c>
      <c r="P165" s="172" t="s">
        <v>719</v>
      </c>
      <c r="Q165" s="42">
        <v>42829</v>
      </c>
      <c r="R165" s="42">
        <v>43188</v>
      </c>
      <c r="S165" s="42" t="s">
        <v>1304</v>
      </c>
      <c r="T165" s="38"/>
      <c r="U165" s="72"/>
      <c r="V165" s="255"/>
      <c r="W165" s="161"/>
      <c r="X165" s="200">
        <v>1</v>
      </c>
      <c r="Y165" s="38" t="s">
        <v>720</v>
      </c>
      <c r="Z165" s="42"/>
      <c r="AA165" s="66"/>
      <c r="AB165" s="38" t="s">
        <v>720</v>
      </c>
      <c r="AC165" s="202"/>
      <c r="AD165" s="67"/>
      <c r="AE165" s="31" t="s">
        <v>55</v>
      </c>
      <c r="AF165" s="8" t="s">
        <v>116</v>
      </c>
      <c r="AG165" s="9">
        <v>42210</v>
      </c>
      <c r="AH165" s="8" t="s">
        <v>50</v>
      </c>
      <c r="AI165" s="18" t="s">
        <v>20</v>
      </c>
      <c r="AJ165" s="76">
        <v>42760</v>
      </c>
      <c r="AK165" s="160" t="s">
        <v>720</v>
      </c>
      <c r="AL165" s="92"/>
      <c r="AM165" s="20" t="b">
        <f>IF(NOT(ISNA(MATCH(Summary[App Code],#REF!,0))),TRUE,FALSE)</f>
        <v>1</v>
      </c>
    </row>
    <row r="166" spans="1:39" s="10" customFormat="1" ht="15" customHeight="1">
      <c r="A166" s="25"/>
      <c r="B166" s="8"/>
      <c r="C166" s="8" t="str">
        <f>IF(NOT(ISBLANK(VLOOKUP(E166,IIPM!A$2:J$999,2,FALSE))),VLOOKUP(E166,IIPM!A$2:J$999,2,FALSE),"")</f>
        <v>Medium</v>
      </c>
      <c r="D166" s="8" t="str">
        <f>IF(NOT(ISBLANK(VLOOKUP(E166,IIPM!A$2:J$999,3,FALSE))),VLOOKUP(E166,IIPM!A$2:J$999,3,FALSE),"")</f>
        <v>No</v>
      </c>
      <c r="E166" s="25" t="s">
        <v>426</v>
      </c>
      <c r="F166" s="19" t="str">
        <f>IF(NOT(ISBLANK(VLOOKUP(E166,IIPM!A$2:D$999,4,FALSE))),VLOOKUP(E166,IIPM!A$2:D$999,4,FALSE),"")</f>
        <v>Libor Loan Application</v>
      </c>
      <c r="G166" s="19" t="str">
        <f>IF(NOT(ISBLANK(VLOOKUP(E166,IIPM!A$2:J$999,5,FALSE))),VLOOKUP(E166,IIPM!A$2:J$999,5,FALSE),"")</f>
        <v>Vishwanathan, Venkatraman</v>
      </c>
      <c r="H166" s="92" t="str">
        <f>IF(NOT(ISBLANK(VLOOKUP(E166,IIPM!A$2:J$999,6,FALSE))),VLOOKUP(E166,IIPM!A$2:J$999,6,FALSE),"")</f>
        <v>Rastegar, Afsaneh</v>
      </c>
      <c r="I166" s="92" t="str">
        <f>IF(NOT(ISBLANK(INDEX(L5RegionalHead[Regional Head],MATCH(Summary[L5],L5RegionalHead[L5],0)))),INDEX(L5RegionalHead[Regional Head],MATCH(Summary[L5],L5RegionalHead[L5],0)),"")</f>
        <v>Bob Markakis</v>
      </c>
      <c r="J166" s="92" t="e">
        <f>IF(NOT(ISBLANK(INDEX(IIPM[BU Exec Sponsor],MATCH(Summary[App Code],#REF!,0)))),INDEX(IIPM[BU Exec Sponsor],MATCH(Summary[App Code],#REF!,0)),"")</f>
        <v>#REF!</v>
      </c>
      <c r="K166" s="92" t="e">
        <f>IF(NOT(ISBLANK(INDEX(IIPM[Business App Sponsor],MATCH(Summary[App Code],#REF!,0)))),INDEX(IIPM[Business App Sponsor],MATCH(Summary[App Code],#REF!,0)),"")</f>
        <v>#REF!</v>
      </c>
      <c r="L166" s="92" t="e">
        <f>IF(NOT(ISBLANK(INDEX(IIPM[Primary Data Centers],MATCH(Summary[App Code],#REF!,0)))),INDEX(IIPM[Primary Data Centers],MATCH(Summary[App Code],#REF!,0)),"")</f>
        <v>#REF!</v>
      </c>
      <c r="M166" s="92" t="s">
        <v>28</v>
      </c>
      <c r="N166" s="92" t="s">
        <v>880</v>
      </c>
      <c r="O166" s="92" t="e">
        <f>IF(NOT(ISBLANK(INDEX(IIPM[Current Lifecycle Phase],MATCH(Summary[App Code],#REF!,0)))),INDEX(IIPM[Current Lifecycle Phase],MATCH(Summary[App Code],#REF!,0)),"")</f>
        <v>#REF!</v>
      </c>
      <c r="P166" s="172" t="s">
        <v>719</v>
      </c>
      <c r="Q166" s="42">
        <v>42913</v>
      </c>
      <c r="R166" s="42">
        <v>43278</v>
      </c>
      <c r="S166" s="42" t="s">
        <v>1304</v>
      </c>
      <c r="T166" s="38"/>
      <c r="U166" s="147"/>
      <c r="V166" s="8"/>
      <c r="W166" s="161"/>
      <c r="X166" s="200"/>
      <c r="Y166" s="38" t="s">
        <v>866</v>
      </c>
      <c r="Z166" s="42"/>
      <c r="AA166" s="66"/>
      <c r="AB166" s="38" t="s">
        <v>866</v>
      </c>
      <c r="AC166" s="187"/>
      <c r="AD166" s="67"/>
      <c r="AE166" s="31" t="s">
        <v>51</v>
      </c>
      <c r="AF166" s="8" t="s">
        <v>51</v>
      </c>
      <c r="AG166" s="9">
        <v>42635</v>
      </c>
      <c r="AH166" s="8" t="s">
        <v>50</v>
      </c>
      <c r="AI166" s="18" t="s">
        <v>20</v>
      </c>
      <c r="AJ166" s="76">
        <v>43000</v>
      </c>
      <c r="AK166" s="160" t="s">
        <v>866</v>
      </c>
      <c r="AL166" s="92"/>
      <c r="AM166" s="20" t="b">
        <f>IF(NOT(ISNA(MATCH(Summary[App Code],#REF!,0))),TRUE,FALSE)</f>
        <v>1</v>
      </c>
    </row>
    <row r="167" spans="1:39" s="10" customFormat="1" ht="15" customHeight="1">
      <c r="A167" s="25"/>
      <c r="B167" s="8"/>
      <c r="C167" s="8" t="str">
        <f>IF(NOT(ISBLANK(VLOOKUP(E167,IIPM!A$2:J$999,2,FALSE))),VLOOKUP(E167,IIPM!A$2:J$999,2,FALSE),"")</f>
        <v>Low</v>
      </c>
      <c r="D167" s="8" t="str">
        <f>IF(NOT(ISBLANK(VLOOKUP(E167,IIPM!A$2:J$999,3,FALSE))),VLOOKUP(E167,IIPM!A$2:J$999,3,FALSE),"")</f>
        <v>No</v>
      </c>
      <c r="E167" s="25" t="s">
        <v>428</v>
      </c>
      <c r="F167" s="19" t="str">
        <f>IF(NOT(ISBLANK(VLOOKUP(E167,IIPM!A$2:D$999,4,FALSE))),VLOOKUP(E167,IIPM!A$2:D$999,4,FALSE),"")</f>
        <v>MEGA</v>
      </c>
      <c r="G167" s="19" t="str">
        <f>IF(NOT(ISBLANK(VLOOKUP(E167,IIPM!A$2:J$999,5,FALSE))),VLOOKUP(E167,IIPM!A$2:J$999,5,FALSE),"")</f>
        <v>Amin, Mehul (RBC IS)</v>
      </c>
      <c r="H167" s="92" t="str">
        <f>IF(NOT(ISBLANK(VLOOKUP(E167,IIPM!A$2:J$999,6,FALSE))),VLOOKUP(E167,IIPM!A$2:J$999,6,FALSE),"")</f>
        <v>Stefanovic, Snezana</v>
      </c>
      <c r="I167" s="92" t="str">
        <f>IF(NOT(ISBLANK(INDEX(L5RegionalHead[Regional Head],MATCH(Summary[L5],L5RegionalHead[L5],0)))),INDEX(L5RegionalHead[Regional Head],MATCH(Summary[L5],L5RegionalHead[L5],0)),"")</f>
        <v>Stefanovic, Snezana</v>
      </c>
      <c r="J167" s="92" t="e">
        <f>IF(NOT(ISBLANK(INDEX(IIPM[BU Exec Sponsor],MATCH(Summary[App Code],#REF!,0)))),INDEX(IIPM[BU Exec Sponsor],MATCH(Summary[App Code],#REF!,0)),"")</f>
        <v>#REF!</v>
      </c>
      <c r="K167" s="92" t="e">
        <f>IF(NOT(ISBLANK(INDEX(IIPM[Business App Sponsor],MATCH(Summary[App Code],#REF!,0)))),INDEX(IIPM[Business App Sponsor],MATCH(Summary[App Code],#REF!,0)),"")</f>
        <v>#REF!</v>
      </c>
      <c r="L167" s="92" t="e">
        <f>IF(NOT(ISBLANK(INDEX(IIPM[Primary Data Centers],MATCH(Summary[App Code],#REF!,0)))),INDEX(IIPM[Primary Data Centers],MATCH(Summary[App Code],#REF!,0)),"")</f>
        <v>#REF!</v>
      </c>
      <c r="M167" s="92"/>
      <c r="N167" s="92"/>
      <c r="O167" s="92" t="e">
        <f>IF(NOT(ISBLANK(INDEX(IIPM[Current Lifecycle Phase],MATCH(Summary[App Code],#REF!,0)))),INDEX(IIPM[Current Lifecycle Phase],MATCH(Summary[App Code],#REF!,0)),"")</f>
        <v>#REF!</v>
      </c>
      <c r="P167" s="172" t="s">
        <v>934</v>
      </c>
      <c r="Q167" s="42" t="s">
        <v>842</v>
      </c>
      <c r="R167" s="42"/>
      <c r="S167" s="42"/>
      <c r="T167" s="38"/>
      <c r="U167" s="147"/>
      <c r="V167" s="255"/>
      <c r="W167" s="161"/>
      <c r="X167" s="200"/>
      <c r="Y167" s="38" t="s">
        <v>723</v>
      </c>
      <c r="Z167" s="42"/>
      <c r="AA167" s="66"/>
      <c r="AB167" s="38" t="s">
        <v>723</v>
      </c>
      <c r="AC167" s="187"/>
      <c r="AD167" s="67"/>
      <c r="AE167" s="31" t="s">
        <v>665</v>
      </c>
      <c r="AF167" s="8" t="s">
        <v>169</v>
      </c>
      <c r="AG167" s="9">
        <v>42644</v>
      </c>
      <c r="AH167" s="8" t="s">
        <v>19</v>
      </c>
      <c r="AI167" s="18" t="s">
        <v>20</v>
      </c>
      <c r="AJ167" s="76">
        <v>43739</v>
      </c>
      <c r="AK167" s="160" t="s">
        <v>723</v>
      </c>
      <c r="AL167" s="92"/>
      <c r="AM167" s="20" t="b">
        <f>IF(NOT(ISNA(MATCH(Summary[App Code],#REF!,0))),TRUE,FALSE)</f>
        <v>1</v>
      </c>
    </row>
    <row r="168" spans="1:39" s="10" customFormat="1" ht="15" customHeight="1">
      <c r="A168" s="46">
        <v>4</v>
      </c>
      <c r="B168" s="8"/>
      <c r="C168" s="8" t="str">
        <f>IF(NOT(ISBLANK(VLOOKUP(E168,IIPM!A$2:J$999,2,FALSE))),VLOOKUP(E168,IIPM!A$2:J$999,2,FALSE),"")</f>
        <v>Medium</v>
      </c>
      <c r="D168" s="8" t="str">
        <f>IF(NOT(ISBLANK(VLOOKUP(E168,IIPM!A$2:J$999,3,FALSE))),VLOOKUP(E168,IIPM!A$2:J$999,3,FALSE),"")</f>
        <v>No</v>
      </c>
      <c r="E168" s="25" t="s">
        <v>431</v>
      </c>
      <c r="F168" s="19" t="str">
        <f>IF(NOT(ISBLANK(VLOOKUP(E168,IIPM!A$2:J$999,4,FALSE))),VLOOKUP(E168,IIPM!A$2:J$999,4,FALSE),"")</f>
        <v>RBC One</v>
      </c>
      <c r="G168" s="19" t="str">
        <f>IF(NOT(ISBLANK(VLOOKUP(E168,IIPM!A$2:J$999,5,FALSE))),VLOOKUP(E168,IIPM!A$2:J$999,5,FALSE),"")</f>
        <v>Grech, Paul</v>
      </c>
      <c r="H168" s="92" t="str">
        <f>IF(NOT(ISBLANK(VLOOKUP(E168,IIPM!A$2:J$999,6,FALSE))),VLOOKUP(E168,IIPM!A$2:J$999,6,FALSE),"")</f>
        <v>Markakis, Bob</v>
      </c>
      <c r="I168" s="92" t="str">
        <f>IF(NOT(ISBLANK(INDEX(L5RegionalHead[Regional Head],MATCH(Summary[L5],L5RegionalHead[L5],0)))),INDEX(L5RegionalHead[Regional Head],MATCH(Summary[L5],L5RegionalHead[L5],0)),"")</f>
        <v>Bob Markakis</v>
      </c>
      <c r="J168" s="92" t="e">
        <f>IF(NOT(ISBLANK(INDEX(IIPM[BU Exec Sponsor],MATCH(Summary[App Code],#REF!,0)))),INDEX(IIPM[BU Exec Sponsor],MATCH(Summary[App Code],#REF!,0)),"")</f>
        <v>#REF!</v>
      </c>
      <c r="K168" s="92" t="e">
        <f>IF(NOT(ISBLANK(INDEX(IIPM[Business App Sponsor],MATCH(Summary[App Code],#REF!,0)))),INDEX(IIPM[Business App Sponsor],MATCH(Summary[App Code],#REF!,0)),"")</f>
        <v>#REF!</v>
      </c>
      <c r="L168" s="92" t="e">
        <f>IF(NOT(ISBLANK(INDEX(IIPM[Primary Data Centers],MATCH(Summary[App Code],#REF!,0)))),INDEX(IIPM[Primary Data Centers],MATCH(Summary[App Code],#REF!,0)),"")</f>
        <v>#REF!</v>
      </c>
      <c r="M168" s="92" t="s">
        <v>258</v>
      </c>
      <c r="N168" s="92" t="s">
        <v>573</v>
      </c>
      <c r="O168" s="92" t="e">
        <f>IF(NOT(ISBLANK(INDEX(IIPM[Current Lifecycle Phase],MATCH(Summary[App Code],#REF!,0)))),INDEX(IIPM[Current Lifecycle Phase],MATCH(Summary[App Code],#REF!,0)),"")</f>
        <v>#REF!</v>
      </c>
      <c r="P168" s="172" t="s">
        <v>953</v>
      </c>
      <c r="Q168" s="42">
        <v>42783</v>
      </c>
      <c r="R168" s="42">
        <v>43148</v>
      </c>
      <c r="S168" s="42" t="s">
        <v>1305</v>
      </c>
      <c r="T168" s="38"/>
      <c r="U168" s="147"/>
      <c r="V168" s="255"/>
      <c r="W168" s="161"/>
      <c r="X168" s="200">
        <v>1</v>
      </c>
      <c r="Y168" s="38" t="s">
        <v>719</v>
      </c>
      <c r="Z168" s="42"/>
      <c r="AA168" s="66"/>
      <c r="AB168" s="38" t="s">
        <v>719</v>
      </c>
      <c r="AC168" s="187"/>
      <c r="AD168" s="67"/>
      <c r="AE168" s="31" t="s">
        <v>664</v>
      </c>
      <c r="AF168" s="8" t="s">
        <v>131</v>
      </c>
      <c r="AG168" s="8"/>
      <c r="AH168" s="8" t="s">
        <v>50</v>
      </c>
      <c r="AI168" s="18" t="s">
        <v>20</v>
      </c>
      <c r="AJ168" s="76">
        <v>42856</v>
      </c>
      <c r="AK168" s="160" t="s">
        <v>720</v>
      </c>
      <c r="AL168" s="92"/>
      <c r="AM168" s="20" t="b">
        <f>IF(NOT(ISNA(MATCH(Summary[App Code],#REF!,0))),TRUE,FALSE)</f>
        <v>1</v>
      </c>
    </row>
    <row r="169" spans="1:39" s="10" customFormat="1" ht="15" customHeight="1">
      <c r="A169" s="25">
        <v>4</v>
      </c>
      <c r="B169" s="8"/>
      <c r="C169" s="8" t="str">
        <f>IF(NOT(ISBLANK(VLOOKUP(E169,IIPM!A$2:J$999,2,FALSE))),VLOOKUP(E169,IIPM!A$2:J$999,2,FALSE),"")</f>
        <v>Medium</v>
      </c>
      <c r="D169" s="8" t="str">
        <f>IF(NOT(ISBLANK(VLOOKUP(E169,IIPM!A$2:J$999,3,FALSE))),VLOOKUP(E169,IIPM!A$2:J$999,3,FALSE),"")</f>
        <v>No</v>
      </c>
      <c r="E169" s="25" t="s">
        <v>434</v>
      </c>
      <c r="F169" s="19" t="str">
        <f>IF(NOT(ISBLANK(VLOOKUP(E169,IIPM!A$2:D$999,4,FALSE))),VLOOKUP(E169,IIPM!A$2:D$999,4,FALSE),"")</f>
        <v>CEDACRI 3270</v>
      </c>
      <c r="G169" s="19" t="str">
        <f>IF(NOT(ISBLANK(VLOOKUP(E169,IIPM!A$2:J$999,5,FALSE))),VLOOKUP(E169,IIPM!A$2:J$999,5,FALSE),"")</f>
        <v>Lion, Massimo (RBC IS)</v>
      </c>
      <c r="H169" s="92" t="str">
        <f>IF(NOT(ISBLANK(VLOOKUP(E169,IIPM!A$2:J$999,6,FALSE))),VLOOKUP(E169,IIPM!A$2:J$999,6,FALSE),"")</f>
        <v>Markakis, Bob</v>
      </c>
      <c r="I169" s="92" t="str">
        <f>IF(NOT(ISBLANK(INDEX(L5RegionalHead[Regional Head],MATCH(Summary[L5],L5RegionalHead[L5],0)))),INDEX(L5RegionalHead[Regional Head],MATCH(Summary[L5],L5RegionalHead[L5],0)),"")</f>
        <v>Bob Markakis</v>
      </c>
      <c r="J169" s="92" t="e">
        <f>IF(NOT(ISBLANK(INDEX(IIPM[BU Exec Sponsor],MATCH(Summary[App Code],#REF!,0)))),INDEX(IIPM[BU Exec Sponsor],MATCH(Summary[App Code],#REF!,0)),"")</f>
        <v>#REF!</v>
      </c>
      <c r="K169" s="92" t="e">
        <f>IF(NOT(ISBLANK(INDEX(IIPM[Business App Sponsor],MATCH(Summary[App Code],#REF!,0)))),INDEX(IIPM[Business App Sponsor],MATCH(Summary[App Code],#REF!,0)),"")</f>
        <v>#REF!</v>
      </c>
      <c r="L169" s="92" t="e">
        <f>IF(NOT(ISBLANK(INDEX(IIPM[Primary Data Centers],MATCH(Summary[App Code],#REF!,0)))),INDEX(IIPM[Primary Data Centers],MATCH(Summary[App Code],#REF!,0)),"")</f>
        <v>#REF!</v>
      </c>
      <c r="M169" s="92" t="s">
        <v>732</v>
      </c>
      <c r="N169" s="92" t="s">
        <v>227</v>
      </c>
      <c r="O169" s="92" t="e">
        <f>IF(NOT(ISBLANK(INDEX(IIPM[Current Lifecycle Phase],MATCH(Summary[App Code],#REF!,0)))),INDEX(IIPM[Current Lifecycle Phase],MATCH(Summary[App Code],#REF!,0)),"")</f>
        <v>#REF!</v>
      </c>
      <c r="P169" s="172" t="s">
        <v>934</v>
      </c>
      <c r="Q169" s="42">
        <v>42898</v>
      </c>
      <c r="R169" s="42"/>
      <c r="S169" s="42"/>
      <c r="T169" s="38"/>
      <c r="U169" s="147"/>
      <c r="V169" s="279" t="s">
        <v>1357</v>
      </c>
      <c r="W169" s="161"/>
      <c r="X169" s="200"/>
      <c r="Y169" s="38" t="s">
        <v>866</v>
      </c>
      <c r="Z169" s="42"/>
      <c r="AA169" s="66"/>
      <c r="AB169" s="38" t="s">
        <v>866</v>
      </c>
      <c r="AC169" s="187"/>
      <c r="AD169" s="67"/>
      <c r="AE169" s="31" t="s">
        <v>43</v>
      </c>
      <c r="AF169" s="8" t="s">
        <v>51</v>
      </c>
      <c r="AG169" s="9">
        <v>42322</v>
      </c>
      <c r="AH169" s="8" t="s">
        <v>19</v>
      </c>
      <c r="AI169" s="18" t="s">
        <v>20</v>
      </c>
      <c r="AJ169" s="76">
        <v>42688</v>
      </c>
      <c r="AK169" s="160" t="s">
        <v>866</v>
      </c>
      <c r="AL169" s="92"/>
      <c r="AM169" s="20" t="b">
        <f>IF(NOT(ISNA(MATCH(Summary[App Code],#REF!,0))),TRUE,FALSE)</f>
        <v>1</v>
      </c>
    </row>
    <row r="170" spans="1:39" s="10" customFormat="1" ht="15" customHeight="1">
      <c r="A170" s="25">
        <v>4</v>
      </c>
      <c r="B170" s="8"/>
      <c r="C170" s="8" t="str">
        <f>IF(NOT(ISBLANK(VLOOKUP(E170,IIPM!A$2:J$999,2,FALSE))),VLOOKUP(E170,IIPM!A$2:J$999,2,FALSE),"")</f>
        <v>Medium</v>
      </c>
      <c r="D170" s="8" t="str">
        <f>IF(NOT(ISBLANK(VLOOKUP(E170,IIPM!A$2:J$999,3,FALSE))),VLOOKUP(E170,IIPM!A$2:J$999,3,FALSE),"")</f>
        <v>No</v>
      </c>
      <c r="E170" s="25" t="s">
        <v>436</v>
      </c>
      <c r="F170" s="19" t="str">
        <f>IF(NOT(ISBLANK(VLOOKUP(E170,IIPM!A$2:D$999,4,FALSE))),VLOOKUP(E170,IIPM!A$2:D$999,4,FALSE),"")</f>
        <v>ESSBASE</v>
      </c>
      <c r="G170" s="19" t="str">
        <f>IF(NOT(ISBLANK(VLOOKUP(E170,IIPM!A$2:J$999,5,FALSE))),VLOOKUP(E170,IIPM!A$2:J$999,5,FALSE),"")</f>
        <v>Hillard, Philippe (RBC IS)</v>
      </c>
      <c r="H170" s="92" t="str">
        <f>IF(NOT(ISBLANK(VLOOKUP(E170,IIPM!A$2:J$999,6,FALSE))),VLOOKUP(E170,IIPM!A$2:J$999,6,FALSE),"")</f>
        <v>Stefanovic, Snezana</v>
      </c>
      <c r="I170" s="92" t="str">
        <f>IF(NOT(ISBLANK(INDEX(L5RegionalHead[Regional Head],MATCH(Summary[L5],L5RegionalHead[L5],0)))),INDEX(L5RegionalHead[Regional Head],MATCH(Summary[L5],L5RegionalHead[L5],0)),"")</f>
        <v>Stefanovic, Snezana</v>
      </c>
      <c r="J170" s="92" t="e">
        <f>IF(NOT(ISBLANK(INDEX(IIPM[BU Exec Sponsor],MATCH(Summary[App Code],#REF!,0)))),INDEX(IIPM[BU Exec Sponsor],MATCH(Summary[App Code],#REF!,0)),"")</f>
        <v>#REF!</v>
      </c>
      <c r="K170" s="92" t="e">
        <f>IF(NOT(ISBLANK(INDEX(IIPM[Business App Sponsor],MATCH(Summary[App Code],#REF!,0)))),INDEX(IIPM[Business App Sponsor],MATCH(Summary[App Code],#REF!,0)),"")</f>
        <v>#REF!</v>
      </c>
      <c r="L170" s="92" t="e">
        <f>IF(NOT(ISBLANK(INDEX(IIPM[Primary Data Centers],MATCH(Summary[App Code],#REF!,0)))),INDEX(IIPM[Primary Data Centers],MATCH(Summary[App Code],#REF!,0)),"")</f>
        <v>#REF!</v>
      </c>
      <c r="M170" s="92" t="s">
        <v>234</v>
      </c>
      <c r="N170" s="92" t="s">
        <v>803</v>
      </c>
      <c r="O170" s="92" t="e">
        <f>IF(NOT(ISBLANK(INDEX(IIPM[Current Lifecycle Phase],MATCH(Summary[App Code],#REF!,0)))),INDEX(IIPM[Current Lifecycle Phase],MATCH(Summary[App Code],#REF!,0)),"")</f>
        <v>#REF!</v>
      </c>
      <c r="P170" s="172" t="s">
        <v>719</v>
      </c>
      <c r="Q170" s="42">
        <v>42898</v>
      </c>
      <c r="R170" s="42">
        <v>43260</v>
      </c>
      <c r="S170" s="42" t="s">
        <v>1303</v>
      </c>
      <c r="T170" s="42"/>
      <c r="U170" s="102"/>
      <c r="V170" s="8"/>
      <c r="W170" s="161"/>
      <c r="X170" s="200"/>
      <c r="Y170" s="38" t="s">
        <v>719</v>
      </c>
      <c r="Z170" s="42"/>
      <c r="AA170" s="66"/>
      <c r="AB170" s="38" t="s">
        <v>921</v>
      </c>
      <c r="AC170" s="187"/>
      <c r="AD170" s="67"/>
      <c r="AE170" s="31" t="s">
        <v>43</v>
      </c>
      <c r="AF170" s="8" t="s">
        <v>131</v>
      </c>
      <c r="AG170" s="9">
        <v>41860</v>
      </c>
      <c r="AH170" s="8" t="s">
        <v>19</v>
      </c>
      <c r="AI170" s="18" t="s">
        <v>20</v>
      </c>
      <c r="AJ170" s="76">
        <v>42225</v>
      </c>
      <c r="AK170" s="160" t="s">
        <v>921</v>
      </c>
      <c r="AL170" s="92"/>
      <c r="AM170" s="20" t="b">
        <f>IF(NOT(ISNA(MATCH(Summary[App Code],#REF!,0))),TRUE,FALSE)</f>
        <v>1</v>
      </c>
    </row>
    <row r="171" spans="1:39" s="10" customFormat="1" ht="15" customHeight="1">
      <c r="A171" s="25"/>
      <c r="B171" s="8"/>
      <c r="C171" s="8" t="str">
        <f>IF(NOT(ISBLANK(VLOOKUP(E171,IIPM!A$2:J$999,2,FALSE))),VLOOKUP(E171,IIPM!A$2:J$999,2,FALSE),"")</f>
        <v>High</v>
      </c>
      <c r="D171" s="8" t="str">
        <f>IF(NOT(ISBLANK(VLOOKUP(E171,IIPM!A$2:J$999,3,FALSE))),VLOOKUP(E171,IIPM!A$2:J$999,3,FALSE),"")</f>
        <v>No</v>
      </c>
      <c r="E171" s="25" t="s">
        <v>438</v>
      </c>
      <c r="F171" s="19" t="str">
        <f>IF(NOT(ISBLANK(VLOOKUP(E171,IIPM!A$2:D$999,4,FALSE))),VLOOKUP(E171,IIPM!A$2:D$999,4,FALSE),"")</f>
        <v>Income Collection</v>
      </c>
      <c r="G171" s="19" t="str">
        <f>IF(NOT(ISBLANK(VLOOKUP(E171,IIPM!A$2:J$999,5,FALSE))),VLOOKUP(E171,IIPM!A$2:J$999,5,FALSE),"")</f>
        <v>Ventura, Dino (RBC IS)</v>
      </c>
      <c r="H171" s="92" t="str">
        <f>IF(NOT(ISBLANK(VLOOKUP(E171,IIPM!A$2:J$999,6,FALSE))),VLOOKUP(E171,IIPM!A$2:J$999,6,FALSE),"")</f>
        <v>Rastegar, Afsaneh</v>
      </c>
      <c r="I171" s="92" t="str">
        <f>IF(NOT(ISBLANK(INDEX(L5RegionalHead[Regional Head],MATCH(Summary[L5],L5RegionalHead[L5],0)))),INDEX(L5RegionalHead[Regional Head],MATCH(Summary[L5],L5RegionalHead[L5],0)),"")</f>
        <v>Bob Markakis</v>
      </c>
      <c r="J171" s="92" t="e">
        <f>IF(NOT(ISBLANK(INDEX(IIPM[BU Exec Sponsor],MATCH(Summary[App Code],#REF!,0)))),INDEX(IIPM[BU Exec Sponsor],MATCH(Summary[App Code],#REF!,0)),"")</f>
        <v>#REF!</v>
      </c>
      <c r="K171" s="92" t="e">
        <f>IF(NOT(ISBLANK(INDEX(IIPM[Business App Sponsor],MATCH(Summary[App Code],#REF!,0)))),INDEX(IIPM[Business App Sponsor],MATCH(Summary[App Code],#REF!,0)),"")</f>
        <v>#REF!</v>
      </c>
      <c r="L171" s="92" t="e">
        <f>IF(NOT(ISBLANK(INDEX(IIPM[Primary Data Centers],MATCH(Summary[App Code],#REF!,0)))),INDEX(IIPM[Primary Data Centers],MATCH(Summary[App Code],#REF!,0)),"")</f>
        <v>#REF!</v>
      </c>
      <c r="M171" s="92" t="s">
        <v>28</v>
      </c>
      <c r="N171" s="92" t="s">
        <v>25</v>
      </c>
      <c r="O171" s="92" t="e">
        <f>IF(NOT(ISBLANK(INDEX(IIPM[Current Lifecycle Phase],MATCH(Summary[App Code],#REF!,0)))),INDEX(IIPM[Current Lifecycle Phase],MATCH(Summary[App Code],#REF!,0)),"")</f>
        <v>#REF!</v>
      </c>
      <c r="P171" s="172" t="s">
        <v>934</v>
      </c>
      <c r="Q171" s="42" t="s">
        <v>842</v>
      </c>
      <c r="R171" s="42"/>
      <c r="S171" s="42"/>
      <c r="T171" s="38"/>
      <c r="U171" s="72"/>
      <c r="V171" s="8"/>
      <c r="W171" s="161"/>
      <c r="X171" s="200"/>
      <c r="Y171" s="38" t="s">
        <v>723</v>
      </c>
      <c r="Z171" s="42"/>
      <c r="AA171" s="66"/>
      <c r="AB171" s="38" t="s">
        <v>723</v>
      </c>
      <c r="AC171" s="187"/>
      <c r="AD171" s="67"/>
      <c r="AE171" s="31" t="s">
        <v>51</v>
      </c>
      <c r="AF171" s="8" t="s">
        <v>169</v>
      </c>
      <c r="AG171" s="9">
        <v>42427</v>
      </c>
      <c r="AH171" s="8" t="s">
        <v>19</v>
      </c>
      <c r="AI171" s="18" t="s">
        <v>20</v>
      </c>
      <c r="AJ171" s="76">
        <v>42793</v>
      </c>
      <c r="AK171" s="160" t="s">
        <v>723</v>
      </c>
      <c r="AL171" s="92"/>
      <c r="AM171" s="20" t="b">
        <f>IF(NOT(ISNA(MATCH(Summary[App Code],#REF!,0))),TRUE,FALSE)</f>
        <v>1</v>
      </c>
    </row>
    <row r="172" spans="1:39" s="10" customFormat="1" ht="15" customHeight="1">
      <c r="A172" s="25">
        <v>4</v>
      </c>
      <c r="B172" s="8"/>
      <c r="C172" s="8" t="str">
        <f>IF(NOT(ISBLANK(VLOOKUP(E172,IIPM!A$2:J$999,2,FALSE))),VLOOKUP(E172,IIPM!A$2:J$999,2,FALSE),"")</f>
        <v>High</v>
      </c>
      <c r="D172" s="8" t="str">
        <f>IF(NOT(ISBLANK(VLOOKUP(E172,IIPM!A$2:J$999,3,FALSE))),VLOOKUP(E172,IIPM!A$2:J$999,3,FALSE),"")</f>
        <v>No</v>
      </c>
      <c r="E172" s="25" t="s">
        <v>442</v>
      </c>
      <c r="F172" s="19" t="str">
        <f>IF(NOT(ISBLANK(VLOOKUP(E172,IIPM!A$2:D$999,4,FALSE))),VLOOKUP(E172,IIPM!A$2:D$999,4,FALSE),"")</f>
        <v>REMEDY</v>
      </c>
      <c r="G172" s="19" t="str">
        <f>IF(NOT(ISBLANK(VLOOKUP(E172,IIPM!A$2:J$999,5,FALSE))),VLOOKUP(E172,IIPM!A$2:J$999,5,FALSE),"")</f>
        <v>Lion, Massimo (RBC IS)</v>
      </c>
      <c r="H172" s="92" t="str">
        <f>IF(NOT(ISBLANK(VLOOKUP(E172,IIPM!A$2:J$999,6,FALSE))),VLOOKUP(E172,IIPM!A$2:J$999,6,FALSE),"")</f>
        <v>Markakis, Bob</v>
      </c>
      <c r="I172" s="92" t="str">
        <f>IF(NOT(ISBLANK(INDEX(L5RegionalHead[Regional Head],MATCH(Summary[L5],L5RegionalHead[L5],0)))),INDEX(L5RegionalHead[Regional Head],MATCH(Summary[L5],L5RegionalHead[L5],0)),"")</f>
        <v>Bob Markakis</v>
      </c>
      <c r="J172" s="92" t="e">
        <f>IF(NOT(ISBLANK(INDEX(IIPM[BU Exec Sponsor],MATCH(Summary[App Code],#REF!,0)))),INDEX(IIPM[BU Exec Sponsor],MATCH(Summary[App Code],#REF!,0)),"")</f>
        <v>#REF!</v>
      </c>
      <c r="K172" s="92" t="e">
        <f>IF(NOT(ISBLANK(INDEX(IIPM[Business App Sponsor],MATCH(Summary[App Code],#REF!,0)))),INDEX(IIPM[Business App Sponsor],MATCH(Summary[App Code],#REF!,0)),"")</f>
        <v>#REF!</v>
      </c>
      <c r="L172" s="92" t="e">
        <f>IF(NOT(ISBLANK(INDEX(IIPM[Primary Data Centers],MATCH(Summary[App Code],#REF!,0)))),INDEX(IIPM[Primary Data Centers],MATCH(Summary[App Code],#REF!,0)),"")</f>
        <v>#REF!</v>
      </c>
      <c r="M172" s="92" t="s">
        <v>732</v>
      </c>
      <c r="N172" s="92" t="s">
        <v>227</v>
      </c>
      <c r="O172" s="92" t="e">
        <f>IF(NOT(ISBLANK(INDEX(IIPM[Current Lifecycle Phase],MATCH(Summary[App Code],#REF!,0)))),INDEX(IIPM[Current Lifecycle Phase],MATCH(Summary[App Code],#REF!,0)),"")</f>
        <v>#REF!</v>
      </c>
      <c r="P172" s="172" t="s">
        <v>934</v>
      </c>
      <c r="Q172" s="42">
        <v>42898</v>
      </c>
      <c r="R172" s="42"/>
      <c r="S172" s="42"/>
      <c r="T172" s="38"/>
      <c r="U172" s="72"/>
      <c r="V172" s="284" t="s">
        <v>1357</v>
      </c>
      <c r="W172" s="161"/>
      <c r="X172" s="200"/>
      <c r="Y172" s="38" t="s">
        <v>866</v>
      </c>
      <c r="Z172" s="42"/>
      <c r="AA172" s="66"/>
      <c r="AB172" s="38" t="s">
        <v>866</v>
      </c>
      <c r="AC172" s="187"/>
      <c r="AD172" s="67"/>
      <c r="AE172" s="31" t="s">
        <v>51</v>
      </c>
      <c r="AF172" s="8" t="s">
        <v>51</v>
      </c>
      <c r="AG172" s="9">
        <v>42322</v>
      </c>
      <c r="AH172" s="8" t="s">
        <v>19</v>
      </c>
      <c r="AI172" s="18" t="s">
        <v>20</v>
      </c>
      <c r="AJ172" s="76">
        <v>42688</v>
      </c>
      <c r="AK172" s="160" t="s">
        <v>866</v>
      </c>
      <c r="AL172" s="92"/>
      <c r="AM172" s="20" t="b">
        <f>IF(NOT(ISNA(MATCH(Summary[App Code],#REF!,0))),TRUE,FALSE)</f>
        <v>1</v>
      </c>
    </row>
    <row r="173" spans="1:39" s="10" customFormat="1" ht="15" customHeight="1">
      <c r="A173" s="25">
        <v>4</v>
      </c>
      <c r="B173" s="8"/>
      <c r="C173" s="8" t="str">
        <f>IF(NOT(ISBLANK(VLOOKUP(E173,IIPM!A$2:J$999,2,FALSE))),VLOOKUP(E173,IIPM!A$2:J$999,2,FALSE),"")</f>
        <v>High</v>
      </c>
      <c r="D173" s="8" t="str">
        <f>IF(NOT(ISBLANK(VLOOKUP(E173,IIPM!A$2:J$999,3,FALSE))),VLOOKUP(E173,IIPM!A$2:J$999,3,FALSE),"")</f>
        <v>No</v>
      </c>
      <c r="E173" s="25" t="s">
        <v>444</v>
      </c>
      <c r="F173" s="19" t="str">
        <f>IF(NOT(ISBLANK(VLOOKUP(E173,IIPM!A$2:D$999,4,FALSE))),VLOOKUP(E173,IIPM!A$2:D$999,4,FALSE),"")</f>
        <v>CEDACRI Citrix XenApp</v>
      </c>
      <c r="G173" s="19" t="str">
        <f>IF(NOT(ISBLANK(VLOOKUP(E173,IIPM!A$2:J$999,5,FALSE))),VLOOKUP(E173,IIPM!A$2:J$999,5,FALSE),"")</f>
        <v>Lion, Massimo (RBC IS)</v>
      </c>
      <c r="H173" s="92" t="str">
        <f>IF(NOT(ISBLANK(VLOOKUP(E173,IIPM!A$2:J$999,6,FALSE))),VLOOKUP(E173,IIPM!A$2:J$999,6,FALSE),"")</f>
        <v>Markakis, Bob</v>
      </c>
      <c r="I173" s="92" t="str">
        <f>IF(NOT(ISBLANK(INDEX(L5RegionalHead[Regional Head],MATCH(Summary[L5],L5RegionalHead[L5],0)))),INDEX(L5RegionalHead[Regional Head],MATCH(Summary[L5],L5RegionalHead[L5],0)),"")</f>
        <v>Bob Markakis</v>
      </c>
      <c r="J173" s="92" t="e">
        <f>IF(NOT(ISBLANK(INDEX(IIPM[BU Exec Sponsor],MATCH(Summary[App Code],#REF!,0)))),INDEX(IIPM[BU Exec Sponsor],MATCH(Summary[App Code],#REF!,0)),"")</f>
        <v>#REF!</v>
      </c>
      <c r="K173" s="92" t="e">
        <f>IF(NOT(ISBLANK(INDEX(IIPM[Business App Sponsor],MATCH(Summary[App Code],#REF!,0)))),INDEX(IIPM[Business App Sponsor],MATCH(Summary[App Code],#REF!,0)),"")</f>
        <v>#REF!</v>
      </c>
      <c r="L173" s="92" t="e">
        <f>IF(NOT(ISBLANK(INDEX(IIPM[Primary Data Centers],MATCH(Summary[App Code],#REF!,0)))),INDEX(IIPM[Primary Data Centers],MATCH(Summary[App Code],#REF!,0)),"")</f>
        <v>#REF!</v>
      </c>
      <c r="M173" s="92" t="s">
        <v>732</v>
      </c>
      <c r="N173" s="92" t="s">
        <v>227</v>
      </c>
      <c r="O173" s="92" t="e">
        <f>IF(NOT(ISBLANK(INDEX(IIPM[Current Lifecycle Phase],MATCH(Summary[App Code],#REF!,0)))),INDEX(IIPM[Current Lifecycle Phase],MATCH(Summary[App Code],#REF!,0)),"")</f>
        <v>#REF!</v>
      </c>
      <c r="P173" s="172" t="s">
        <v>934</v>
      </c>
      <c r="Q173" s="42">
        <v>42898</v>
      </c>
      <c r="R173" s="42"/>
      <c r="S173" s="42"/>
      <c r="T173" s="38"/>
      <c r="U173" s="72"/>
      <c r="V173" s="284" t="s">
        <v>1357</v>
      </c>
      <c r="W173" s="161"/>
      <c r="X173" s="200"/>
      <c r="Y173" s="38" t="s">
        <v>866</v>
      </c>
      <c r="Z173" s="42"/>
      <c r="AA173" s="66"/>
      <c r="AB173" s="38" t="s">
        <v>866</v>
      </c>
      <c r="AC173" s="187"/>
      <c r="AD173" s="67"/>
      <c r="AE173" s="31" t="s">
        <v>51</v>
      </c>
      <c r="AF173" s="8" t="s">
        <v>51</v>
      </c>
      <c r="AG173" s="9">
        <v>42322</v>
      </c>
      <c r="AH173" s="8" t="s">
        <v>19</v>
      </c>
      <c r="AI173" s="18" t="s">
        <v>20</v>
      </c>
      <c r="AJ173" s="76">
        <v>42688</v>
      </c>
      <c r="AK173" s="160" t="s">
        <v>866</v>
      </c>
      <c r="AL173" s="92"/>
      <c r="AM173" s="20" t="b">
        <f>IF(NOT(ISNA(MATCH(Summary[App Code],#REF!,0))),TRUE,FALSE)</f>
        <v>1</v>
      </c>
    </row>
    <row r="174" spans="1:39" s="10" customFormat="1" ht="15" customHeight="1">
      <c r="A174" s="25">
        <v>4</v>
      </c>
      <c r="B174" s="8"/>
      <c r="C174" s="8" t="str">
        <f>IF(NOT(ISBLANK(VLOOKUP(E174,IIPM!A$2:J$999,2,FALSE))),VLOOKUP(E174,IIPM!A$2:J$999,2,FALSE),"")</f>
        <v>Medium</v>
      </c>
      <c r="D174" s="8" t="str">
        <f>IF(NOT(ISBLANK(VLOOKUP(E174,IIPM!A$2:J$999,3,FALSE))),VLOOKUP(E174,IIPM!A$2:J$999,3,FALSE),"")</f>
        <v>No</v>
      </c>
      <c r="E174" s="25" t="s">
        <v>446</v>
      </c>
      <c r="F174" s="19" t="str">
        <f>IF(NOT(ISBLANK(VLOOKUP(E174,IIPM!A$2:D$999,4,FALSE))),VLOOKUP(E174,IIPM!A$2:D$999,4,FALSE),"")</f>
        <v>Nuovo Sportello</v>
      </c>
      <c r="G174" s="19" t="str">
        <f>IF(NOT(ISBLANK(VLOOKUP(E174,IIPM!A$2:J$999,5,FALSE))),VLOOKUP(E174,IIPM!A$2:J$999,5,FALSE),"")</f>
        <v>Lion, Massimo (RBC IS)</v>
      </c>
      <c r="H174" s="92" t="str">
        <f>IF(NOT(ISBLANK(VLOOKUP(E174,IIPM!A$2:J$999,6,FALSE))),VLOOKUP(E174,IIPM!A$2:J$999,6,FALSE),"")</f>
        <v>Markakis, Bob</v>
      </c>
      <c r="I174" s="92" t="str">
        <f>IF(NOT(ISBLANK(INDEX(L5RegionalHead[Regional Head],MATCH(Summary[L5],L5RegionalHead[L5],0)))),INDEX(L5RegionalHead[Regional Head],MATCH(Summary[L5],L5RegionalHead[L5],0)),"")</f>
        <v>Bob Markakis</v>
      </c>
      <c r="J174" s="92" t="e">
        <f>IF(NOT(ISBLANK(INDEX(IIPM[BU Exec Sponsor],MATCH(Summary[App Code],#REF!,0)))),INDEX(IIPM[BU Exec Sponsor],MATCH(Summary[App Code],#REF!,0)),"")</f>
        <v>#REF!</v>
      </c>
      <c r="K174" s="92" t="e">
        <f>IF(NOT(ISBLANK(INDEX(IIPM[Business App Sponsor],MATCH(Summary[App Code],#REF!,0)))),INDEX(IIPM[Business App Sponsor],MATCH(Summary[App Code],#REF!,0)),"")</f>
        <v>#REF!</v>
      </c>
      <c r="L174" s="92" t="e">
        <f>IF(NOT(ISBLANK(INDEX(IIPM[Primary Data Centers],MATCH(Summary[App Code],#REF!,0)))),INDEX(IIPM[Primary Data Centers],MATCH(Summary[App Code],#REF!,0)),"")</f>
        <v>#REF!</v>
      </c>
      <c r="M174" s="92" t="s">
        <v>732</v>
      </c>
      <c r="N174" s="92" t="s">
        <v>227</v>
      </c>
      <c r="O174" s="92" t="e">
        <f>IF(NOT(ISBLANK(INDEX(IIPM[Current Lifecycle Phase],MATCH(Summary[App Code],#REF!,0)))),INDEX(IIPM[Current Lifecycle Phase],MATCH(Summary[App Code],#REF!,0)),"")</f>
        <v>#REF!</v>
      </c>
      <c r="P174" s="172" t="s">
        <v>934</v>
      </c>
      <c r="Q174" s="57">
        <v>42898</v>
      </c>
      <c r="R174" s="57"/>
      <c r="S174" s="42"/>
      <c r="T174" s="38"/>
      <c r="U174" s="147"/>
      <c r="V174" s="284" t="s">
        <v>1357</v>
      </c>
      <c r="W174" s="161"/>
      <c r="X174" s="200"/>
      <c r="Y174" s="38" t="s">
        <v>866</v>
      </c>
      <c r="Z174" s="42"/>
      <c r="AA174" s="66"/>
      <c r="AB174" s="38" t="s">
        <v>866</v>
      </c>
      <c r="AC174" s="187"/>
      <c r="AD174" s="67"/>
      <c r="AE174" s="31" t="s">
        <v>43</v>
      </c>
      <c r="AF174" s="8" t="s">
        <v>51</v>
      </c>
      <c r="AG174" s="9">
        <v>42322</v>
      </c>
      <c r="AH174" s="8" t="s">
        <v>19</v>
      </c>
      <c r="AI174" s="18" t="s">
        <v>20</v>
      </c>
      <c r="AJ174" s="76">
        <v>42688</v>
      </c>
      <c r="AK174" s="160" t="s">
        <v>866</v>
      </c>
      <c r="AL174" s="92"/>
      <c r="AM174" s="20" t="b">
        <f>IF(NOT(ISNA(MATCH(Summary[App Code],#REF!,0))),TRUE,FALSE)</f>
        <v>1</v>
      </c>
    </row>
    <row r="175" spans="1:39" s="10" customFormat="1" ht="15" customHeight="1">
      <c r="A175" s="25">
        <v>4</v>
      </c>
      <c r="B175" s="8"/>
      <c r="C175" s="8" t="str">
        <f>IF(NOT(ISBLANK(VLOOKUP(E175,IIPM!A$2:J$999,2,FALSE))),VLOOKUP(E175,IIPM!A$2:J$999,2,FALSE),"")</f>
        <v>High</v>
      </c>
      <c r="D175" s="8" t="str">
        <f>IF(NOT(ISBLANK(VLOOKUP(E175,IIPM!A$2:J$999,3,FALSE))),VLOOKUP(E175,IIPM!A$2:J$999,3,FALSE),"")</f>
        <v>No</v>
      </c>
      <c r="E175" s="25" t="s">
        <v>726</v>
      </c>
      <c r="F175" s="19" t="str">
        <f>IF(NOT(ISBLANK(VLOOKUP(E175,IIPM!A$2:D$999,4,FALSE))),VLOOKUP(E175,IIPM!A$2:D$999,4,FALSE),"")</f>
        <v>GAIN</v>
      </c>
      <c r="G175" s="19" t="str">
        <f>IF(NOT(ISBLANK(VLOOKUP(E175,IIPM!A$2:J$999,5,FALSE))),VLOOKUP(E175,IIPM!A$2:J$999,5,FALSE),"")</f>
        <v>China, Bruno (RBC IS)</v>
      </c>
      <c r="H175" s="92" t="str">
        <f>IF(NOT(ISBLANK(VLOOKUP(E175,IIPM!A$2:J$999,6,FALSE))),VLOOKUP(E175,IIPM!A$2:J$999,6,FALSE),"")</f>
        <v>Stefanovic, Snezana</v>
      </c>
      <c r="I175" s="92" t="str">
        <f>IF(NOT(ISBLANK(INDEX(L5RegionalHead[Regional Head],MATCH(Summary[L5],L5RegionalHead[L5],0)))),INDEX(L5RegionalHead[Regional Head],MATCH(Summary[L5],L5RegionalHead[L5],0)),"")</f>
        <v>Stefanovic, Snezana</v>
      </c>
      <c r="J175" s="92" t="e">
        <f>IF(NOT(ISBLANK(INDEX(IIPM[BU Exec Sponsor],MATCH(Summary[App Code],#REF!,0)))),INDEX(IIPM[BU Exec Sponsor],MATCH(Summary[App Code],#REF!,0)),"")</f>
        <v>#REF!</v>
      </c>
      <c r="K175" s="92" t="e">
        <f>IF(NOT(ISBLANK(INDEX(IIPM[Business App Sponsor],MATCH(Summary[App Code],#REF!,0)))),INDEX(IIPM[Business App Sponsor],MATCH(Summary[App Code],#REF!,0)),"")</f>
        <v>#REF!</v>
      </c>
      <c r="L175" s="92" t="e">
        <f>IF(NOT(ISBLANK(INDEX(IIPM[Primary Data Centers],MATCH(Summary[App Code],#REF!,0)))),INDEX(IIPM[Primary Data Centers],MATCH(Summary[App Code],#REF!,0)),"")</f>
        <v>#REF!</v>
      </c>
      <c r="M175" s="92" t="s">
        <v>234</v>
      </c>
      <c r="N175" s="92" t="s">
        <v>803</v>
      </c>
      <c r="O175" s="92" t="e">
        <f>IF(NOT(ISBLANK(INDEX(IIPM[Current Lifecycle Phase],MATCH(Summary[App Code],#REF!,0)))),INDEX(IIPM[Current Lifecycle Phase],MATCH(Summary[App Code],#REF!,0)),"")</f>
        <v>#REF!</v>
      </c>
      <c r="P175" s="172" t="s">
        <v>719</v>
      </c>
      <c r="Q175" s="42">
        <v>42704</v>
      </c>
      <c r="R175" s="42">
        <v>43238</v>
      </c>
      <c r="S175" s="42" t="s">
        <v>1303</v>
      </c>
      <c r="T175" s="42"/>
      <c r="U175" s="102"/>
      <c r="W175" s="161"/>
      <c r="X175" s="200"/>
      <c r="Y175" s="38" t="s">
        <v>719</v>
      </c>
      <c r="Z175" s="42"/>
      <c r="AA175" s="66"/>
      <c r="AB175" s="38" t="s">
        <v>921</v>
      </c>
      <c r="AC175" s="187"/>
      <c r="AD175" s="66"/>
      <c r="AE175" s="31"/>
      <c r="AF175" s="8"/>
      <c r="AG175" s="9"/>
      <c r="AH175" s="8"/>
      <c r="AI175" s="18"/>
      <c r="AJ175" s="76"/>
      <c r="AK175" s="160" t="s">
        <v>921</v>
      </c>
      <c r="AL175" s="92"/>
      <c r="AM175" s="20" t="b">
        <f>IF(NOT(ISNA(MATCH(Summary[App Code],#REF!,0))),TRUE,FALSE)</f>
        <v>1</v>
      </c>
    </row>
    <row r="176" spans="1:39" s="10" customFormat="1" ht="15" customHeight="1">
      <c r="A176" s="25">
        <v>5</v>
      </c>
      <c r="B176" s="8"/>
      <c r="C176" s="8" t="str">
        <f>IF(NOT(ISBLANK(VLOOKUP(E176,IIPM!A$2:J$999,2,FALSE))),VLOOKUP(E176,IIPM!A$2:J$999,2,FALSE),"")</f>
        <v>High</v>
      </c>
      <c r="D176" s="8" t="str">
        <f>IF(NOT(ISBLANK(VLOOKUP(E176,IIPM!A$2:J$999,3,FALSE))),VLOOKUP(E176,IIPM!A$2:J$999,3,FALSE),"")</f>
        <v>No</v>
      </c>
      <c r="E176" s="25" t="s">
        <v>448</v>
      </c>
      <c r="F176" s="19" t="str">
        <f>IF(NOT(ISBLANK(VLOOKUP(E176,IIPM!A$2:D$999,4,FALSE))),VLOOKUP(E176,IIPM!A$2:D$999,4,FALSE),"")</f>
        <v>BODS (Business Objects Data Services)</v>
      </c>
      <c r="G176" s="19" t="str">
        <f>IF(NOT(ISBLANK(VLOOKUP(E176,IIPM!A$2:J$999,5,FALSE))),VLOOKUP(E176,IIPM!A$2:J$999,5,FALSE),"")</f>
        <v>Richard, Fran¿ois (RBC IS)</v>
      </c>
      <c r="H176" s="92" t="str">
        <f>IF(NOT(ISBLANK(VLOOKUP(E176,IIPM!A$2:J$999,6,FALSE))),VLOOKUP(E176,IIPM!A$2:J$999,6,FALSE),"")</f>
        <v>de Lucy, Chloe</v>
      </c>
      <c r="I176" s="92" t="str">
        <f>IF(NOT(ISBLANK(INDEX(L5RegionalHead[Regional Head],MATCH(Summary[L5],L5RegionalHead[L5],0)))),INDEX(L5RegionalHead[Regional Head],MATCH(Summary[L5],L5RegionalHead[L5],0)),"")</f>
        <v>Bob Markakis</v>
      </c>
      <c r="J176" s="92" t="e">
        <f>IF(NOT(ISBLANK(INDEX(IIPM[BU Exec Sponsor],MATCH(Summary[App Code],#REF!,0)))),INDEX(IIPM[BU Exec Sponsor],MATCH(Summary[App Code],#REF!,0)),"")</f>
        <v>#REF!</v>
      </c>
      <c r="K176" s="92" t="e">
        <f>IF(NOT(ISBLANK(INDEX(IIPM[Business App Sponsor],MATCH(Summary[App Code],#REF!,0)))),INDEX(IIPM[Business App Sponsor],MATCH(Summary[App Code],#REF!,0)),"")</f>
        <v>#REF!</v>
      </c>
      <c r="L176" s="92" t="e">
        <f>IF(NOT(ISBLANK(INDEX(IIPM[Primary Data Centers],MATCH(Summary[App Code],#REF!,0)))),INDEX(IIPM[Primary Data Centers],MATCH(Summary[App Code],#REF!,0)),"")</f>
        <v>#REF!</v>
      </c>
      <c r="M176" s="92" t="s">
        <v>234</v>
      </c>
      <c r="N176" s="92" t="s">
        <v>801</v>
      </c>
      <c r="O176" s="92" t="e">
        <f>IF(NOT(ISBLANK(INDEX(IIPM[Current Lifecycle Phase],MATCH(Summary[App Code],#REF!,0)))),INDEX(IIPM[Current Lifecycle Phase],MATCH(Summary[App Code],#REF!,0)),"")</f>
        <v>#REF!</v>
      </c>
      <c r="P176" s="172" t="s">
        <v>719</v>
      </c>
      <c r="Q176" s="42">
        <v>42888</v>
      </c>
      <c r="R176" s="42">
        <v>43253</v>
      </c>
      <c r="S176" s="42" t="s">
        <v>1303</v>
      </c>
      <c r="T176" s="42"/>
      <c r="U176" s="72"/>
      <c r="W176" s="161"/>
      <c r="X176" s="200"/>
      <c r="Y176" s="38" t="s">
        <v>719</v>
      </c>
      <c r="Z176" s="42"/>
      <c r="AA176" s="66"/>
      <c r="AB176" s="38" t="s">
        <v>921</v>
      </c>
      <c r="AC176" s="187"/>
      <c r="AD176" s="67"/>
      <c r="AE176" s="31" t="s">
        <v>43</v>
      </c>
      <c r="AF176" s="8" t="s">
        <v>278</v>
      </c>
      <c r="AG176" s="8"/>
      <c r="AH176" s="8" t="s">
        <v>50</v>
      </c>
      <c r="AI176" s="18" t="s">
        <v>20</v>
      </c>
      <c r="AJ176" s="76">
        <v>42856</v>
      </c>
      <c r="AK176" s="160" t="s">
        <v>921</v>
      </c>
      <c r="AL176" s="92"/>
      <c r="AM176" s="20" t="b">
        <f>IF(NOT(ISNA(MATCH(Summary[App Code],#REF!,0))),TRUE,FALSE)</f>
        <v>1</v>
      </c>
    </row>
    <row r="177" spans="1:39" s="10" customFormat="1" ht="15" customHeight="1">
      <c r="A177" s="25">
        <v>4</v>
      </c>
      <c r="B177" s="8"/>
      <c r="C177" s="8" t="str">
        <f>IF(NOT(ISBLANK(VLOOKUP(E177,IIPM!A$2:J$999,2,FALSE))),VLOOKUP(E177,IIPM!A$2:J$999,2,FALSE),"")</f>
        <v>High</v>
      </c>
      <c r="D177" s="8" t="str">
        <f>IF(NOT(ISBLANK(VLOOKUP(E177,IIPM!A$2:J$999,3,FALSE))),VLOOKUP(E177,IIPM!A$2:J$999,3,FALSE),"")</f>
        <v>No</v>
      </c>
      <c r="E177" s="25" t="s">
        <v>450</v>
      </c>
      <c r="F177" s="19" t="str">
        <f>IF(NOT(ISBLANK(VLOOKUP(E177,IIPM!A$2:D$999,4,FALSE))),VLOOKUP(E177,IIPM!A$2:D$999,4,FALSE),"")</f>
        <v>Crystal Reports</v>
      </c>
      <c r="G177" s="19" t="str">
        <f>IF(NOT(ISBLANK(VLOOKUP(E177,IIPM!A$2:J$999,5,FALSE))),VLOOKUP(E177,IIPM!A$2:J$999,5,FALSE),"")</f>
        <v>Richard, Fran¿ois (RBC IS)</v>
      </c>
      <c r="H177" s="92" t="str">
        <f>IF(NOT(ISBLANK(VLOOKUP(E177,IIPM!A$2:J$999,6,FALSE))),VLOOKUP(E177,IIPM!A$2:J$999,6,FALSE),"")</f>
        <v>de Lucy, Chloe</v>
      </c>
      <c r="I177" s="92" t="str">
        <f>IF(NOT(ISBLANK(INDEX(L5RegionalHead[Regional Head],MATCH(Summary[L5],L5RegionalHead[L5],0)))),INDEX(L5RegionalHead[Regional Head],MATCH(Summary[L5],L5RegionalHead[L5],0)),"")</f>
        <v>Bob Markakis</v>
      </c>
      <c r="J177" s="92" t="e">
        <f>IF(NOT(ISBLANK(INDEX(IIPM[BU Exec Sponsor],MATCH(Summary[App Code],#REF!,0)))),INDEX(IIPM[BU Exec Sponsor],MATCH(Summary[App Code],#REF!,0)),"")</f>
        <v>#REF!</v>
      </c>
      <c r="K177" s="92" t="e">
        <f>IF(NOT(ISBLANK(INDEX(IIPM[Business App Sponsor],MATCH(Summary[App Code],#REF!,0)))),INDEX(IIPM[Business App Sponsor],MATCH(Summary[App Code],#REF!,0)),"")</f>
        <v>#REF!</v>
      </c>
      <c r="L177" s="92" t="e">
        <f>IF(NOT(ISBLANK(INDEX(IIPM[Primary Data Centers],MATCH(Summary[App Code],#REF!,0)))),INDEX(IIPM[Primary Data Centers],MATCH(Summary[App Code],#REF!,0)),"")</f>
        <v>#REF!</v>
      </c>
      <c r="M177" s="92" t="s">
        <v>234</v>
      </c>
      <c r="N177" s="92" t="s">
        <v>801</v>
      </c>
      <c r="O177" s="92" t="e">
        <f>IF(NOT(ISBLANK(INDEX(IIPM[Current Lifecycle Phase],MATCH(Summary[App Code],#REF!,0)))),INDEX(IIPM[Current Lifecycle Phase],MATCH(Summary[App Code],#REF!,0)),"")</f>
        <v>#REF!</v>
      </c>
      <c r="P177" s="172" t="s">
        <v>719</v>
      </c>
      <c r="Q177" s="42">
        <v>42888</v>
      </c>
      <c r="R177" s="57">
        <v>43253</v>
      </c>
      <c r="S177" s="42" t="s">
        <v>1303</v>
      </c>
      <c r="T177" s="42"/>
      <c r="U177" s="72"/>
      <c r="W177" s="161"/>
      <c r="X177" s="200"/>
      <c r="Y177" s="38" t="s">
        <v>719</v>
      </c>
      <c r="Z177" s="42"/>
      <c r="AA177" s="66"/>
      <c r="AB177" s="38" t="s">
        <v>921</v>
      </c>
      <c r="AC177" s="187"/>
      <c r="AD177" s="67"/>
      <c r="AE177" s="31" t="s">
        <v>664</v>
      </c>
      <c r="AF177" s="8"/>
      <c r="AG177" s="8"/>
      <c r="AH177" s="8" t="s">
        <v>50</v>
      </c>
      <c r="AI177" s="18" t="s">
        <v>20</v>
      </c>
      <c r="AJ177" s="77"/>
      <c r="AK177" s="160" t="s">
        <v>921</v>
      </c>
      <c r="AL177" s="92"/>
      <c r="AM177" s="20" t="b">
        <f>IF(NOT(ISNA(MATCH(Summary[App Code],#REF!,0))),TRUE,FALSE)</f>
        <v>1</v>
      </c>
    </row>
    <row r="178" spans="1:39" s="10" customFormat="1" ht="15" customHeight="1">
      <c r="A178" s="25">
        <v>4</v>
      </c>
      <c r="B178" s="8"/>
      <c r="C178" s="8" t="str">
        <f>IF(NOT(ISBLANK(VLOOKUP(E178,IIPM!A$2:J$999,2,FALSE))),VLOOKUP(E178,IIPM!A$2:J$999,2,FALSE),"")</f>
        <v>High</v>
      </c>
      <c r="D178" s="8" t="str">
        <f>IF(NOT(ISBLANK(VLOOKUP(E178,IIPM!A$2:J$999,3,FALSE))),VLOOKUP(E178,IIPM!A$2:J$999,3,FALSE),"")</f>
        <v>No</v>
      </c>
      <c r="E178" s="25" t="s">
        <v>452</v>
      </c>
      <c r="F178" s="19" t="str">
        <f>IF(NOT(ISBLANK(VLOOKUP(E178,IIPM!A$2:D$999,4,FALSE))),VLOOKUP(E178,IIPM!A$2:D$999,4,FALSE),"")</f>
        <v>WEBI (Business Objects Web Intelligence)</v>
      </c>
      <c r="G178" s="19" t="str">
        <f>IF(NOT(ISBLANK(VLOOKUP(E178,IIPM!A$2:J$999,5,FALSE))),VLOOKUP(E178,IIPM!A$2:J$999,5,FALSE),"")</f>
        <v>Richard, Fran¿ois (RBC IS)</v>
      </c>
      <c r="H178" s="92" t="str">
        <f>IF(NOT(ISBLANK(VLOOKUP(E178,IIPM!A$2:J$999,6,FALSE))),VLOOKUP(E178,IIPM!A$2:J$999,6,FALSE),"")</f>
        <v>Gilbin, Didier (RBC IS)</v>
      </c>
      <c r="I178" s="92" t="str">
        <f>IF(NOT(ISBLANK(INDEX(L5RegionalHead[Regional Head],MATCH(Summary[L5],L5RegionalHead[L5],0)))),INDEX(L5RegionalHead[Regional Head],MATCH(Summary[L5],L5RegionalHead[L5],0)),"")</f>
        <v>Katty Conrard</v>
      </c>
      <c r="J178" s="92" t="e">
        <f>IF(NOT(ISBLANK(INDEX(IIPM[BU Exec Sponsor],MATCH(Summary[App Code],#REF!,0)))),INDEX(IIPM[BU Exec Sponsor],MATCH(Summary[App Code],#REF!,0)),"")</f>
        <v>#REF!</v>
      </c>
      <c r="K178" s="92" t="e">
        <f>IF(NOT(ISBLANK(INDEX(IIPM[Business App Sponsor],MATCH(Summary[App Code],#REF!,0)))),INDEX(IIPM[Business App Sponsor],MATCH(Summary[App Code],#REF!,0)),"")</f>
        <v>#REF!</v>
      </c>
      <c r="L178" s="92" t="e">
        <f>IF(NOT(ISBLANK(INDEX(IIPM[Primary Data Centers],MATCH(Summary[App Code],#REF!,0)))),INDEX(IIPM[Primary Data Centers],MATCH(Summary[App Code],#REF!,0)),"")</f>
        <v>#REF!</v>
      </c>
      <c r="M178" s="92" t="s">
        <v>234</v>
      </c>
      <c r="N178" s="92" t="s">
        <v>801</v>
      </c>
      <c r="O178" s="92" t="e">
        <f>IF(NOT(ISBLANK(INDEX(IIPM[Current Lifecycle Phase],MATCH(Summary[App Code],#REF!,0)))),INDEX(IIPM[Current Lifecycle Phase],MATCH(Summary[App Code],#REF!,0)),"")</f>
        <v>#REF!</v>
      </c>
      <c r="P178" s="172" t="s">
        <v>719</v>
      </c>
      <c r="Q178" s="42">
        <v>42888</v>
      </c>
      <c r="R178" s="42">
        <v>43253</v>
      </c>
      <c r="S178" s="42" t="s">
        <v>1303</v>
      </c>
      <c r="T178" s="42"/>
      <c r="U178" s="72"/>
      <c r="W178" s="161"/>
      <c r="X178" s="200"/>
      <c r="Y178" s="38" t="s">
        <v>719</v>
      </c>
      <c r="Z178" s="42"/>
      <c r="AA178" s="66"/>
      <c r="AB178" s="38" t="s">
        <v>921</v>
      </c>
      <c r="AC178" s="187"/>
      <c r="AD178" s="67"/>
      <c r="AE178" s="31" t="s">
        <v>664</v>
      </c>
      <c r="AF178" s="8"/>
      <c r="AG178" s="8"/>
      <c r="AH178" s="8" t="s">
        <v>50</v>
      </c>
      <c r="AI178" s="18" t="s">
        <v>20</v>
      </c>
      <c r="AJ178" s="77"/>
      <c r="AK178" s="160" t="s">
        <v>921</v>
      </c>
      <c r="AL178" s="92"/>
      <c r="AM178" s="20" t="b">
        <f>IF(NOT(ISNA(MATCH(Summary[App Code],#REF!,0))),TRUE,FALSE)</f>
        <v>1</v>
      </c>
    </row>
    <row r="179" spans="1:39" s="10" customFormat="1" ht="15" customHeight="1">
      <c r="A179" s="46">
        <v>4</v>
      </c>
      <c r="B179" s="8"/>
      <c r="C179" s="8" t="str">
        <f>IF(NOT(ISBLANK(VLOOKUP(E179,IIPM!A$2:J$999,2,FALSE))),VLOOKUP(E179,IIPM!A$2:J$999,2,FALSE),"")</f>
        <v>High</v>
      </c>
      <c r="D179" s="8" t="str">
        <f>IF(NOT(ISBLANK(VLOOKUP(E179,IIPM!A$2:J$999,3,FALSE))),VLOOKUP(E179,IIPM!A$2:J$999,3,FALSE),"")</f>
        <v>No</v>
      </c>
      <c r="E179" s="25" t="s">
        <v>742</v>
      </c>
      <c r="F179" s="19" t="str">
        <f>IF(NOT(ISBLANK(VLOOKUP(E179,IIPM!A$2:D$999,4,FALSE))),VLOOKUP(E179,IIPM!A$2:D$999,4,FALSE),"")</f>
        <v>ITS Microsoft CRM Dynamics</v>
      </c>
      <c r="G179" s="19" t="str">
        <f>IF(NOT(ISBLANK(VLOOKUP(E179,IIPM!A$2:J$999,5,FALSE))),VLOOKUP(E179,IIPM!A$2:J$999,5,FALSE),"")</f>
        <v>Spencer, Shirley (RBC IS)</v>
      </c>
      <c r="H179" s="92" t="str">
        <f>IF(NOT(ISBLANK(VLOOKUP(E179,IIPM!A$2:J$999,6,FALSE))),VLOOKUP(E179,IIPM!A$2:J$999,6,FALSE),"")</f>
        <v>Markakis, Bob</v>
      </c>
      <c r="I179" s="92" t="str">
        <f>IF(NOT(ISBLANK(INDEX(L5RegionalHead[Regional Head],MATCH(Summary[L5],L5RegionalHead[L5],0)))),INDEX(L5RegionalHead[Regional Head],MATCH(Summary[L5],L5RegionalHead[L5],0)),"")</f>
        <v>Bob Markakis</v>
      </c>
      <c r="J179" s="92"/>
      <c r="K179" s="92"/>
      <c r="L179" s="92"/>
      <c r="M179" s="92" t="s">
        <v>258</v>
      </c>
      <c r="N179" s="92" t="s">
        <v>573</v>
      </c>
      <c r="O179" s="92" t="e">
        <f>IF(NOT(ISBLANK(INDEX(IIPM[Current Lifecycle Phase],MATCH(Summary[App Code],#REF!,0)))),INDEX(IIPM[Current Lifecycle Phase],MATCH(Summary[App Code],#REF!,0)),"")</f>
        <v>#REF!</v>
      </c>
      <c r="P179" s="172" t="s">
        <v>719</v>
      </c>
      <c r="Q179" s="42">
        <v>42855</v>
      </c>
      <c r="R179" s="42">
        <v>43220</v>
      </c>
      <c r="S179" s="42" t="s">
        <v>1303</v>
      </c>
      <c r="T179" s="38"/>
      <c r="U179" s="72"/>
      <c r="V179" s="255"/>
      <c r="W179" s="161"/>
      <c r="X179" s="200"/>
      <c r="Y179" s="38" t="s">
        <v>866</v>
      </c>
      <c r="Z179" s="42"/>
      <c r="AA179" s="66" t="s">
        <v>852</v>
      </c>
      <c r="AB179" s="38" t="s">
        <v>866</v>
      </c>
      <c r="AC179" s="187"/>
      <c r="AD179" s="67"/>
      <c r="AE179" s="31"/>
      <c r="AF179" s="8"/>
      <c r="AG179" s="8"/>
      <c r="AH179" s="8"/>
      <c r="AI179" s="18"/>
      <c r="AJ179" s="77"/>
      <c r="AK179" s="160" t="s">
        <v>866</v>
      </c>
      <c r="AL179" s="92"/>
      <c r="AM179" s="20" t="b">
        <f>IF(NOT(ISNA(MATCH(Summary[App Code],#REF!,0))),TRUE,FALSE)</f>
        <v>1</v>
      </c>
    </row>
    <row r="180" spans="1:39" s="10" customFormat="1" ht="15" customHeight="1">
      <c r="A180" s="25">
        <v>5</v>
      </c>
      <c r="B180" s="8"/>
      <c r="C180" s="8" t="str">
        <f>IF(NOT(ISBLANK(VLOOKUP(E180,IIPM!A$2:J$999,2,FALSE))),VLOOKUP(E180,IIPM!A$2:J$999,2,FALSE),"")</f>
        <v>High</v>
      </c>
      <c r="D180" s="8" t="str">
        <f>IF(NOT(ISBLANK(VLOOKUP(E180,IIPM!A$2:J$999,3,FALSE))),VLOOKUP(E180,IIPM!A$2:J$999,3,FALSE),"")</f>
        <v>No</v>
      </c>
      <c r="E180" s="25" t="s">
        <v>454</v>
      </c>
      <c r="F180" s="19" t="str">
        <f>IF(NOT(ISBLANK(VLOOKUP(E180,IIPM!A$2:D$999,4,FALSE))),VLOOKUP(E180,IIPM!A$2:D$999,4,FALSE),"")</f>
        <v>ITS Lux Regulatory Datamart</v>
      </c>
      <c r="G180" s="19" t="str">
        <f>IF(NOT(ISBLANK(VLOOKUP(E180,IIPM!A$2:J$999,5,FALSE))),VLOOKUP(E180,IIPM!A$2:J$999,5,FALSE),"")</f>
        <v>Barrier, Fr¿d¿ric (RBC IS)</v>
      </c>
      <c r="H180" s="92" t="str">
        <f>IF(NOT(ISBLANK(VLOOKUP(E180,IIPM!A$2:J$999,6,FALSE))),VLOOKUP(E180,IIPM!A$2:J$999,6,FALSE),"")</f>
        <v>de Lucy, Chloe</v>
      </c>
      <c r="I180" s="92" t="str">
        <f>IF(NOT(ISBLANK(INDEX(L5RegionalHead[Regional Head],MATCH(Summary[L5],L5RegionalHead[L5],0)))),INDEX(L5RegionalHead[Regional Head],MATCH(Summary[L5],L5RegionalHead[L5],0)),"")</f>
        <v>Bob Markakis</v>
      </c>
      <c r="J180" s="92" t="e">
        <f>IF(NOT(ISBLANK(INDEX(IIPM[BU Exec Sponsor],MATCH(Summary[App Code],#REF!,0)))),INDEX(IIPM[BU Exec Sponsor],MATCH(Summary[App Code],#REF!,0)),"")</f>
        <v>#REF!</v>
      </c>
      <c r="K180" s="92" t="e">
        <f>IF(NOT(ISBLANK(INDEX(IIPM[Business App Sponsor],MATCH(Summary[App Code],#REF!,0)))),INDEX(IIPM[Business App Sponsor],MATCH(Summary[App Code],#REF!,0)),"")</f>
        <v>#REF!</v>
      </c>
      <c r="L180" s="92" t="e">
        <f>IF(NOT(ISBLANK(INDEX(IIPM[Primary Data Centers],MATCH(Summary[App Code],#REF!,0)))),INDEX(IIPM[Primary Data Centers],MATCH(Summary[App Code],#REF!,0)),"")</f>
        <v>#REF!</v>
      </c>
      <c r="M180" s="92" t="s">
        <v>234</v>
      </c>
      <c r="N180" s="92" t="s">
        <v>776</v>
      </c>
      <c r="O180" s="92" t="e">
        <f>IF(NOT(ISBLANK(INDEX(IIPM[Current Lifecycle Phase],MATCH(Summary[App Code],#REF!,0)))),INDEX(IIPM[Current Lifecycle Phase],MATCH(Summary[App Code],#REF!,0)),"")</f>
        <v>#REF!</v>
      </c>
      <c r="P180" s="172" t="s">
        <v>719</v>
      </c>
      <c r="Q180" s="57">
        <v>42857</v>
      </c>
      <c r="R180" s="57">
        <v>43218</v>
      </c>
      <c r="S180" s="42" t="s">
        <v>1303</v>
      </c>
      <c r="T180" s="42"/>
      <c r="U180" s="147"/>
      <c r="V180" s="255"/>
      <c r="W180" s="161"/>
      <c r="X180" s="200"/>
      <c r="Y180" s="38" t="s">
        <v>719</v>
      </c>
      <c r="Z180" s="42"/>
      <c r="AA180" s="66"/>
      <c r="AB180" s="38" t="s">
        <v>921</v>
      </c>
      <c r="AC180" s="187"/>
      <c r="AD180" s="67"/>
      <c r="AE180" s="31" t="s">
        <v>664</v>
      </c>
      <c r="AF180" s="8" t="s">
        <v>169</v>
      </c>
      <c r="AG180" s="8"/>
      <c r="AH180" s="8" t="s">
        <v>50</v>
      </c>
      <c r="AI180" s="18" t="s">
        <v>20</v>
      </c>
      <c r="AJ180" s="77"/>
      <c r="AK180" s="160" t="s">
        <v>921</v>
      </c>
      <c r="AL180" s="92"/>
      <c r="AM180" s="20" t="b">
        <f>IF(NOT(ISNA(MATCH(Summary[App Code],#REF!,0))),TRUE,FALSE)</f>
        <v>1</v>
      </c>
    </row>
    <row r="181" spans="1:39" s="10" customFormat="1" ht="15" customHeight="1">
      <c r="A181" s="25"/>
      <c r="B181" s="8"/>
      <c r="C181" s="8" t="str">
        <f>IF(NOT(ISBLANK(VLOOKUP(E181,IIPM!A$2:J$999,2,FALSE))),VLOOKUP(E181,IIPM!A$2:J$999,2,FALSE),"")</f>
        <v>High</v>
      </c>
      <c r="D181" s="8" t="str">
        <f>IF(NOT(ISBLANK(VLOOKUP(E181,IIPM!A$2:J$999,3,FALSE))),VLOOKUP(E181,IIPM!A$2:J$999,3,FALSE),"")</f>
        <v>No</v>
      </c>
      <c r="E181" s="25" t="s">
        <v>456</v>
      </c>
      <c r="F181" s="19" t="str">
        <f>IF(NOT(ISBLANK(VLOOKUP(E181,IIPM!A$2:D$999,4,FALSE))),VLOOKUP(E181,IIPM!A$2:D$999,4,FALSE),"")</f>
        <v>I&amp;TS Data Lake</v>
      </c>
      <c r="G181" s="19" t="str">
        <f>IF(NOT(ISBLANK(VLOOKUP(E181,IIPM!A$2:J$999,5,FALSE))),VLOOKUP(E181,IIPM!A$2:J$999,5,FALSE),"")</f>
        <v>Wong, Andrew Z (RBC IS)</v>
      </c>
      <c r="H181" s="92" t="str">
        <f>IF(NOT(ISBLANK(VLOOKUP(E181,IIPM!A$2:J$999,6,FALSE))),VLOOKUP(E181,IIPM!A$2:J$999,6,FALSE),"")</f>
        <v>Stefanovic, Snezana</v>
      </c>
      <c r="I181" s="92" t="str">
        <f>IF(NOT(ISBLANK(INDEX(L5RegionalHead[Regional Head],MATCH(Summary[L5],L5RegionalHead[L5],0)))),INDEX(L5RegionalHead[Regional Head],MATCH(Summary[L5],L5RegionalHead[L5],0)),"")</f>
        <v>Stefanovic, Snezana</v>
      </c>
      <c r="J181" s="92" t="e">
        <f>IF(NOT(ISBLANK(INDEX(IIPM[BU Exec Sponsor],MATCH(Summary[App Code],#REF!,0)))),INDEX(IIPM[BU Exec Sponsor],MATCH(Summary[App Code],#REF!,0)),"")</f>
        <v>#REF!</v>
      </c>
      <c r="K181" s="92" t="e">
        <f>IF(NOT(ISBLANK(INDEX(IIPM[Business App Sponsor],MATCH(Summary[App Code],#REF!,0)))),INDEX(IIPM[Business App Sponsor],MATCH(Summary[App Code],#REF!,0)),"")</f>
        <v>#REF!</v>
      </c>
      <c r="L181" s="92" t="e">
        <f>IF(NOT(ISBLANK(INDEX(IIPM[Primary Data Centers],MATCH(Summary[App Code],#REF!,0)))),INDEX(IIPM[Primary Data Centers],MATCH(Summary[App Code],#REF!,0)),"")</f>
        <v>#REF!</v>
      </c>
      <c r="M181" s="92" t="s">
        <v>40</v>
      </c>
      <c r="N181" s="92" t="s">
        <v>838</v>
      </c>
      <c r="O181" s="92" t="e">
        <f>IF(NOT(ISBLANK(INDEX(IIPM[Current Lifecycle Phase],MATCH(Summary[App Code],#REF!,0)))),INDEX(IIPM[Current Lifecycle Phase],MATCH(Summary[App Code],#REF!,0)),"")</f>
        <v>#REF!</v>
      </c>
      <c r="P181" s="172" t="s">
        <v>719</v>
      </c>
      <c r="Q181" s="57">
        <v>42852</v>
      </c>
      <c r="R181" s="57">
        <v>43215</v>
      </c>
      <c r="S181" s="42" t="s">
        <v>1303</v>
      </c>
      <c r="T181" s="38"/>
      <c r="U181" s="72"/>
      <c r="V181" s="255"/>
      <c r="W181" s="161"/>
      <c r="X181" s="200">
        <v>3</v>
      </c>
      <c r="Y181" s="38" t="s">
        <v>719</v>
      </c>
      <c r="Z181" s="42"/>
      <c r="AA181" s="66"/>
      <c r="AB181" s="38" t="s">
        <v>719</v>
      </c>
      <c r="AC181" s="202"/>
      <c r="AD181" s="67"/>
      <c r="AE181" s="31" t="s">
        <v>51</v>
      </c>
      <c r="AF181" s="8" t="s">
        <v>169</v>
      </c>
      <c r="AG181" s="8"/>
      <c r="AH181" s="8" t="s">
        <v>50</v>
      </c>
      <c r="AI181" s="18" t="s">
        <v>20</v>
      </c>
      <c r="AJ181" s="76">
        <v>42908</v>
      </c>
      <c r="AK181" s="160" t="s">
        <v>720</v>
      </c>
      <c r="AL181" s="214" t="s">
        <v>908</v>
      </c>
      <c r="AM181" s="20" t="b">
        <f>IF(NOT(ISNA(MATCH(Summary[App Code],#REF!,0))),TRUE,FALSE)</f>
        <v>1</v>
      </c>
    </row>
    <row r="182" spans="1:39" s="10" customFormat="1" ht="15" customHeight="1">
      <c r="A182" s="25">
        <v>6</v>
      </c>
      <c r="B182" s="8"/>
      <c r="C182" s="8" t="str">
        <f>IF(NOT(ISBLANK(VLOOKUP(E182,IIPM!A$2:J$999,2,FALSE))),VLOOKUP(E182,IIPM!A$2:J$999,2,FALSE),"")</f>
        <v>Criticality Not Assigned</v>
      </c>
      <c r="D182" s="8" t="str">
        <f>IF(NOT(ISBLANK(VLOOKUP(E182,IIPM!A$2:J$999,3,FALSE))),VLOOKUP(E182,IIPM!A$2:J$999,3,FALSE),"")</f>
        <v>No</v>
      </c>
      <c r="E182" s="25" t="s">
        <v>459</v>
      </c>
      <c r="F182" s="19" t="str">
        <f>IF(NOT(ISBLANK(VLOOKUP(E182,IIPM!A$2:D$999,4,FALSE))),VLOOKUP(E182,IIPM!A$2:D$999,4,FALSE),"")</f>
        <v>UCON</v>
      </c>
      <c r="G182" s="19" t="str">
        <f>IF(NOT(ISBLANK(VLOOKUP(E182,IIPM!A$2:J$999,5,FALSE))),VLOOKUP(E182,IIPM!A$2:J$999,5,FALSE),"")</f>
        <v>Franz, Laurent (RBC IS)</v>
      </c>
      <c r="H182" s="92" t="str">
        <f>IF(NOT(ISBLANK(VLOOKUP(E182,IIPM!A$2:J$999,6,FALSE))),VLOOKUP(E182,IIPM!A$2:J$999,6,FALSE),"")</f>
        <v>Stefanovic, Snezana</v>
      </c>
      <c r="I182" s="92" t="str">
        <f>IF(NOT(ISBLANK(INDEX(L5RegionalHead[Regional Head],MATCH(Summary[L5],L5RegionalHead[L5],0)))),INDEX(L5RegionalHead[Regional Head],MATCH(Summary[L5],L5RegionalHead[L5],0)),"")</f>
        <v>Stefanovic, Snezana</v>
      </c>
      <c r="J182" s="92" t="e">
        <f>IF(NOT(ISBLANK(INDEX(IIPM[BU Exec Sponsor],MATCH(Summary[App Code],#REF!,0)))),INDEX(IIPM[BU Exec Sponsor],MATCH(Summary[App Code],#REF!,0)),"")</f>
        <v>#REF!</v>
      </c>
      <c r="K182" s="92" t="e">
        <f>IF(NOT(ISBLANK(INDEX(IIPM[Business App Sponsor],MATCH(Summary[App Code],#REF!,0)))),INDEX(IIPM[Business App Sponsor],MATCH(Summary[App Code],#REF!,0)),"")</f>
        <v>#REF!</v>
      </c>
      <c r="L182" s="92" t="e">
        <f>IF(NOT(ISBLANK(INDEX(IIPM[Primary Data Centers],MATCH(Summary[App Code],#REF!,0)))),INDEX(IIPM[Primary Data Centers],MATCH(Summary[App Code],#REF!,0)),"")</f>
        <v>#REF!</v>
      </c>
      <c r="M182" s="92" t="s">
        <v>234</v>
      </c>
      <c r="N182" s="92" t="s">
        <v>95</v>
      </c>
      <c r="O182" s="92" t="e">
        <f>IF(NOT(ISBLANK(INDEX(IIPM[Current Lifecycle Phase],MATCH(Summary[App Code],#REF!,0)))),INDEX(IIPM[Current Lifecycle Phase],MATCH(Summary[App Code],#REF!,0)),"")</f>
        <v>#REF!</v>
      </c>
      <c r="P182" s="172" t="s">
        <v>719</v>
      </c>
      <c r="Q182" s="217">
        <v>42912</v>
      </c>
      <c r="R182" s="217">
        <v>43274</v>
      </c>
      <c r="S182" s="42" t="s">
        <v>1303</v>
      </c>
      <c r="T182" s="245"/>
      <c r="U182" s="282"/>
      <c r="V182" s="255"/>
      <c r="W182" s="161"/>
      <c r="X182" s="200"/>
      <c r="Y182" s="38" t="s">
        <v>719</v>
      </c>
      <c r="Z182" s="42"/>
      <c r="AA182" s="66"/>
      <c r="AB182" s="38" t="s">
        <v>719</v>
      </c>
      <c r="AC182" s="187"/>
      <c r="AD182" s="67"/>
      <c r="AE182" s="31" t="s">
        <v>31</v>
      </c>
      <c r="AF182" s="8" t="s">
        <v>31</v>
      </c>
      <c r="AG182" s="9">
        <v>42635</v>
      </c>
      <c r="AH182" s="8" t="s">
        <v>19</v>
      </c>
      <c r="AI182" s="18" t="s">
        <v>20</v>
      </c>
      <c r="AJ182" s="76">
        <v>43000</v>
      </c>
      <c r="AK182" s="160" t="s">
        <v>720</v>
      </c>
      <c r="AL182" s="92"/>
      <c r="AM182" s="20" t="b">
        <f>IF(NOT(ISNA(MATCH(Summary[App Code],#REF!,0))),TRUE,FALSE)</f>
        <v>1</v>
      </c>
    </row>
    <row r="183" spans="1:39" s="10" customFormat="1" ht="15" customHeight="1">
      <c r="A183" s="25">
        <v>5</v>
      </c>
      <c r="B183" s="8"/>
      <c r="C183" s="8" t="str">
        <f>IF(NOT(ISBLANK(VLOOKUP(E183,IIPM!A$2:J$999,2,FALSE))),VLOOKUP(E183,IIPM!A$2:J$999,2,FALSE),"")</f>
        <v>High</v>
      </c>
      <c r="D183" s="8" t="str">
        <f>IF(NOT(ISBLANK(VLOOKUP(E183,IIPM!A$2:J$999,3,FALSE))),VLOOKUP(E183,IIPM!A$2:J$999,3,FALSE),"")</f>
        <v>No</v>
      </c>
      <c r="E183" s="25" t="s">
        <v>728</v>
      </c>
      <c r="F183" s="19" t="str">
        <f>IF(NOT(ISBLANK(VLOOKUP(E183,IIPM!A$2:D$999,4,FALSE))),VLOOKUP(E183,IIPM!A$2:D$999,4,FALSE),"")</f>
        <v>Kofax Capture Luxembourg</v>
      </c>
      <c r="G183" s="19" t="str">
        <f>IF(NOT(ISBLANK(VLOOKUP(E183,IIPM!A$2:J$999,5,FALSE))),VLOOKUP(E183,IIPM!A$2:J$999,5,FALSE),"")</f>
        <v>Franz, Laurent (RBC IS)</v>
      </c>
      <c r="H183" s="92" t="str">
        <f>IF(NOT(ISBLANK(VLOOKUP(E183,IIPM!A$2:J$999,6,FALSE))),VLOOKUP(E183,IIPM!A$2:J$999,6,FALSE),"")</f>
        <v>Stefanovic, Snezana</v>
      </c>
      <c r="I183" s="92" t="str">
        <f>IF(NOT(ISBLANK(INDEX(L5RegionalHead[Regional Head],MATCH(Summary[L5],L5RegionalHead[L5],0)))),INDEX(L5RegionalHead[Regional Head],MATCH(Summary[L5],L5RegionalHead[L5],0)),"")</f>
        <v>Stefanovic, Snezana</v>
      </c>
      <c r="J183" s="92" t="e">
        <f>IF(NOT(ISBLANK(INDEX(IIPM[BU Exec Sponsor],MATCH(Summary[App Code],#REF!,0)))),INDEX(IIPM[BU Exec Sponsor],MATCH(Summary[App Code],#REF!,0)),"")</f>
        <v>#REF!</v>
      </c>
      <c r="K183" s="92" t="e">
        <f>IF(NOT(ISBLANK(INDEX(IIPM[Business App Sponsor],MATCH(Summary[App Code],#REF!,0)))),INDEX(IIPM[Business App Sponsor],MATCH(Summary[App Code],#REF!,0)),"")</f>
        <v>#REF!</v>
      </c>
      <c r="L183" s="92" t="e">
        <f>IF(NOT(ISBLANK(INDEX(IIPM[Primary Data Centers],MATCH(Summary[App Code],#REF!,0)))),INDEX(IIPM[Primary Data Centers],MATCH(Summary[App Code],#REF!,0)),"")</f>
        <v>#REF!</v>
      </c>
      <c r="M183" s="92" t="s">
        <v>234</v>
      </c>
      <c r="N183" s="92" t="s">
        <v>95</v>
      </c>
      <c r="O183" s="92" t="e">
        <f>IF(NOT(ISBLANK(INDEX(IIPM[Current Lifecycle Phase],MATCH(Summary[App Code],#REF!,0)))),INDEX(IIPM[Current Lifecycle Phase],MATCH(Summary[App Code],#REF!,0)),"")</f>
        <v>#REF!</v>
      </c>
      <c r="P183" s="207" t="s">
        <v>719</v>
      </c>
      <c r="Q183" s="217">
        <v>42912</v>
      </c>
      <c r="R183" s="217">
        <v>43277</v>
      </c>
      <c r="S183" s="42" t="s">
        <v>1346</v>
      </c>
      <c r="T183" s="50"/>
      <c r="U183" s="167"/>
      <c r="V183" s="255"/>
      <c r="W183" s="161"/>
      <c r="X183" s="200"/>
      <c r="Y183" s="38" t="s">
        <v>719</v>
      </c>
      <c r="Z183" s="42"/>
      <c r="AA183" s="66"/>
      <c r="AB183" s="38" t="s">
        <v>921</v>
      </c>
      <c r="AC183" s="187"/>
      <c r="AD183" s="67"/>
      <c r="AE183" s="31"/>
      <c r="AF183" s="8"/>
      <c r="AG183" s="8"/>
      <c r="AH183" s="8"/>
      <c r="AI183" s="18"/>
      <c r="AJ183" s="77"/>
      <c r="AK183" s="160" t="s">
        <v>921</v>
      </c>
      <c r="AL183" s="92"/>
      <c r="AM183" s="20" t="b">
        <f>IF(NOT(ISNA(MATCH(Summary[App Code],#REF!,0))),TRUE,FALSE)</f>
        <v>1</v>
      </c>
    </row>
    <row r="184" spans="1:39" s="10" customFormat="1" ht="15" customHeight="1">
      <c r="A184" s="25">
        <v>5</v>
      </c>
      <c r="B184" s="8"/>
      <c r="C184" s="8" t="str">
        <f>IF(NOT(ISBLANK(VLOOKUP(E184,IIPM!A$2:J$999,2,FALSE))),VLOOKUP(E184,IIPM!A$2:J$999,2,FALSE),"")</f>
        <v>High</v>
      </c>
      <c r="D184" s="8" t="str">
        <f>IF(NOT(ISBLANK(VLOOKUP(E184,IIPM!A$2:J$999,3,FALSE))),VLOOKUP(E184,IIPM!A$2:J$999,3,FALSE),"")</f>
        <v>No</v>
      </c>
      <c r="E184" s="25" t="s">
        <v>735</v>
      </c>
      <c r="F184" s="19" t="str">
        <f>IF(NOT(ISBLANK(VLOOKUP(E184,IIPM!A$2:D$999,4,FALSE))),VLOOKUP(E184,IIPM!A$2:D$999,4,FALSE),"")</f>
        <v>Fund Accounting Global Custody GATEWAY</v>
      </c>
      <c r="G184" s="19" t="str">
        <f>IF(NOT(ISBLANK(VLOOKUP(E184,IIPM!A$2:J$999,5,FALSE))),VLOOKUP(E184,IIPM!A$2:J$999,5,FALSE),"")</f>
        <v>Franz, Laurent (RBC IS)</v>
      </c>
      <c r="H184" s="92" t="str">
        <f>IF(NOT(ISBLANK(VLOOKUP(E184,IIPM!A$2:J$999,6,FALSE))),VLOOKUP(E184,IIPM!A$2:J$999,6,FALSE),"")</f>
        <v>Stefanovic, Snezana</v>
      </c>
      <c r="I184" s="92" t="str">
        <f>IF(NOT(ISBLANK(INDEX(L5RegionalHead[Regional Head],MATCH(Summary[L5],L5RegionalHead[L5],0)))),INDEX(L5RegionalHead[Regional Head],MATCH(Summary[L5],L5RegionalHead[L5],0)),"")</f>
        <v>Stefanovic, Snezana</v>
      </c>
      <c r="J184" s="92" t="e">
        <f>IF(NOT(ISBLANK(INDEX(IIPM[BU Exec Sponsor],MATCH(Summary[App Code],#REF!,0)))),INDEX(IIPM[BU Exec Sponsor],MATCH(Summary[App Code],#REF!,0)),"")</f>
        <v>#REF!</v>
      </c>
      <c r="K184" s="92" t="e">
        <f>IF(NOT(ISBLANK(INDEX(IIPM[Business App Sponsor],MATCH(Summary[App Code],#REF!,0)))),INDEX(IIPM[Business App Sponsor],MATCH(Summary[App Code],#REF!,0)),"")</f>
        <v>#REF!</v>
      </c>
      <c r="L184" s="92" t="e">
        <f>IF(NOT(ISBLANK(INDEX(IIPM[Primary Data Centers],MATCH(Summary[App Code],#REF!,0)))),INDEX(IIPM[Primary Data Centers],MATCH(Summary[App Code],#REF!,0)),"")</f>
        <v>#REF!</v>
      </c>
      <c r="M184" s="92" t="s">
        <v>234</v>
      </c>
      <c r="N184" s="92" t="s">
        <v>95</v>
      </c>
      <c r="O184" s="92" t="e">
        <f>IF(NOT(ISBLANK(INDEX(IIPM[Current Lifecycle Phase],MATCH(Summary[App Code],#REF!,0)))),INDEX(IIPM[Current Lifecycle Phase],MATCH(Summary[App Code],#REF!,0)),"")</f>
        <v>#REF!</v>
      </c>
      <c r="P184" s="172" t="s">
        <v>719</v>
      </c>
      <c r="Q184" s="57">
        <v>42907</v>
      </c>
      <c r="R184" s="57">
        <v>43271</v>
      </c>
      <c r="S184" s="42" t="s">
        <v>1303</v>
      </c>
      <c r="T184" s="42"/>
      <c r="U184" s="147"/>
      <c r="V184" s="255"/>
      <c r="W184" s="161"/>
      <c r="X184" s="200"/>
      <c r="Y184" s="38" t="s">
        <v>719</v>
      </c>
      <c r="Z184" s="42"/>
      <c r="AA184" s="66"/>
      <c r="AB184" s="38" t="s">
        <v>921</v>
      </c>
      <c r="AC184" s="187"/>
      <c r="AD184" s="67"/>
      <c r="AE184" s="31"/>
      <c r="AF184" s="8"/>
      <c r="AG184" s="8"/>
      <c r="AH184" s="8"/>
      <c r="AI184" s="18"/>
      <c r="AJ184" s="77"/>
      <c r="AK184" s="160" t="s">
        <v>921</v>
      </c>
      <c r="AL184" s="92"/>
      <c r="AM184" s="20" t="b">
        <f>IF(NOT(ISNA(MATCH(Summary[App Code],#REF!,0))),TRUE,FALSE)</f>
        <v>1</v>
      </c>
    </row>
    <row r="185" spans="1:39" s="10" customFormat="1" ht="15" customHeight="1">
      <c r="A185" s="25"/>
      <c r="B185" s="8"/>
      <c r="C185" s="8" t="str">
        <f>IF(NOT(ISBLANK(VLOOKUP(E185,IIPM!A$2:J$999,2,FALSE))),VLOOKUP(E185,IIPM!A$2:J$999,2,FALSE),"")</f>
        <v>Medium</v>
      </c>
      <c r="D185" s="8" t="str">
        <f>IF(NOT(ISBLANK(VLOOKUP(E185,IIPM!A$2:J$999,3,FALSE))),VLOOKUP(E185,IIPM!A$2:J$999,3,FALSE),"")</f>
        <v>No</v>
      </c>
      <c r="E185" s="25" t="s">
        <v>461</v>
      </c>
      <c r="F185" s="19" t="str">
        <f>IF(NOT(ISBLANK(VLOOKUP(E185,IIPM!A$2:D$999,4,FALSE))),VLOOKUP(E185,IIPM!A$2:D$999,4,FALSE),"")</f>
        <v>Securities Lending Interactive</v>
      </c>
      <c r="G185" s="19" t="str">
        <f>IF(NOT(ISBLANK(VLOOKUP(E185,IIPM!A$2:J$999,5,FALSE))),VLOOKUP(E185,IIPM!A$2:J$999,5,FALSE),"")</f>
        <v>Pramanik, Anshu</v>
      </c>
      <c r="H185" s="92" t="str">
        <f>IF(NOT(ISBLANK(VLOOKUP(E185,IIPM!A$2:J$999,6,FALSE))),VLOOKUP(E185,IIPM!A$2:J$999,6,FALSE),"")</f>
        <v>Rastegar, Afsaneh</v>
      </c>
      <c r="I185" s="92" t="str">
        <f>IF(NOT(ISBLANK(INDEX(L5RegionalHead[Regional Head],MATCH(Summary[L5],L5RegionalHead[L5],0)))),INDEX(L5RegionalHead[Regional Head],MATCH(Summary[L5],L5RegionalHead[L5],0)),"")</f>
        <v>Bob Markakis</v>
      </c>
      <c r="J185" s="92" t="e">
        <f>IF(NOT(ISBLANK(INDEX(IIPM[BU Exec Sponsor],MATCH(Summary[App Code],#REF!,0)))),INDEX(IIPM[BU Exec Sponsor],MATCH(Summary[App Code],#REF!,0)),"")</f>
        <v>#REF!</v>
      </c>
      <c r="K185" s="92" t="e">
        <f>IF(NOT(ISBLANK(INDEX(IIPM[Business App Sponsor],MATCH(Summary[App Code],#REF!,0)))),INDEX(IIPM[Business App Sponsor],MATCH(Summary[App Code],#REF!,0)),"")</f>
        <v>#REF!</v>
      </c>
      <c r="L185" s="92" t="e">
        <f>IF(NOT(ISBLANK(INDEX(IIPM[Primary Data Centers],MATCH(Summary[App Code],#REF!,0)))),INDEX(IIPM[Primary Data Centers],MATCH(Summary[App Code],#REF!,0)),"")</f>
        <v>#REF!</v>
      </c>
      <c r="M185" s="92" t="s">
        <v>40</v>
      </c>
      <c r="N185" s="92" t="s">
        <v>838</v>
      </c>
      <c r="O185" s="92" t="e">
        <f>IF(NOT(ISBLANK(INDEX(IIPM[Current Lifecycle Phase],MATCH(Summary[App Code],#REF!,0)))),INDEX(IIPM[Current Lifecycle Phase],MATCH(Summary[App Code],#REF!,0)),"")</f>
        <v>#REF!</v>
      </c>
      <c r="P185" s="172" t="s">
        <v>719</v>
      </c>
      <c r="Q185" s="42">
        <v>43077</v>
      </c>
      <c r="R185" s="57">
        <v>43442</v>
      </c>
      <c r="S185" s="42" t="s">
        <v>1303</v>
      </c>
      <c r="T185" s="39"/>
      <c r="U185" s="72"/>
      <c r="V185" s="255"/>
      <c r="W185" s="161"/>
      <c r="X185" s="200">
        <v>3</v>
      </c>
      <c r="Y185" s="38" t="s">
        <v>719</v>
      </c>
      <c r="Z185" s="42"/>
      <c r="AA185" s="66"/>
      <c r="AB185" s="38" t="s">
        <v>719</v>
      </c>
      <c r="AC185" s="202"/>
      <c r="AD185" s="67"/>
      <c r="AE185" s="31" t="s">
        <v>116</v>
      </c>
      <c r="AF185" s="8" t="s">
        <v>116</v>
      </c>
      <c r="AG185" s="8"/>
      <c r="AH185" s="8" t="s">
        <v>50</v>
      </c>
      <c r="AI185" s="18" t="s">
        <v>20</v>
      </c>
      <c r="AJ185" s="76">
        <v>42675</v>
      </c>
      <c r="AK185" s="160" t="s">
        <v>719</v>
      </c>
      <c r="AL185" s="92"/>
      <c r="AM185" s="20" t="b">
        <f>IF(NOT(ISNA(MATCH(Summary[App Code],#REF!,0))),TRUE,FALSE)</f>
        <v>1</v>
      </c>
    </row>
    <row r="186" spans="1:39" s="10" customFormat="1" ht="15" customHeight="1">
      <c r="A186" s="25"/>
      <c r="B186" s="8"/>
      <c r="C186" s="8"/>
      <c r="D186" s="8"/>
      <c r="E186" s="25" t="s">
        <v>1383</v>
      </c>
      <c r="F186" s="19" t="str">
        <f>IF(NOT(ISBLANK(VLOOKUP(E186,IIPM!A$2:D$999,4,FALSE))),VLOOKUP(E186,IIPM!A$2:D$999,4,FALSE),"")</f>
        <v>Credit Authorization Tool</v>
      </c>
      <c r="G186" s="19" t="str">
        <f>IF(NOT(ISBLANK(VLOOKUP(E186,IIPM!A$2:J$999,5,FALSE))),VLOOKUP(E186,IIPM!A$2:J$999,5,FALSE),"")</f>
        <v>Hillard, Philippe (RBC IS)</v>
      </c>
      <c r="H186" s="92" t="str">
        <f>IF(NOT(ISBLANK(VLOOKUP(E186,IIPM!A$2:J$999,6,FALSE))),VLOOKUP(E186,IIPM!A$2:J$999,6,FALSE),"")</f>
        <v>Stefanovic, Snezana</v>
      </c>
      <c r="I186" s="92"/>
      <c r="J186" s="92"/>
      <c r="K186" s="92"/>
      <c r="L186" s="92"/>
      <c r="M186" s="92"/>
      <c r="N186" s="92"/>
      <c r="O186" s="92"/>
      <c r="P186" s="172" t="s">
        <v>866</v>
      </c>
      <c r="Q186" s="57"/>
      <c r="R186" s="57"/>
      <c r="S186" s="42"/>
      <c r="T186" s="42"/>
      <c r="U186" s="147"/>
      <c r="V186" s="56"/>
      <c r="W186" s="161"/>
      <c r="X186" s="223"/>
      <c r="Y186" s="38"/>
      <c r="Z186" s="38"/>
      <c r="AA186" s="67"/>
      <c r="AB186" s="9"/>
      <c r="AC186" s="187"/>
      <c r="AD186" s="67"/>
      <c r="AE186" s="31"/>
      <c r="AF186" s="8"/>
      <c r="AG186" s="9"/>
      <c r="AH186" s="8"/>
      <c r="AI186" s="18"/>
      <c r="AJ186" s="76"/>
      <c r="AK186" s="249"/>
      <c r="AL186" s="9"/>
      <c r="AM186" s="20"/>
    </row>
    <row r="187" spans="1:39" s="10" customFormat="1" ht="15" customHeight="1">
      <c r="A187" s="25"/>
      <c r="B187" s="8"/>
      <c r="C187" s="8"/>
      <c r="D187" s="8"/>
      <c r="E187" s="25" t="s">
        <v>1381</v>
      </c>
      <c r="F187" s="19" t="str">
        <f>IF(NOT(ISBLANK(VLOOKUP(E187,IIPM!A$2:D$999,4,FALSE))),VLOOKUP(E187,IIPM!A$2:D$999,4,FALSE),"")</f>
        <v>I&amp;TS Consolidated Data Warehouse</v>
      </c>
      <c r="G187" s="19" t="str">
        <f>IF(NOT(ISBLANK(VLOOKUP(E187,IIPM!A$2:J$999,5,FALSE))),VLOOKUP(E187,IIPM!A$2:J$999,5,FALSE),"")</f>
        <v>Wong, Andrew Z (RBC IS)</v>
      </c>
      <c r="H187" s="92" t="str">
        <f>IF(NOT(ISBLANK(VLOOKUP(E187,IIPM!A$2:J$999,6,FALSE))),VLOOKUP(E187,IIPM!A$2:J$999,6,FALSE),"")</f>
        <v>Stefanovic, Snezana</v>
      </c>
      <c r="I187" s="92"/>
      <c r="J187" s="92"/>
      <c r="K187" s="92"/>
      <c r="L187" s="92"/>
      <c r="M187" s="92"/>
      <c r="N187" s="92"/>
      <c r="O187" s="92"/>
      <c r="P187" s="172" t="s">
        <v>866</v>
      </c>
      <c r="Q187" s="42"/>
      <c r="R187" s="42"/>
      <c r="S187" s="42"/>
      <c r="T187" s="72"/>
      <c r="U187" s="72"/>
      <c r="V187" s="287"/>
      <c r="W187" s="161"/>
      <c r="X187" s="223"/>
      <c r="Y187" s="38"/>
      <c r="Z187" s="38"/>
      <c r="AA187" s="67"/>
      <c r="AB187" s="8"/>
      <c r="AC187" s="187"/>
      <c r="AD187" s="67"/>
      <c r="AE187" s="31"/>
      <c r="AF187" s="8"/>
      <c r="AG187" s="8"/>
      <c r="AH187" s="8"/>
      <c r="AI187" s="18"/>
      <c r="AJ187" s="77"/>
      <c r="AK187" s="289"/>
      <c r="AL187" s="8"/>
      <c r="AM187" s="20"/>
    </row>
    <row r="188" spans="1:39" s="10" customFormat="1" ht="17.25" customHeight="1">
      <c r="A188" s="25">
        <v>3</v>
      </c>
      <c r="B188" s="8"/>
      <c r="C188" s="8" t="str">
        <f>IF(NOT(ISBLANK(VLOOKUP(E188,IIPM!A$2:J$999,2,FALSE))),VLOOKUP(E188,IIPM!A$2:J$999,2,FALSE),"")</f>
        <v>High</v>
      </c>
      <c r="D188" s="8" t="str">
        <f>IF(NOT(ISBLANK(VLOOKUP(E188,IIPM!A$2:J$999,3,FALSE))),VLOOKUP(E188,IIPM!A$2:J$999,3,FALSE),"")</f>
        <v>No</v>
      </c>
      <c r="E188" s="25" t="s">
        <v>463</v>
      </c>
      <c r="F188" s="19" t="str">
        <f>IF(NOT(ISBLANK(VLOOKUP(E188,IIPM!A$2:D$999,4,FALSE))),VLOOKUP(E188,IIPM!A$2:D$999,4,FALSE),"")</f>
        <v>ONESOURCE Accounts Production</v>
      </c>
      <c r="G188" s="19" t="str">
        <f>IF(NOT(ISBLANK(VLOOKUP(E188,IIPM!A$2:J$999,5,FALSE))),VLOOKUP(E188,IIPM!A$2:J$999,5,FALSE),"")</f>
        <v>Parras, Maria (RBC IS)</v>
      </c>
      <c r="H188" s="92" t="str">
        <f>IF(NOT(ISBLANK(VLOOKUP(E188,IIPM!A$2:J$999,6,FALSE))),VLOOKUP(E188,IIPM!A$2:J$999,6,FALSE),"")</f>
        <v>de Lucy, Chloe</v>
      </c>
      <c r="I188" s="92" t="str">
        <f>IF(NOT(ISBLANK(INDEX(L5RegionalHead[Regional Head],MATCH(Summary[L5],L5RegionalHead[L5],0)))),INDEX(L5RegionalHead[Regional Head],MATCH(Summary[L5],L5RegionalHead[L5],0)),"")</f>
        <v>Bob Markakis</v>
      </c>
      <c r="J188" s="92" t="e">
        <f>IF(NOT(ISBLANK(INDEX(IIPM[BU Exec Sponsor],MATCH(Summary[App Code],#REF!,0)))),INDEX(IIPM[BU Exec Sponsor],MATCH(Summary[App Code],#REF!,0)),"")</f>
        <v>#REF!</v>
      </c>
      <c r="K188" s="92" t="e">
        <f>IF(NOT(ISBLANK(INDEX(IIPM[Business App Sponsor],MATCH(Summary[App Code],#REF!,0)))),INDEX(IIPM[Business App Sponsor],MATCH(Summary[App Code],#REF!,0)),"")</f>
        <v>#REF!</v>
      </c>
      <c r="L188" s="92" t="e">
        <f>IF(NOT(ISBLANK(INDEX(IIPM[Primary Data Centers],MATCH(Summary[App Code],#REF!,0)))),INDEX(IIPM[Primary Data Centers],MATCH(Summary[App Code],#REF!,0)),"")</f>
        <v>#REF!</v>
      </c>
      <c r="M188" s="92" t="s">
        <v>740</v>
      </c>
      <c r="N188" s="92"/>
      <c r="O188" s="92" t="e">
        <f>IF(NOT(ISBLANK(INDEX(IIPM[Current Lifecycle Phase],MATCH(Summary[App Code],#REF!,0)))),INDEX(IIPM[Current Lifecycle Phase],MATCH(Summary[App Code],#REF!,0)),"")</f>
        <v>#REF!</v>
      </c>
      <c r="P188" s="172" t="s">
        <v>719</v>
      </c>
      <c r="Q188" s="42">
        <v>42855</v>
      </c>
      <c r="R188" s="42">
        <v>43220</v>
      </c>
      <c r="S188" s="42" t="s">
        <v>1303</v>
      </c>
      <c r="T188" s="235"/>
      <c r="U188" s="146"/>
      <c r="V188" s="255"/>
      <c r="W188" s="161"/>
      <c r="X188" s="200"/>
      <c r="Y188" s="38" t="s">
        <v>866</v>
      </c>
      <c r="Z188" s="42"/>
      <c r="AA188" s="66"/>
      <c r="AB188" s="38" t="s">
        <v>866</v>
      </c>
      <c r="AC188" s="187"/>
      <c r="AD188" s="67"/>
      <c r="AE188" s="31" t="s">
        <v>169</v>
      </c>
      <c r="AF188" s="8" t="s">
        <v>169</v>
      </c>
      <c r="AG188" s="9">
        <v>42655</v>
      </c>
      <c r="AH188" s="8" t="s">
        <v>19</v>
      </c>
      <c r="AI188" s="18" t="s">
        <v>20</v>
      </c>
      <c r="AJ188" s="76">
        <v>43020</v>
      </c>
      <c r="AK188" s="38" t="s">
        <v>866</v>
      </c>
      <c r="AL188" s="92"/>
      <c r="AM188" s="20" t="b">
        <f>IF(NOT(ISNA(MATCH(Summary[App Code],#REF!,0))),TRUE,FALSE)</f>
        <v>1</v>
      </c>
    </row>
    <row r="189" spans="1:39" s="10" customFormat="1" ht="15" customHeight="1">
      <c r="A189" s="25"/>
      <c r="B189" s="8"/>
      <c r="C189" s="8" t="str">
        <f>IF(NOT(ISBLANK(VLOOKUP(E189,IIPM!A$2:J$999,2,FALSE))),VLOOKUP(E189,IIPM!A$2:J$999,2,FALSE),"")</f>
        <v>High</v>
      </c>
      <c r="D189" s="8" t="str">
        <f>IF(NOT(ISBLANK(VLOOKUP(E189,IIPM!A$2:J$999,3,FALSE))),VLOOKUP(E189,IIPM!A$2:J$999,3,FALSE),"")</f>
        <v>No</v>
      </c>
      <c r="E189" s="25" t="s">
        <v>465</v>
      </c>
      <c r="F189" s="19" t="str">
        <f>IF(NOT(ISBLANK(VLOOKUP(E189,IIPM!A$2:D$999,4,FALSE))),VLOOKUP(E189,IIPM!A$2:D$999,4,FALSE),"")</f>
        <v>Document Centre</v>
      </c>
      <c r="G189" s="19" t="str">
        <f>IF(NOT(ISBLANK(VLOOKUP(E189,IIPM!A$2:J$999,5,FALSE))),VLOOKUP(E189,IIPM!A$2:J$999,5,FALSE),"")</f>
        <v>Panic, Vladan (RBC IS)</v>
      </c>
      <c r="H189" s="92" t="str">
        <f>IF(NOT(ISBLANK(VLOOKUP(E189,IIPM!A$2:J$999,6,FALSE))),VLOOKUP(E189,IIPM!A$2:J$999,6,FALSE),"")</f>
        <v>de Lucy, Chloe</v>
      </c>
      <c r="I189" s="92" t="str">
        <f>IF(NOT(ISBLANK(INDEX(L5RegionalHead[Regional Head],MATCH(Summary[L5],L5RegionalHead[L5],0)))),INDEX(L5RegionalHead[Regional Head],MATCH(Summary[L5],L5RegionalHead[L5],0)),"")</f>
        <v>Bob Markakis</v>
      </c>
      <c r="J189" s="92" t="e">
        <f>IF(NOT(ISBLANK(INDEX(IIPM[BU Exec Sponsor],MATCH(Summary[App Code],#REF!,0)))),INDEX(IIPM[BU Exec Sponsor],MATCH(Summary[App Code],#REF!,0)),"")</f>
        <v>#REF!</v>
      </c>
      <c r="K189" s="92" t="e">
        <f>IF(NOT(ISBLANK(INDEX(IIPM[Business App Sponsor],MATCH(Summary[App Code],#REF!,0)))),INDEX(IIPM[Business App Sponsor],MATCH(Summary[App Code],#REF!,0)),"")</f>
        <v>#REF!</v>
      </c>
      <c r="L189" s="92" t="e">
        <f>IF(NOT(ISBLANK(INDEX(IIPM[Primary Data Centers],MATCH(Summary[App Code],#REF!,0)))),INDEX(IIPM[Primary Data Centers],MATCH(Summary[App Code],#REF!,0)),"")</f>
        <v>#REF!</v>
      </c>
      <c r="M189" s="92" t="s">
        <v>40</v>
      </c>
      <c r="N189" s="92" t="s">
        <v>760</v>
      </c>
      <c r="O189" s="92" t="e">
        <f>IF(NOT(ISBLANK(INDEX(IIPM[Current Lifecycle Phase],MATCH(Summary[App Code],#REF!,0)))),INDEX(IIPM[Current Lifecycle Phase],MATCH(Summary[App Code],#REF!,0)),"")</f>
        <v>#REF!</v>
      </c>
      <c r="P189" s="172" t="s">
        <v>719</v>
      </c>
      <c r="Q189" s="42">
        <v>42818</v>
      </c>
      <c r="R189" s="42">
        <v>43183</v>
      </c>
      <c r="S189" s="42" t="s">
        <v>1304</v>
      </c>
      <c r="T189" s="39"/>
      <c r="U189" s="72"/>
      <c r="V189" s="31"/>
      <c r="W189" s="161"/>
      <c r="X189" s="200"/>
      <c r="Y189" s="38" t="s">
        <v>866</v>
      </c>
      <c r="Z189" s="42"/>
      <c r="AA189" s="66" t="s">
        <v>852</v>
      </c>
      <c r="AB189" s="38" t="s">
        <v>866</v>
      </c>
      <c r="AC189" s="187"/>
      <c r="AD189" s="67"/>
      <c r="AE189" s="31" t="s">
        <v>51</v>
      </c>
      <c r="AF189" s="8" t="s">
        <v>51</v>
      </c>
      <c r="AG189" s="9">
        <v>42546</v>
      </c>
      <c r="AH189" s="8" t="s">
        <v>50</v>
      </c>
      <c r="AI189" s="18" t="s">
        <v>20</v>
      </c>
      <c r="AJ189" s="76">
        <v>42786</v>
      </c>
      <c r="AK189" s="38" t="s">
        <v>866</v>
      </c>
      <c r="AL189" s="92"/>
      <c r="AM189" s="20" t="b">
        <f>IF(NOT(ISNA(MATCH(Summary[App Code],#REF!,0))),TRUE,FALSE)</f>
        <v>1</v>
      </c>
    </row>
    <row r="190" spans="1:39" s="10" customFormat="1" ht="15" customHeight="1">
      <c r="A190" s="25"/>
      <c r="B190" s="8"/>
      <c r="C190" s="8" t="str">
        <f>IF(NOT(ISBLANK(VLOOKUP(E190,IIPM!A$2:J$999,2,FALSE))),VLOOKUP(E190,IIPM!A$2:J$999,2,FALSE),"")</f>
        <v>Low</v>
      </c>
      <c r="D190" s="8" t="str">
        <f>IF(NOT(ISBLANK(VLOOKUP(E190,IIPM!A$2:J$999,3,FALSE))),VLOOKUP(E190,IIPM!A$2:J$999,3,FALSE),"")</f>
        <v>No</v>
      </c>
      <c r="E190" s="25" t="s">
        <v>467</v>
      </c>
      <c r="F190" s="19" t="str">
        <f>IF(NOT(ISBLANK(VLOOKUP(E190,IIPM!A$2:D$999,4,FALSE))),VLOOKUP(E190,IIPM!A$2:D$999,4,FALSE),"")</f>
        <v>ETF Hub</v>
      </c>
      <c r="G190" s="19" t="str">
        <f>IF(NOT(ISBLANK(VLOOKUP(E190,IIPM!A$2:J$999,5,FALSE))),VLOOKUP(E190,IIPM!A$2:J$999,5,FALSE),"")</f>
        <v>Panic, Vladan (RBC IS)</v>
      </c>
      <c r="H190" s="92" t="str">
        <f>IF(NOT(ISBLANK(VLOOKUP(E190,IIPM!A$2:J$999,6,FALSE))),VLOOKUP(E190,IIPM!A$2:J$999,6,FALSE),"")</f>
        <v>de Lucy, Chloe</v>
      </c>
      <c r="I190" s="92" t="str">
        <f>IF(NOT(ISBLANK(INDEX(L5RegionalHead[Regional Head],MATCH(Summary[L5],L5RegionalHead[L5],0)))),INDEX(L5RegionalHead[Regional Head],MATCH(Summary[L5],L5RegionalHead[L5],0)),"")</f>
        <v>Bob Markakis</v>
      </c>
      <c r="J190" s="92" t="e">
        <f>IF(NOT(ISBLANK(INDEX(IIPM[BU Exec Sponsor],MATCH(Summary[App Code],#REF!,0)))),INDEX(IIPM[BU Exec Sponsor],MATCH(Summary[App Code],#REF!,0)),"")</f>
        <v>#REF!</v>
      </c>
      <c r="K190" s="92" t="e">
        <f>IF(NOT(ISBLANK(INDEX(IIPM[Business App Sponsor],MATCH(Summary[App Code],#REF!,0)))),INDEX(IIPM[Business App Sponsor],MATCH(Summary[App Code],#REF!,0)),"")</f>
        <v>#REF!</v>
      </c>
      <c r="L190" s="92" t="e">
        <f>IF(NOT(ISBLANK(INDEX(IIPM[Primary Data Centers],MATCH(Summary[App Code],#REF!,0)))),INDEX(IIPM[Primary Data Centers],MATCH(Summary[App Code],#REF!,0)),"")</f>
        <v>#REF!</v>
      </c>
      <c r="M190" s="92" t="s">
        <v>40</v>
      </c>
      <c r="N190" s="92" t="s">
        <v>760</v>
      </c>
      <c r="O190" s="92" t="e">
        <f>IF(NOT(ISBLANK(INDEX(IIPM[Current Lifecycle Phase],MATCH(Summary[App Code],#REF!,0)))),INDEX(IIPM[Current Lifecycle Phase],MATCH(Summary[App Code],#REF!,0)),"")</f>
        <v>#REF!</v>
      </c>
      <c r="P190" s="172" t="s">
        <v>719</v>
      </c>
      <c r="Q190" s="42">
        <v>42818</v>
      </c>
      <c r="R190" s="42">
        <v>43183</v>
      </c>
      <c r="S190" s="42" t="s">
        <v>1304</v>
      </c>
      <c r="T190" s="39"/>
      <c r="U190" s="72"/>
      <c r="V190" s="8"/>
      <c r="W190" s="161"/>
      <c r="X190" s="200"/>
      <c r="Y190" s="38" t="s">
        <v>866</v>
      </c>
      <c r="Z190" s="42"/>
      <c r="AA190" s="66" t="s">
        <v>852</v>
      </c>
      <c r="AB190" s="38" t="s">
        <v>866</v>
      </c>
      <c r="AC190" s="187"/>
      <c r="AD190" s="67"/>
      <c r="AE190" s="31" t="s">
        <v>83</v>
      </c>
      <c r="AF190" s="8" t="s">
        <v>83</v>
      </c>
      <c r="AG190" s="8"/>
      <c r="AH190" s="8" t="s">
        <v>50</v>
      </c>
      <c r="AI190" s="18" t="s">
        <v>20</v>
      </c>
      <c r="AJ190" s="76">
        <v>43586</v>
      </c>
      <c r="AK190" s="38" t="s">
        <v>866</v>
      </c>
      <c r="AL190" s="92"/>
      <c r="AM190" s="20" t="b">
        <f>IF(NOT(ISNA(MATCH(Summary[App Code],#REF!,0))),TRUE,FALSE)</f>
        <v>1</v>
      </c>
    </row>
    <row r="191" spans="1:39" s="10" customFormat="1" ht="15" customHeight="1">
      <c r="A191" s="25"/>
      <c r="B191" s="8"/>
      <c r="C191" s="8" t="str">
        <f>IF(NOT(ISBLANK(VLOOKUP(E191,IIPM!A$2:J$999,2,FALSE))),VLOOKUP(E191,IIPM!A$2:J$999,2,FALSE),"")</f>
        <v>High</v>
      </c>
      <c r="D191" s="8" t="str">
        <f>IF(NOT(ISBLANK(VLOOKUP(E191,IIPM!A$2:J$999,3,FALSE))),VLOOKUP(E191,IIPM!A$2:J$999,3,FALSE),"")</f>
        <v>No</v>
      </c>
      <c r="E191" s="25" t="s">
        <v>469</v>
      </c>
      <c r="F191" s="19" t="str">
        <f>IF(NOT(ISBLANK(VLOOKUP(E191,IIPM!A$2:D$999,4,FALSE))),VLOOKUP(E191,IIPM!A$2:D$999,4,FALSE),"")</f>
        <v>MView</v>
      </c>
      <c r="G191" s="19" t="str">
        <f>IF(NOT(ISBLANK(VLOOKUP(E191,IIPM!A$2:J$999,5,FALSE))),VLOOKUP(E191,IIPM!A$2:J$999,5,FALSE),"")</f>
        <v>Panic, Vladan (RBC IS)</v>
      </c>
      <c r="H191" s="92" t="str">
        <f>IF(NOT(ISBLANK(VLOOKUP(E191,IIPM!A$2:J$999,6,FALSE))),VLOOKUP(E191,IIPM!A$2:J$999,6,FALSE),"")</f>
        <v>de Lucy, Chloe</v>
      </c>
      <c r="I191" s="92" t="str">
        <f>IF(NOT(ISBLANK(INDEX(L5RegionalHead[Regional Head],MATCH(Summary[L5],L5RegionalHead[L5],0)))),INDEX(L5RegionalHead[Regional Head],MATCH(Summary[L5],L5RegionalHead[L5],0)),"")</f>
        <v>Bob Markakis</v>
      </c>
      <c r="J191" s="92" t="e">
        <f>IF(NOT(ISBLANK(INDEX(IIPM[BU Exec Sponsor],MATCH(Summary[App Code],#REF!,0)))),INDEX(IIPM[BU Exec Sponsor],MATCH(Summary[App Code],#REF!,0)),"")</f>
        <v>#REF!</v>
      </c>
      <c r="K191" s="92" t="e">
        <f>IF(NOT(ISBLANK(INDEX(IIPM[Business App Sponsor],MATCH(Summary[App Code],#REF!,0)))),INDEX(IIPM[Business App Sponsor],MATCH(Summary[App Code],#REF!,0)),"")</f>
        <v>#REF!</v>
      </c>
      <c r="L191" s="92" t="e">
        <f>IF(NOT(ISBLANK(INDEX(IIPM[Primary Data Centers],MATCH(Summary[App Code],#REF!,0)))),INDEX(IIPM[Primary Data Centers],MATCH(Summary[App Code],#REF!,0)),"")</f>
        <v>#REF!</v>
      </c>
      <c r="M191" s="92" t="s">
        <v>40</v>
      </c>
      <c r="N191" s="92" t="s">
        <v>760</v>
      </c>
      <c r="O191" s="92" t="e">
        <f>IF(NOT(ISBLANK(INDEX(IIPM[Current Lifecycle Phase],MATCH(Summary[App Code],#REF!,0)))),INDEX(IIPM[Current Lifecycle Phase],MATCH(Summary[App Code],#REF!,0)),"")</f>
        <v>#REF!</v>
      </c>
      <c r="P191" s="172" t="s">
        <v>719</v>
      </c>
      <c r="Q191" s="42">
        <v>42818</v>
      </c>
      <c r="R191" s="42">
        <v>43183</v>
      </c>
      <c r="S191" s="42" t="s">
        <v>1304</v>
      </c>
      <c r="T191" s="39"/>
      <c r="U191" s="72"/>
      <c r="V191" s="8"/>
      <c r="W191" s="161"/>
      <c r="X191" s="200"/>
      <c r="Y191" s="38" t="s">
        <v>866</v>
      </c>
      <c r="Z191" s="42"/>
      <c r="AA191" s="66" t="s">
        <v>852</v>
      </c>
      <c r="AB191" s="38" t="s">
        <v>866</v>
      </c>
      <c r="AC191" s="187"/>
      <c r="AD191" s="67"/>
      <c r="AE191" s="31" t="s">
        <v>51</v>
      </c>
      <c r="AF191" s="8" t="s">
        <v>51</v>
      </c>
      <c r="AG191" s="9">
        <v>42546</v>
      </c>
      <c r="AH191" s="8" t="s">
        <v>50</v>
      </c>
      <c r="AI191" s="18" t="s">
        <v>20</v>
      </c>
      <c r="AJ191" s="76">
        <v>42786</v>
      </c>
      <c r="AK191" s="38" t="s">
        <v>866</v>
      </c>
      <c r="AL191" s="92"/>
      <c r="AM191" s="20" t="b">
        <f>IF(NOT(ISNA(MATCH(Summary[App Code],#REF!,0))),TRUE,FALSE)</f>
        <v>1</v>
      </c>
    </row>
    <row r="192" spans="1:39" s="10" customFormat="1" ht="15" customHeight="1">
      <c r="A192" s="25">
        <v>1</v>
      </c>
      <c r="B192" s="8"/>
      <c r="C192" s="8" t="str">
        <f>IF(NOT(ISBLANK(VLOOKUP(E192,IIPM!A$2:J$999,2,FALSE))),VLOOKUP(E192,IIPM!A$2:J$999,2,FALSE),"")</f>
        <v>High</v>
      </c>
      <c r="D192" s="8" t="str">
        <f>IF(NOT(ISBLANK(VLOOKUP(E192,IIPM!A$2:J$999,3,FALSE))),VLOOKUP(E192,IIPM!A$2:J$999,3,FALSE),"")</f>
        <v>Yes</v>
      </c>
      <c r="E192" s="25" t="s">
        <v>471</v>
      </c>
      <c r="F192" s="19" t="str">
        <f>IF(NOT(ISBLANK(VLOOKUP(E192,IIPM!A$2:D$999,4,FALSE))),VLOOKUP(E192,IIPM!A$2:D$999,4,FALSE),"")</f>
        <v>ACE</v>
      </c>
      <c r="G192" s="19" t="str">
        <f>IF(NOT(ISBLANK(VLOOKUP(E192,IIPM!A$2:J$999,5,FALSE))),VLOOKUP(E192,IIPM!A$2:J$999,5,FALSE),"")</f>
        <v>Williamson, Craig (RBC IS)</v>
      </c>
      <c r="H192" s="92" t="str">
        <f>IF(NOT(ISBLANK(VLOOKUP(E192,IIPM!A$2:J$999,6,FALSE))),VLOOKUP(E192,IIPM!A$2:J$999,6,FALSE),"")</f>
        <v>Markakis, Bob</v>
      </c>
      <c r="I192" s="92" t="str">
        <f>IF(NOT(ISBLANK(INDEX(L5RegionalHead[Regional Head],MATCH(Summary[L5],L5RegionalHead[L5],0)))),INDEX(L5RegionalHead[Regional Head],MATCH(Summary[L5],L5RegionalHead[L5],0)),"")</f>
        <v>Bob Markakis</v>
      </c>
      <c r="J192" s="92" t="e">
        <f>IF(NOT(ISBLANK(INDEX(IIPM[BU Exec Sponsor],MATCH(Summary[App Code],#REF!,0)))),INDEX(IIPM[BU Exec Sponsor],MATCH(Summary[App Code],#REF!,0)),"")</f>
        <v>#REF!</v>
      </c>
      <c r="K192" s="92" t="e">
        <f>IF(NOT(ISBLANK(INDEX(IIPM[Business App Sponsor],MATCH(Summary[App Code],#REF!,0)))),INDEX(IIPM[Business App Sponsor],MATCH(Summary[App Code],#REF!,0)),"")</f>
        <v>#REF!</v>
      </c>
      <c r="L192" s="92" t="e">
        <f>IF(NOT(ISBLANK(INDEX(IIPM[Primary Data Centers],MATCH(Summary[App Code],#REF!,0)))),INDEX(IIPM[Primary Data Centers],MATCH(Summary[App Code],#REF!,0)),"")</f>
        <v>#REF!</v>
      </c>
      <c r="M192" s="92" t="s">
        <v>234</v>
      </c>
      <c r="N192" s="92" t="s">
        <v>70</v>
      </c>
      <c r="O192" s="92" t="e">
        <f>IF(NOT(ISBLANK(INDEX(IIPM[Current Lifecycle Phase],MATCH(Summary[App Code],#REF!,0)))),INDEX(IIPM[Current Lifecycle Phase],MATCH(Summary[App Code],#REF!,0)),"")</f>
        <v>#REF!</v>
      </c>
      <c r="P192" s="172" t="s">
        <v>719</v>
      </c>
      <c r="Q192" s="42">
        <v>42850</v>
      </c>
      <c r="R192" s="42"/>
      <c r="S192" s="42" t="s">
        <v>1303</v>
      </c>
      <c r="T192" s="42"/>
      <c r="U192" s="72"/>
      <c r="V192" s="57" t="s">
        <v>851</v>
      </c>
      <c r="W192" s="161"/>
      <c r="X192" s="200"/>
      <c r="Y192" s="38" t="s">
        <v>719</v>
      </c>
      <c r="Z192" s="42"/>
      <c r="AA192" s="66"/>
      <c r="AB192" s="38" t="s">
        <v>921</v>
      </c>
      <c r="AC192" s="187"/>
      <c r="AD192" s="67"/>
      <c r="AE192" s="31" t="s">
        <v>169</v>
      </c>
      <c r="AF192" s="8" t="s">
        <v>169</v>
      </c>
      <c r="AG192" s="9">
        <v>42637</v>
      </c>
      <c r="AH192" s="8" t="s">
        <v>19</v>
      </c>
      <c r="AI192" s="18" t="s">
        <v>20</v>
      </c>
      <c r="AJ192" s="76">
        <v>43002</v>
      </c>
      <c r="AK192" s="38" t="s">
        <v>921</v>
      </c>
      <c r="AL192" s="92" t="s">
        <v>923</v>
      </c>
      <c r="AM192" s="20" t="b">
        <f>IF(NOT(ISNA(MATCH(Summary[App Code],#REF!,0))),TRUE,FALSE)</f>
        <v>1</v>
      </c>
    </row>
    <row r="193" spans="1:39" s="10" customFormat="1" ht="15" customHeight="1">
      <c r="A193" s="25"/>
      <c r="B193" s="8"/>
      <c r="C193" s="8" t="str">
        <f>IF(NOT(ISBLANK(VLOOKUP(E193,IIPM!A$2:J$999,2,FALSE))),VLOOKUP(E193,IIPM!A$2:J$999,2,FALSE),"")</f>
        <v>High</v>
      </c>
      <c r="D193" s="8" t="str">
        <f>IF(NOT(ISBLANK(VLOOKUP(E193,IIPM!A$2:J$999,3,FALSE))),VLOOKUP(E193,IIPM!A$2:J$999,3,FALSE),"")</f>
        <v>No</v>
      </c>
      <c r="E193" s="25" t="s">
        <v>473</v>
      </c>
      <c r="F193" s="19" t="str">
        <f>IF(NOT(ISBLANK(VLOOKUP(E193,IIPM!A$2:D$999,4,FALSE))),VLOOKUP(E193,IIPM!A$2:D$999,4,FALSE),"")</f>
        <v>FEA</v>
      </c>
      <c r="G193" s="19" t="str">
        <f>IF(NOT(ISBLANK(VLOOKUP(E193,IIPM!A$2:J$999,5,FALSE))),VLOOKUP(E193,IIPM!A$2:J$999,5,FALSE),"")</f>
        <v>Rodgers, Dave (RBC IS)</v>
      </c>
      <c r="H193" s="92" t="str">
        <f>IF(NOT(ISBLANK(VLOOKUP(E193,IIPM!A$2:J$999,6,FALSE))),VLOOKUP(E193,IIPM!A$2:J$999,6,FALSE),"")</f>
        <v>Rastegar, Afsaneh</v>
      </c>
      <c r="I193" s="92" t="str">
        <f>IF(NOT(ISBLANK(INDEX(L5RegionalHead[Regional Head],MATCH(Summary[L5],L5RegionalHead[L5],0)))),INDEX(L5RegionalHead[Regional Head],MATCH(Summary[L5],L5RegionalHead[L5],0)),"")</f>
        <v>Bob Markakis</v>
      </c>
      <c r="J193" s="92" t="e">
        <f>IF(NOT(ISBLANK(INDEX(IIPM[BU Exec Sponsor],MATCH(Summary[App Code],#REF!,0)))),INDEX(IIPM[BU Exec Sponsor],MATCH(Summary[App Code],#REF!,0)),"")</f>
        <v>#REF!</v>
      </c>
      <c r="K193" s="92" t="e">
        <f>IF(NOT(ISBLANK(INDEX(IIPM[Business App Sponsor],MATCH(Summary[App Code],#REF!,0)))),INDEX(IIPM[Business App Sponsor],MATCH(Summary[App Code],#REF!,0)),"")</f>
        <v>#REF!</v>
      </c>
      <c r="L193" s="92" t="e">
        <f>IF(NOT(ISBLANK(INDEX(IIPM[Primary Data Centers],MATCH(Summary[App Code],#REF!,0)))),INDEX(IIPM[Primary Data Centers],MATCH(Summary[App Code],#REF!,0)),"")</f>
        <v>#REF!</v>
      </c>
      <c r="M193" s="92" t="s">
        <v>28</v>
      </c>
      <c r="N193" s="92" t="s">
        <v>404</v>
      </c>
      <c r="O193" s="92" t="e">
        <f>IF(NOT(ISBLANK(INDEX(IIPM[Current Lifecycle Phase],MATCH(Summary[App Code],#REF!,0)))),INDEX(IIPM[Current Lifecycle Phase],MATCH(Summary[App Code],#REF!,0)),"")</f>
        <v>#REF!</v>
      </c>
      <c r="P193" s="172" t="s">
        <v>719</v>
      </c>
      <c r="Q193" s="57">
        <v>42947</v>
      </c>
      <c r="R193" s="42">
        <v>43309</v>
      </c>
      <c r="S193" s="42" t="s">
        <v>1306</v>
      </c>
      <c r="T193" s="38"/>
      <c r="U193" s="147"/>
      <c r="V193" s="31"/>
      <c r="W193" s="161"/>
      <c r="X193" s="200"/>
      <c r="Y193" s="38" t="s">
        <v>719</v>
      </c>
      <c r="Z193" s="42"/>
      <c r="AA193" s="66" t="s">
        <v>884</v>
      </c>
      <c r="AB193" s="38" t="s">
        <v>921</v>
      </c>
      <c r="AC193" s="187"/>
      <c r="AD193" s="67"/>
      <c r="AE193" s="31" t="s">
        <v>55</v>
      </c>
      <c r="AF193" s="8" t="s">
        <v>169</v>
      </c>
      <c r="AG193" s="9">
        <v>42655</v>
      </c>
      <c r="AH193" s="8" t="s">
        <v>19</v>
      </c>
      <c r="AI193" s="18" t="s">
        <v>20</v>
      </c>
      <c r="AJ193" s="76">
        <v>43020</v>
      </c>
      <c r="AK193" s="38" t="s">
        <v>921</v>
      </c>
      <c r="AL193" s="92" t="s">
        <v>923</v>
      </c>
      <c r="AM193" s="20" t="b">
        <f>IF(NOT(ISNA(MATCH(Summary[App Code],#REF!,0))),TRUE,FALSE)</f>
        <v>1</v>
      </c>
    </row>
    <row r="194" spans="1:39" s="10" customFormat="1" ht="15" customHeight="1">
      <c r="A194" s="36">
        <v>4</v>
      </c>
      <c r="B194" s="8"/>
      <c r="C194" s="8" t="str">
        <f>IF(NOT(ISBLANK(VLOOKUP(E194,IIPM!A$2:J$999,2,FALSE))),VLOOKUP(E194,IIPM!A$2:J$999,2,FALSE),"")</f>
        <v>High</v>
      </c>
      <c r="D194" s="8" t="str">
        <f>IF(NOT(ISBLANK(VLOOKUP(E194,IIPM!A$2:J$999,3,FALSE))),VLOOKUP(E194,IIPM!A$2:J$999,3,FALSE),"")</f>
        <v>No</v>
      </c>
      <c r="E194" s="25" t="s">
        <v>477</v>
      </c>
      <c r="F194" s="19" t="str">
        <f>IF(NOT(ISBLANK(VLOOKUP(E194,IIPM!A$2:D$999,4,FALSE))),VLOOKUP(E194,IIPM!A$2:D$999,4,FALSE),"")</f>
        <v>TCS/PAS</v>
      </c>
      <c r="G194" s="19" t="str">
        <f>IF(NOT(ISBLANK(VLOOKUP(E194,IIPM!A$2:J$999,5,FALSE))),VLOOKUP(E194,IIPM!A$2:J$999,5,FALSE),"")</f>
        <v>Abeymon, Sherly (RBC IS)</v>
      </c>
      <c r="H194" s="92" t="str">
        <f>IF(NOT(ISBLANK(VLOOKUP(E194,IIPM!A$2:J$999,6,FALSE))),VLOOKUP(E194,IIPM!A$2:J$999,6,FALSE),"")</f>
        <v>de Lucy, Chloe</v>
      </c>
      <c r="I194" s="92" t="str">
        <f>IF(NOT(ISBLANK(INDEX(L5RegionalHead[Regional Head],MATCH(Summary[L5],L5RegionalHead[L5],0)))),INDEX(L5RegionalHead[Regional Head],MATCH(Summary[L5],L5RegionalHead[L5],0)),"")</f>
        <v>Bob Markakis</v>
      </c>
      <c r="J194" s="92" t="e">
        <f>IF(NOT(ISBLANK(INDEX(IIPM[BU Exec Sponsor],MATCH(Summary[App Code],#REF!,0)))),INDEX(IIPM[BU Exec Sponsor],MATCH(Summary[App Code],#REF!,0)),"")</f>
        <v>#REF!</v>
      </c>
      <c r="K194" s="92" t="e">
        <f>IF(NOT(ISBLANK(INDEX(IIPM[Business App Sponsor],MATCH(Summary[App Code],#REF!,0)))),INDEX(IIPM[Business App Sponsor],MATCH(Summary[App Code],#REF!,0)),"")</f>
        <v>#REF!</v>
      </c>
      <c r="L194" s="92" t="e">
        <f>IF(NOT(ISBLANK(INDEX(IIPM[Primary Data Centers],MATCH(Summary[App Code],#REF!,0)))),INDEX(IIPM[Primary Data Centers],MATCH(Summary[App Code],#REF!,0)),"")</f>
        <v>#REF!</v>
      </c>
      <c r="M194" s="92" t="s">
        <v>234</v>
      </c>
      <c r="N194" s="92" t="s">
        <v>70</v>
      </c>
      <c r="O194" s="92" t="e">
        <f>IF(NOT(ISBLANK(INDEX(IIPM[Current Lifecycle Phase],MATCH(Summary[App Code],#REF!,0)))),INDEX(IIPM[Current Lifecycle Phase],MATCH(Summary[App Code],#REF!,0)),"")</f>
        <v>#REF!</v>
      </c>
      <c r="P194" s="172" t="s">
        <v>719</v>
      </c>
      <c r="Q194" s="57">
        <v>42887</v>
      </c>
      <c r="R194" s="57"/>
      <c r="S194" s="42" t="s">
        <v>1304</v>
      </c>
      <c r="T194" s="50"/>
      <c r="U194" s="167"/>
      <c r="V194" s="42" t="s">
        <v>851</v>
      </c>
      <c r="W194" s="161"/>
      <c r="X194" s="200"/>
      <c r="Y194" s="38" t="s">
        <v>719</v>
      </c>
      <c r="Z194" s="42"/>
      <c r="AA194" s="66"/>
      <c r="AB194" s="38" t="s">
        <v>921</v>
      </c>
      <c r="AC194" s="187"/>
      <c r="AD194" s="67"/>
      <c r="AE194" s="31" t="s">
        <v>51</v>
      </c>
      <c r="AF194" s="8" t="s">
        <v>169</v>
      </c>
      <c r="AG194" s="9">
        <v>42637</v>
      </c>
      <c r="AH194" s="8" t="s">
        <v>19</v>
      </c>
      <c r="AI194" s="18" t="s">
        <v>20</v>
      </c>
      <c r="AJ194" s="76">
        <v>43002</v>
      </c>
      <c r="AK194" s="160" t="s">
        <v>921</v>
      </c>
      <c r="AL194" s="92" t="s">
        <v>923</v>
      </c>
      <c r="AM194" s="20" t="b">
        <f>IF(NOT(ISNA(MATCH(Summary[App Code],#REF!,0))),TRUE,FALSE)</f>
        <v>1</v>
      </c>
    </row>
    <row r="195" spans="1:39" s="10" customFormat="1" ht="15" customHeight="1">
      <c r="A195" s="36">
        <v>4</v>
      </c>
      <c r="B195" s="8"/>
      <c r="C195" s="8" t="str">
        <f>IF(NOT(ISBLANK(VLOOKUP(E195,IIPM!A$2:J$999,2,FALSE))),VLOOKUP(E195,IIPM!A$2:J$999,2,FALSE),"")</f>
        <v>High</v>
      </c>
      <c r="D195" s="8" t="str">
        <f>IF(NOT(ISBLANK(VLOOKUP(E195,IIPM!A$2:J$999,3,FALSE))),VLOOKUP(E195,IIPM!A$2:J$999,3,FALSE),"")</f>
        <v>No</v>
      </c>
      <c r="E195" s="25" t="s">
        <v>479</v>
      </c>
      <c r="F195" s="19" t="str">
        <f>IF(NOT(ISBLANK(VLOOKUP(E195,IIPM!A$2:D$999,4,FALSE))),VLOOKUP(E195,IIPM!A$2:D$999,4,FALSE),"")</f>
        <v>EIR</v>
      </c>
      <c r="G195" s="19" t="str">
        <f>IF(NOT(ISBLANK(VLOOKUP(E195,IIPM!A$2:J$999,5,FALSE))),VLOOKUP(E195,IIPM!A$2:J$999,5,FALSE),"")</f>
        <v>Abeymon, Sherly (RBC IS)</v>
      </c>
      <c r="H195" s="92" t="str">
        <f>IF(NOT(ISBLANK(VLOOKUP(E195,IIPM!A$2:J$999,6,FALSE))),VLOOKUP(E195,IIPM!A$2:J$999,6,FALSE),"")</f>
        <v>de Lucy, Chloe</v>
      </c>
      <c r="I195" s="92" t="str">
        <f>IF(NOT(ISBLANK(INDEX(L5RegionalHead[Regional Head],MATCH(Summary[L5],L5RegionalHead[L5],0)))),INDEX(L5RegionalHead[Regional Head],MATCH(Summary[L5],L5RegionalHead[L5],0)),"")</f>
        <v>Bob Markakis</v>
      </c>
      <c r="J195" s="92" t="e">
        <f>IF(NOT(ISBLANK(INDEX(IIPM[BU Exec Sponsor],MATCH(Summary[App Code],#REF!,0)))),INDEX(IIPM[BU Exec Sponsor],MATCH(Summary[App Code],#REF!,0)),"")</f>
        <v>#REF!</v>
      </c>
      <c r="K195" s="92" t="e">
        <f>IF(NOT(ISBLANK(INDEX(IIPM[Business App Sponsor],MATCH(Summary[App Code],#REF!,0)))),INDEX(IIPM[Business App Sponsor],MATCH(Summary[App Code],#REF!,0)),"")</f>
        <v>#REF!</v>
      </c>
      <c r="L195" s="92" t="e">
        <f>IF(NOT(ISBLANK(INDEX(IIPM[Primary Data Centers],MATCH(Summary[App Code],#REF!,0)))),INDEX(IIPM[Primary Data Centers],MATCH(Summary[App Code],#REF!,0)),"")</f>
        <v>#REF!</v>
      </c>
      <c r="M195" s="92" t="s">
        <v>234</v>
      </c>
      <c r="N195" s="92" t="s">
        <v>70</v>
      </c>
      <c r="O195" s="92" t="e">
        <f>IF(NOT(ISBLANK(INDEX(IIPM[Current Lifecycle Phase],MATCH(Summary[App Code],#REF!,0)))),INDEX(IIPM[Current Lifecycle Phase],MATCH(Summary[App Code],#REF!,0)),"")</f>
        <v>#REF!</v>
      </c>
      <c r="P195" s="172" t="s">
        <v>719</v>
      </c>
      <c r="Q195" s="57">
        <v>42887</v>
      </c>
      <c r="R195" s="57"/>
      <c r="S195" s="42" t="s">
        <v>1304</v>
      </c>
      <c r="T195" s="50"/>
      <c r="U195" s="167"/>
      <c r="V195" s="42" t="s">
        <v>851</v>
      </c>
      <c r="W195" s="161"/>
      <c r="X195" s="200"/>
      <c r="Y195" s="38" t="s">
        <v>719</v>
      </c>
      <c r="Z195" s="42"/>
      <c r="AA195" s="66"/>
      <c r="AB195" s="38" t="s">
        <v>921</v>
      </c>
      <c r="AC195" s="187"/>
      <c r="AD195" s="67"/>
      <c r="AE195" s="31" t="s">
        <v>51</v>
      </c>
      <c r="AF195" s="8" t="s">
        <v>169</v>
      </c>
      <c r="AG195" s="9">
        <v>42637</v>
      </c>
      <c r="AH195" s="8" t="s">
        <v>19</v>
      </c>
      <c r="AI195" s="18" t="s">
        <v>20</v>
      </c>
      <c r="AJ195" s="76">
        <v>43002</v>
      </c>
      <c r="AK195" s="160" t="s">
        <v>921</v>
      </c>
      <c r="AL195" s="92" t="s">
        <v>923</v>
      </c>
      <c r="AM195" s="20" t="b">
        <f>IF(NOT(ISNA(MATCH(Summary[App Code],#REF!,0))),TRUE,FALSE)</f>
        <v>1</v>
      </c>
    </row>
    <row r="196" spans="1:39" s="10" customFormat="1" ht="15" customHeight="1">
      <c r="A196" s="36">
        <v>5</v>
      </c>
      <c r="B196" s="8"/>
      <c r="C196" s="8" t="str">
        <f>IF(NOT(ISBLANK(VLOOKUP(E196,IIPM!A$2:J$999,2,FALSE))),VLOOKUP(E196,IIPM!A$2:J$999,2,FALSE),"")</f>
        <v>High</v>
      </c>
      <c r="D196" s="8" t="str">
        <f>IF(NOT(ISBLANK(VLOOKUP(E196,IIPM!A$2:J$999,3,FALSE))),VLOOKUP(E196,IIPM!A$2:J$999,3,FALSE),"")</f>
        <v>No</v>
      </c>
      <c r="E196" s="25" t="s">
        <v>481</v>
      </c>
      <c r="F196" s="19" t="str">
        <f>IF(NOT(ISBLANK(VLOOKUP(E196,IIPM!A$2:D$999,4,FALSE))),VLOOKUP(E196,IIPM!A$2:D$999,4,FALSE),"")</f>
        <v>FAS</v>
      </c>
      <c r="G196" s="19" t="str">
        <f>IF(NOT(ISBLANK(VLOOKUP(E196,IIPM!A$2:J$999,5,FALSE))),VLOOKUP(E196,IIPM!A$2:J$999,5,FALSE),"")</f>
        <v>Abeymon, Sherly (RBC IS)</v>
      </c>
      <c r="H196" s="92" t="str">
        <f>IF(NOT(ISBLANK(VLOOKUP(E196,IIPM!A$2:J$999,6,FALSE))),VLOOKUP(E196,IIPM!A$2:J$999,6,FALSE),"")</f>
        <v>de Lucy, Chloe</v>
      </c>
      <c r="I196" s="92" t="str">
        <f>IF(NOT(ISBLANK(INDEX(L5RegionalHead[Regional Head],MATCH(Summary[L5],L5RegionalHead[L5],0)))),INDEX(L5RegionalHead[Regional Head],MATCH(Summary[L5],L5RegionalHead[L5],0)),"")</f>
        <v>Bob Markakis</v>
      </c>
      <c r="J196" s="92" t="e">
        <f>IF(NOT(ISBLANK(INDEX(IIPM[BU Exec Sponsor],MATCH(Summary[App Code],#REF!,0)))),INDEX(IIPM[BU Exec Sponsor],MATCH(Summary[App Code],#REF!,0)),"")</f>
        <v>#REF!</v>
      </c>
      <c r="K196" s="92" t="e">
        <f>IF(NOT(ISBLANK(INDEX(IIPM[Business App Sponsor],MATCH(Summary[App Code],#REF!,0)))),INDEX(IIPM[Business App Sponsor],MATCH(Summary[App Code],#REF!,0)),"")</f>
        <v>#REF!</v>
      </c>
      <c r="L196" s="92" t="e">
        <f>IF(NOT(ISBLANK(INDEX(IIPM[Primary Data Centers],MATCH(Summary[App Code],#REF!,0)))),INDEX(IIPM[Primary Data Centers],MATCH(Summary[App Code],#REF!,0)),"")</f>
        <v>#REF!</v>
      </c>
      <c r="M196" s="92" t="s">
        <v>234</v>
      </c>
      <c r="N196" s="92" t="s">
        <v>70</v>
      </c>
      <c r="O196" s="92" t="e">
        <f>IF(NOT(ISBLANK(INDEX(IIPM[Current Lifecycle Phase],MATCH(Summary[App Code],#REF!,0)))),INDEX(IIPM[Current Lifecycle Phase],MATCH(Summary[App Code],#REF!,0)),"")</f>
        <v>#REF!</v>
      </c>
      <c r="P196" s="172" t="s">
        <v>719</v>
      </c>
      <c r="Q196" s="42">
        <v>42887</v>
      </c>
      <c r="R196" s="42"/>
      <c r="S196" s="42" t="s">
        <v>1304</v>
      </c>
      <c r="T196" s="50"/>
      <c r="U196" s="102"/>
      <c r="V196" s="42" t="s">
        <v>851</v>
      </c>
      <c r="W196" s="161"/>
      <c r="X196" s="200"/>
      <c r="Y196" s="38" t="s">
        <v>719</v>
      </c>
      <c r="Z196" s="42"/>
      <c r="AA196" s="66"/>
      <c r="AB196" s="38" t="s">
        <v>921</v>
      </c>
      <c r="AC196" s="187"/>
      <c r="AD196" s="67"/>
      <c r="AE196" s="31" t="s">
        <v>51</v>
      </c>
      <c r="AF196" s="8" t="s">
        <v>169</v>
      </c>
      <c r="AG196" s="9">
        <v>42637</v>
      </c>
      <c r="AH196" s="8" t="s">
        <v>19</v>
      </c>
      <c r="AI196" s="18" t="s">
        <v>20</v>
      </c>
      <c r="AJ196" s="76">
        <v>43002</v>
      </c>
      <c r="AK196" s="160" t="s">
        <v>921</v>
      </c>
      <c r="AL196" s="92" t="s">
        <v>923</v>
      </c>
      <c r="AM196" s="20" t="b">
        <f>IF(NOT(ISNA(MATCH(Summary[App Code],#REF!,0))),TRUE,FALSE)</f>
        <v>1</v>
      </c>
    </row>
    <row r="197" spans="1:39" s="10" customFormat="1" ht="15" customHeight="1">
      <c r="A197" s="36">
        <v>5</v>
      </c>
      <c r="B197" s="8"/>
      <c r="C197" s="8" t="str">
        <f>IF(NOT(ISBLANK(VLOOKUP(E197,IIPM!A$2:J$999,2,FALSE))),VLOOKUP(E197,IIPM!A$2:J$999,2,FALSE),"")</f>
        <v>High</v>
      </c>
      <c r="D197" s="8" t="str">
        <f>IF(NOT(ISBLANK(VLOOKUP(E197,IIPM!A$2:J$999,3,FALSE))),VLOOKUP(E197,IIPM!A$2:J$999,3,FALSE),"")</f>
        <v>No</v>
      </c>
      <c r="E197" s="25" t="s">
        <v>483</v>
      </c>
      <c r="F197" s="19" t="str">
        <f>IF(NOT(ISBLANK(VLOOKUP(E197,IIPM!A$2:D$999,4,FALSE))),VLOOKUP(E197,IIPM!A$2:D$999,4,FALSE),"")</f>
        <v>CAM</v>
      </c>
      <c r="G197" s="19" t="str">
        <f>IF(NOT(ISBLANK(VLOOKUP(E197,IIPM!A$2:J$999,5,FALSE))),VLOOKUP(E197,IIPM!A$2:J$999,5,FALSE),"")</f>
        <v>Abeymon, Sherly (RBC IS)</v>
      </c>
      <c r="H197" s="92" t="str">
        <f>IF(NOT(ISBLANK(VLOOKUP(E197,IIPM!A$2:J$999,6,FALSE))),VLOOKUP(E197,IIPM!A$2:J$999,6,FALSE),"")</f>
        <v>de Lucy, Chloe</v>
      </c>
      <c r="I197" s="92" t="str">
        <f>IF(NOT(ISBLANK(INDEX(L5RegionalHead[Regional Head],MATCH(Summary[L5],L5RegionalHead[L5],0)))),INDEX(L5RegionalHead[Regional Head],MATCH(Summary[L5],L5RegionalHead[L5],0)),"")</f>
        <v>Bob Markakis</v>
      </c>
      <c r="J197" s="92" t="e">
        <f>IF(NOT(ISBLANK(INDEX(IIPM[BU Exec Sponsor],MATCH(Summary[App Code],#REF!,0)))),INDEX(IIPM[BU Exec Sponsor],MATCH(Summary[App Code],#REF!,0)),"")</f>
        <v>#REF!</v>
      </c>
      <c r="K197" s="92" t="e">
        <f>IF(NOT(ISBLANK(INDEX(IIPM[Business App Sponsor],MATCH(Summary[App Code],#REF!,0)))),INDEX(IIPM[Business App Sponsor],MATCH(Summary[App Code],#REF!,0)),"")</f>
        <v>#REF!</v>
      </c>
      <c r="L197" s="92" t="e">
        <f>IF(NOT(ISBLANK(INDEX(IIPM[Primary Data Centers],MATCH(Summary[App Code],#REF!,0)))),INDEX(IIPM[Primary Data Centers],MATCH(Summary[App Code],#REF!,0)),"")</f>
        <v>#REF!</v>
      </c>
      <c r="M197" s="92" t="s">
        <v>234</v>
      </c>
      <c r="N197" s="92" t="s">
        <v>70</v>
      </c>
      <c r="O197" s="92" t="e">
        <f>IF(NOT(ISBLANK(INDEX(IIPM[Current Lifecycle Phase],MATCH(Summary[App Code],#REF!,0)))),INDEX(IIPM[Current Lifecycle Phase],MATCH(Summary[App Code],#REF!,0)),"")</f>
        <v>#REF!</v>
      </c>
      <c r="P197" s="172" t="s">
        <v>719</v>
      </c>
      <c r="Q197" s="42">
        <v>42887</v>
      </c>
      <c r="R197" s="42"/>
      <c r="S197" s="42" t="s">
        <v>1304</v>
      </c>
      <c r="T197" s="50"/>
      <c r="U197" s="167"/>
      <c r="V197" s="42" t="s">
        <v>851</v>
      </c>
      <c r="W197" s="161"/>
      <c r="X197" s="200"/>
      <c r="Y197" s="38" t="s">
        <v>719</v>
      </c>
      <c r="Z197" s="42"/>
      <c r="AA197" s="66"/>
      <c r="AB197" s="38" t="s">
        <v>921</v>
      </c>
      <c r="AC197" s="187"/>
      <c r="AD197" s="67"/>
      <c r="AE197" s="31" t="s">
        <v>51</v>
      </c>
      <c r="AF197" s="8" t="s">
        <v>169</v>
      </c>
      <c r="AG197" s="9">
        <v>42637</v>
      </c>
      <c r="AH197" s="8" t="s">
        <v>19</v>
      </c>
      <c r="AI197" s="18" t="s">
        <v>20</v>
      </c>
      <c r="AJ197" s="76">
        <v>43002</v>
      </c>
      <c r="AK197" s="160" t="s">
        <v>921</v>
      </c>
      <c r="AL197" s="92" t="s">
        <v>923</v>
      </c>
      <c r="AM197" s="20" t="b">
        <f>IF(NOT(ISNA(MATCH(Summary[App Code],#REF!,0))),TRUE,FALSE)</f>
        <v>1</v>
      </c>
    </row>
    <row r="198" spans="1:39" s="10" customFormat="1" ht="15" customHeight="1">
      <c r="A198" s="25">
        <v>5</v>
      </c>
      <c r="B198" s="8"/>
      <c r="C198" s="8" t="str">
        <f>IF(NOT(ISBLANK(VLOOKUP(E198,IIPM!A$2:J$999,2,FALSE))),VLOOKUP(E198,IIPM!A$2:J$999,2,FALSE),"")</f>
        <v>High</v>
      </c>
      <c r="D198" s="8" t="str">
        <f>IF(NOT(ISBLANK(VLOOKUP(E198,IIPM!A$2:J$999,3,FALSE))),VLOOKUP(E198,IIPM!A$2:J$999,3,FALSE),"")</f>
        <v>No</v>
      </c>
      <c r="E198" s="25" t="s">
        <v>485</v>
      </c>
      <c r="F198" s="19" t="str">
        <f>IF(NOT(ISBLANK(VLOOKUP(E198,IIPM!A$2:D$999,4,FALSE))),VLOOKUP(E198,IIPM!A$2:D$999,4,FALSE),"")</f>
        <v>TAX Manager</v>
      </c>
      <c r="G198" s="19" t="str">
        <f>IF(NOT(ISBLANK(VLOOKUP(E198,IIPM!A$2:J$999,5,FALSE))),VLOOKUP(E198,IIPM!A$2:J$999,5,FALSE),"")</f>
        <v>Williamson, Craig (RBC IS)</v>
      </c>
      <c r="H198" s="92" t="str">
        <f>IF(NOT(ISBLANK(VLOOKUP(E198,IIPM!A$2:J$999,6,FALSE))),VLOOKUP(E198,IIPM!A$2:J$999,6,FALSE),"")</f>
        <v>Markakis, Bob</v>
      </c>
      <c r="I198" s="92" t="str">
        <f>IF(NOT(ISBLANK(INDEX(L5RegionalHead[Regional Head],MATCH(Summary[L5],L5RegionalHead[L5],0)))),INDEX(L5RegionalHead[Regional Head],MATCH(Summary[L5],L5RegionalHead[L5],0)),"")</f>
        <v>Bob Markakis</v>
      </c>
      <c r="J198" s="92" t="e">
        <f>IF(NOT(ISBLANK(INDEX(IIPM[BU Exec Sponsor],MATCH(Summary[App Code],#REF!,0)))),INDEX(IIPM[BU Exec Sponsor],MATCH(Summary[App Code],#REF!,0)),"")</f>
        <v>#REF!</v>
      </c>
      <c r="K198" s="92" t="e">
        <f>IF(NOT(ISBLANK(INDEX(IIPM[Business App Sponsor],MATCH(Summary[App Code],#REF!,0)))),INDEX(IIPM[Business App Sponsor],MATCH(Summary[App Code],#REF!,0)),"")</f>
        <v>#REF!</v>
      </c>
      <c r="L198" s="92" t="e">
        <f>IF(NOT(ISBLANK(INDEX(IIPM[Primary Data Centers],MATCH(Summary[App Code],#REF!,0)))),INDEX(IIPM[Primary Data Centers],MATCH(Summary[App Code],#REF!,0)),"")</f>
        <v>#REF!</v>
      </c>
      <c r="M198" s="92" t="s">
        <v>234</v>
      </c>
      <c r="N198" s="92" t="s">
        <v>70</v>
      </c>
      <c r="O198" s="92" t="e">
        <f>IF(NOT(ISBLANK(INDEX(IIPM[Current Lifecycle Phase],MATCH(Summary[App Code],#REF!,0)))),INDEX(IIPM[Current Lifecycle Phase],MATCH(Summary[App Code],#REF!,0)),"")</f>
        <v>#REF!</v>
      </c>
      <c r="P198" s="172" t="s">
        <v>719</v>
      </c>
      <c r="Q198" s="42">
        <v>42887</v>
      </c>
      <c r="R198" s="42"/>
      <c r="S198" s="42" t="s">
        <v>1304</v>
      </c>
      <c r="T198" s="42"/>
      <c r="U198" s="72"/>
      <c r="V198" s="42" t="s">
        <v>851</v>
      </c>
      <c r="W198" s="161"/>
      <c r="X198" s="200"/>
      <c r="Y198" s="38" t="s">
        <v>719</v>
      </c>
      <c r="Z198" s="42"/>
      <c r="AA198" s="66"/>
      <c r="AB198" s="38" t="s">
        <v>921</v>
      </c>
      <c r="AC198" s="187"/>
      <c r="AD198" s="67"/>
      <c r="AE198" s="31" t="s">
        <v>51</v>
      </c>
      <c r="AF198" s="8" t="s">
        <v>169</v>
      </c>
      <c r="AG198" s="9">
        <v>42637</v>
      </c>
      <c r="AH198" s="8" t="s">
        <v>19</v>
      </c>
      <c r="AI198" s="18" t="s">
        <v>20</v>
      </c>
      <c r="AJ198" s="76">
        <v>43002</v>
      </c>
      <c r="AK198" s="160" t="s">
        <v>921</v>
      </c>
      <c r="AL198" s="92" t="s">
        <v>923</v>
      </c>
      <c r="AM198" s="20" t="b">
        <f>IF(NOT(ISNA(MATCH(Summary[App Code],#REF!,0))),TRUE,FALSE)</f>
        <v>1</v>
      </c>
    </row>
    <row r="199" spans="1:39" s="10" customFormat="1" ht="15" customHeight="1">
      <c r="A199" s="36">
        <v>4</v>
      </c>
      <c r="B199" s="8"/>
      <c r="C199" s="8" t="str">
        <f>IF(NOT(ISBLANK(VLOOKUP(E199,IIPM!A$2:J$999,2,FALSE))),VLOOKUP(E199,IIPM!A$2:J$999,2,FALSE),"")</f>
        <v>High</v>
      </c>
      <c r="D199" s="8" t="str">
        <f>IF(NOT(ISBLANK(VLOOKUP(E199,IIPM!A$2:J$999,3,FALSE))),VLOOKUP(E199,IIPM!A$2:J$999,3,FALSE),"")</f>
        <v>No</v>
      </c>
      <c r="E199" s="25" t="s">
        <v>488</v>
      </c>
      <c r="F199" s="19" t="str">
        <f>IF(NOT(ISBLANK(VLOOKUP(E199,IIPM!A$2:D$999,4,FALSE))),VLOOKUP(E199,IIPM!A$2:D$999,4,FALSE),"")</f>
        <v>SALERIO</v>
      </c>
      <c r="G199" s="19" t="str">
        <f>IF(NOT(ISBLANK(VLOOKUP(E199,IIPM!A$2:J$999,5,FALSE))),VLOOKUP(E199,IIPM!A$2:J$999,5,FALSE),"")</f>
        <v>Abeymon, Sherly (RBC IS)</v>
      </c>
      <c r="H199" s="92" t="str">
        <f>IF(NOT(ISBLANK(VLOOKUP(E199,IIPM!A$2:J$999,6,FALSE))),VLOOKUP(E199,IIPM!A$2:J$999,6,FALSE),"")</f>
        <v>de Lucy, Chloe</v>
      </c>
      <c r="I199" s="92" t="str">
        <f>IF(NOT(ISBLANK(INDEX(L5RegionalHead[Regional Head],MATCH(Summary[L5],L5RegionalHead[L5],0)))),INDEX(L5RegionalHead[Regional Head],MATCH(Summary[L5],L5RegionalHead[L5],0)),"")</f>
        <v>Bob Markakis</v>
      </c>
      <c r="J199" s="92" t="e">
        <f>IF(NOT(ISBLANK(INDEX(IIPM[BU Exec Sponsor],MATCH(Summary[App Code],#REF!,0)))),INDEX(IIPM[BU Exec Sponsor],MATCH(Summary[App Code],#REF!,0)),"")</f>
        <v>#REF!</v>
      </c>
      <c r="K199" s="92" t="e">
        <f>IF(NOT(ISBLANK(INDEX(IIPM[Business App Sponsor],MATCH(Summary[App Code],#REF!,0)))),INDEX(IIPM[Business App Sponsor],MATCH(Summary[App Code],#REF!,0)),"")</f>
        <v>#REF!</v>
      </c>
      <c r="L199" s="92" t="e">
        <f>IF(NOT(ISBLANK(INDEX(IIPM[Primary Data Centers],MATCH(Summary[App Code],#REF!,0)))),INDEX(IIPM[Primary Data Centers],MATCH(Summary[App Code],#REF!,0)),"")</f>
        <v>#REF!</v>
      </c>
      <c r="M199" s="92" t="s">
        <v>234</v>
      </c>
      <c r="N199" s="92" t="s">
        <v>799</v>
      </c>
      <c r="O199" s="92" t="e">
        <f>IF(NOT(ISBLANK(INDEX(IIPM[Current Lifecycle Phase],MATCH(Summary[App Code],#REF!,0)))),INDEX(IIPM[Current Lifecycle Phase],MATCH(Summary[App Code],#REF!,0)),"")</f>
        <v>#REF!</v>
      </c>
      <c r="P199" s="172" t="s">
        <v>719</v>
      </c>
      <c r="Q199" s="42">
        <v>42873</v>
      </c>
      <c r="R199" s="42">
        <v>43238</v>
      </c>
      <c r="S199" s="42" t="s">
        <v>1303</v>
      </c>
      <c r="T199" s="42"/>
      <c r="U199" s="147"/>
      <c r="V199" s="163"/>
      <c r="W199" s="161"/>
      <c r="X199" s="200"/>
      <c r="Y199" s="38" t="s">
        <v>719</v>
      </c>
      <c r="Z199" s="42"/>
      <c r="AA199" s="66"/>
      <c r="AB199" s="38" t="s">
        <v>921</v>
      </c>
      <c r="AC199" s="187"/>
      <c r="AD199" s="67"/>
      <c r="AE199" s="31" t="s">
        <v>51</v>
      </c>
      <c r="AF199" s="8" t="s">
        <v>55</v>
      </c>
      <c r="AG199" s="9">
        <v>42655</v>
      </c>
      <c r="AH199" s="8" t="s">
        <v>19</v>
      </c>
      <c r="AI199" s="18" t="s">
        <v>20</v>
      </c>
      <c r="AJ199" s="76">
        <v>43020</v>
      </c>
      <c r="AK199" s="160" t="s">
        <v>921</v>
      </c>
      <c r="AL199" s="92" t="s">
        <v>923</v>
      </c>
      <c r="AM199" s="20" t="b">
        <f>IF(NOT(ISNA(MATCH(Summary[App Code],#REF!,0))),TRUE,FALSE)</f>
        <v>1</v>
      </c>
    </row>
    <row r="200" spans="1:39" s="10" customFormat="1" ht="15" customHeight="1">
      <c r="A200" s="25"/>
      <c r="B200" s="8"/>
      <c r="C200" s="8" t="str">
        <f>IF(NOT(ISBLANK(VLOOKUP(E200,IIPM!A$2:J$999,2,FALSE))),VLOOKUP(E200,IIPM!A$2:J$999,2,FALSE),"")</f>
        <v>High</v>
      </c>
      <c r="D200" s="8" t="str">
        <f>IF(NOT(ISBLANK(VLOOKUP(E200,IIPM!A$2:J$999,3,FALSE))),VLOOKUP(E200,IIPM!A$2:J$999,3,FALSE),"")</f>
        <v>No</v>
      </c>
      <c r="E200" s="25" t="s">
        <v>490</v>
      </c>
      <c r="F200" s="19" t="str">
        <f>IF(NOT(ISBLANK(VLOOKUP(E200,IIPM!A$2:D$999,4,FALSE))),VLOOKUP(E200,IIPM!A$2:D$999,4,FALSE),"")</f>
        <v>ADVISORTRAX</v>
      </c>
      <c r="G200" s="19" t="str">
        <f>IF(NOT(ISBLANK(VLOOKUP(E200,IIPM!A$2:J$999,5,FALSE))),VLOOKUP(E200,IIPM!A$2:J$999,5,FALSE),"")</f>
        <v>Panic, Vladan (RBC IS)</v>
      </c>
      <c r="H200" s="92" t="str">
        <f>IF(NOT(ISBLANK(VLOOKUP(E200,IIPM!A$2:J$999,6,FALSE))),VLOOKUP(E200,IIPM!A$2:J$999,6,FALSE),"")</f>
        <v>Stefanovic, Snezana</v>
      </c>
      <c r="I200" s="92" t="str">
        <f>IF(NOT(ISBLANK(INDEX(L5RegionalHead[Regional Head],MATCH(Summary[L5],L5RegionalHead[L5],0)))),INDEX(L5RegionalHead[Regional Head],MATCH(Summary[L5],L5RegionalHead[L5],0)),"")</f>
        <v>Stefanovic, Snezana</v>
      </c>
      <c r="J200" s="92" t="e">
        <f>IF(NOT(ISBLANK(INDEX(IIPM[BU Exec Sponsor],MATCH(Summary[App Code],#REF!,0)))),INDEX(IIPM[BU Exec Sponsor],MATCH(Summary[App Code],#REF!,0)),"")</f>
        <v>#REF!</v>
      </c>
      <c r="K200" s="92" t="e">
        <f>IF(NOT(ISBLANK(INDEX(IIPM[Business App Sponsor],MATCH(Summary[App Code],#REF!,0)))),INDEX(IIPM[Business App Sponsor],MATCH(Summary[App Code],#REF!,0)),"")</f>
        <v>#REF!</v>
      </c>
      <c r="L200" s="92" t="e">
        <f>IF(NOT(ISBLANK(INDEX(IIPM[Primary Data Centers],MATCH(Summary[App Code],#REF!,0)))),INDEX(IIPM[Primary Data Centers],MATCH(Summary[App Code],#REF!,0)),"")</f>
        <v>#REF!</v>
      </c>
      <c r="M200" s="92" t="s">
        <v>40</v>
      </c>
      <c r="N200" s="92" t="s">
        <v>758</v>
      </c>
      <c r="O200" s="92" t="e">
        <f>IF(NOT(ISBLANK(INDEX(IIPM[Current Lifecycle Phase],MATCH(Summary[App Code],#REF!,0)))),INDEX(IIPM[Current Lifecycle Phase],MATCH(Summary[App Code],#REF!,0)),"")</f>
        <v>#REF!</v>
      </c>
      <c r="P200" s="172" t="s">
        <v>719</v>
      </c>
      <c r="Q200" s="57">
        <v>43178</v>
      </c>
      <c r="R200" s="57">
        <v>43546</v>
      </c>
      <c r="S200" s="42" t="s">
        <v>1304</v>
      </c>
      <c r="T200" s="38"/>
      <c r="U200" s="147"/>
      <c r="V200" s="92"/>
      <c r="W200" s="161"/>
      <c r="X200" s="200"/>
      <c r="Y200" s="38" t="s">
        <v>866</v>
      </c>
      <c r="Z200" s="42"/>
      <c r="AA200" s="66" t="s">
        <v>852</v>
      </c>
      <c r="AB200" s="38" t="s">
        <v>866</v>
      </c>
      <c r="AC200" s="187"/>
      <c r="AD200" s="67"/>
      <c r="AE200" s="31" t="s">
        <v>51</v>
      </c>
      <c r="AF200" s="8" t="s">
        <v>51</v>
      </c>
      <c r="AG200" s="9">
        <v>42635</v>
      </c>
      <c r="AH200" s="8" t="s">
        <v>19</v>
      </c>
      <c r="AI200" s="18" t="s">
        <v>20</v>
      </c>
      <c r="AJ200" s="76">
        <v>43000</v>
      </c>
      <c r="AK200" s="160" t="s">
        <v>866</v>
      </c>
      <c r="AL200" s="92"/>
      <c r="AM200" s="20" t="b">
        <f>IF(NOT(ISNA(MATCH(Summary[App Code],#REF!,0))),TRUE,FALSE)</f>
        <v>1</v>
      </c>
    </row>
    <row r="201" spans="1:39" s="10" customFormat="1" ht="15" customHeight="1">
      <c r="A201" s="25"/>
      <c r="B201" s="8"/>
      <c r="C201" s="8" t="str">
        <f>IF(NOT(ISBLANK(VLOOKUP(E201,IIPM!A$2:J$999,2,FALSE))),VLOOKUP(E201,IIPM!A$2:J$999,2,FALSE),"")</f>
        <v>High</v>
      </c>
      <c r="D201" s="8" t="str">
        <f>IF(NOT(ISBLANK(VLOOKUP(E201,IIPM!A$2:J$999,3,FALSE))),VLOOKUP(E201,IIPM!A$2:J$999,3,FALSE),"")</f>
        <v>No</v>
      </c>
      <c r="E201" s="25" t="s">
        <v>492</v>
      </c>
      <c r="F201" s="19" t="str">
        <f>IF(NOT(ISBLANK(VLOOKUP(E201,IIPM!A$2:D$999,4,FALSE))),VLOOKUP(E201,IIPM!A$2:D$999,4,FALSE),"")</f>
        <v>INVESTORTRAX</v>
      </c>
      <c r="G201" s="19" t="str">
        <f>IF(NOT(ISBLANK(VLOOKUP(E201,IIPM!A$2:J$999,5,FALSE))),VLOOKUP(E201,IIPM!A$2:J$999,5,FALSE),"")</f>
        <v>Panic, Vladan (RBC IS)</v>
      </c>
      <c r="H201" s="92" t="str">
        <f>IF(NOT(ISBLANK(VLOOKUP(E201,IIPM!A$2:J$999,6,FALSE))),VLOOKUP(E201,IIPM!A$2:J$999,6,FALSE),"")</f>
        <v>Stefanovic, Snezana</v>
      </c>
      <c r="I201" s="92" t="str">
        <f>IF(NOT(ISBLANK(INDEX(L5RegionalHead[Regional Head],MATCH(Summary[L5],L5RegionalHead[L5],0)))),INDEX(L5RegionalHead[Regional Head],MATCH(Summary[L5],L5RegionalHead[L5],0)),"")</f>
        <v>Stefanovic, Snezana</v>
      </c>
      <c r="J201" s="92" t="e">
        <f>IF(NOT(ISBLANK(INDEX(IIPM[BU Exec Sponsor],MATCH(Summary[App Code],#REF!,0)))),INDEX(IIPM[BU Exec Sponsor],MATCH(Summary[App Code],#REF!,0)),"")</f>
        <v>#REF!</v>
      </c>
      <c r="K201" s="92" t="e">
        <f>IF(NOT(ISBLANK(INDEX(IIPM[Business App Sponsor],MATCH(Summary[App Code],#REF!,0)))),INDEX(IIPM[Business App Sponsor],MATCH(Summary[App Code],#REF!,0)),"")</f>
        <v>#REF!</v>
      </c>
      <c r="L201" s="92" t="e">
        <f>IF(NOT(ISBLANK(INDEX(IIPM[Primary Data Centers],MATCH(Summary[App Code],#REF!,0)))),INDEX(IIPM[Primary Data Centers],MATCH(Summary[App Code],#REF!,0)),"")</f>
        <v>#REF!</v>
      </c>
      <c r="M201" s="92" t="s">
        <v>40</v>
      </c>
      <c r="N201" s="92" t="s">
        <v>758</v>
      </c>
      <c r="O201" s="92" t="e">
        <f>IF(NOT(ISBLANK(INDEX(IIPM[Current Lifecycle Phase],MATCH(Summary[App Code],#REF!,0)))),INDEX(IIPM[Current Lifecycle Phase],MATCH(Summary[App Code],#REF!,0)),"")</f>
        <v>#REF!</v>
      </c>
      <c r="P201" s="172" t="s">
        <v>719</v>
      </c>
      <c r="Q201" s="57">
        <v>43178</v>
      </c>
      <c r="R201" s="57">
        <v>43546</v>
      </c>
      <c r="S201" s="42" t="s">
        <v>1304</v>
      </c>
      <c r="T201" s="38"/>
      <c r="U201" s="72"/>
      <c r="V201" s="92"/>
      <c r="W201" s="161"/>
      <c r="X201" s="200"/>
      <c r="Y201" s="38" t="s">
        <v>866</v>
      </c>
      <c r="Z201" s="42"/>
      <c r="AA201" s="66" t="s">
        <v>852</v>
      </c>
      <c r="AB201" s="38" t="s">
        <v>866</v>
      </c>
      <c r="AC201" s="187"/>
      <c r="AD201" s="67"/>
      <c r="AE201" s="31" t="s">
        <v>51</v>
      </c>
      <c r="AF201" s="8" t="s">
        <v>51</v>
      </c>
      <c r="AG201" s="9">
        <v>42634</v>
      </c>
      <c r="AH201" s="8" t="s">
        <v>19</v>
      </c>
      <c r="AI201" s="18" t="s">
        <v>20</v>
      </c>
      <c r="AJ201" s="76">
        <v>42999</v>
      </c>
      <c r="AK201" s="160" t="s">
        <v>866</v>
      </c>
      <c r="AL201" s="92"/>
      <c r="AM201" s="20" t="b">
        <f>IF(NOT(ISNA(MATCH(Summary[App Code],#REF!,0))),TRUE,FALSE)</f>
        <v>1</v>
      </c>
    </row>
    <row r="202" spans="1:39" s="10" customFormat="1" ht="15" customHeight="1">
      <c r="A202" s="25"/>
      <c r="B202" s="8"/>
      <c r="C202" s="8" t="str">
        <f>IF(NOT(ISBLANK(VLOOKUP(E202,IIPM!A$2:J$999,2,FALSE))),VLOOKUP(E202,IIPM!A$2:J$999,2,FALSE),"")</f>
        <v>High</v>
      </c>
      <c r="D202" s="8" t="str">
        <f>IF(NOT(ISBLANK(VLOOKUP(E202,IIPM!A$2:J$999,3,FALSE))),VLOOKUP(E202,IIPM!A$2:J$999,3,FALSE),"")</f>
        <v>No</v>
      </c>
      <c r="E202" s="100" t="s">
        <v>494</v>
      </c>
      <c r="F202" s="19" t="str">
        <f>IF(NOT(ISBLANK(VLOOKUP(E202,IIPM!A$2:D$999,4,FALSE))),VLOOKUP(E202,IIPM!A$2:D$999,4,FALSE),"")</f>
        <v>REPORTING SERVICES</v>
      </c>
      <c r="G202" s="19" t="str">
        <f>IF(NOT(ISBLANK(VLOOKUP(E202,IIPM!A$2:J$999,5,FALSE))),VLOOKUP(E202,IIPM!A$2:J$999,5,FALSE),"")</f>
        <v>Panic, Vladan (RBC IS)</v>
      </c>
      <c r="H202" s="92" t="str">
        <f>IF(NOT(ISBLANK(VLOOKUP(E202,IIPM!A$2:J$999,6,FALSE))),VLOOKUP(E202,IIPM!A$2:J$999,6,FALSE),"")</f>
        <v>Stefanovic, Snezana</v>
      </c>
      <c r="I202" s="92" t="str">
        <f>IF(NOT(ISBLANK(INDEX(L5RegionalHead[Regional Head],MATCH(Summary[L5],L5RegionalHead[L5],0)))),INDEX(L5RegionalHead[Regional Head],MATCH(Summary[L5],L5RegionalHead[L5],0)),"")</f>
        <v>Stefanovic, Snezana</v>
      </c>
      <c r="J202" s="92" t="e">
        <f>IF(NOT(ISBLANK(INDEX(IIPM[BU Exec Sponsor],MATCH(Summary[App Code],#REF!,0)))),INDEX(IIPM[BU Exec Sponsor],MATCH(Summary[App Code],#REF!,0)),"")</f>
        <v>#REF!</v>
      </c>
      <c r="K202" s="92" t="e">
        <f>IF(NOT(ISBLANK(INDEX(IIPM[Business App Sponsor],MATCH(Summary[App Code],#REF!,0)))),INDEX(IIPM[Business App Sponsor],MATCH(Summary[App Code],#REF!,0)),"")</f>
        <v>#REF!</v>
      </c>
      <c r="L202" s="92" t="e">
        <f>IF(NOT(ISBLANK(INDEX(IIPM[Primary Data Centers],MATCH(Summary[App Code],#REF!,0)))),INDEX(IIPM[Primary Data Centers],MATCH(Summary[App Code],#REF!,0)),"")</f>
        <v>#REF!</v>
      </c>
      <c r="M202" s="92" t="s">
        <v>40</v>
      </c>
      <c r="N202" s="92" t="s">
        <v>758</v>
      </c>
      <c r="O202" s="92" t="e">
        <f>IF(NOT(ISBLANK(INDEX(IIPM[Current Lifecycle Phase],MATCH(Summary[App Code],#REF!,0)))),INDEX(IIPM[Current Lifecycle Phase],MATCH(Summary[App Code],#REF!,0)),"")</f>
        <v>#REF!</v>
      </c>
      <c r="P202" s="172" t="s">
        <v>719</v>
      </c>
      <c r="Q202" s="57">
        <v>43178</v>
      </c>
      <c r="R202" s="57">
        <v>43546</v>
      </c>
      <c r="S202" s="42" t="s">
        <v>1304</v>
      </c>
      <c r="T202" s="38"/>
      <c r="U202" s="147"/>
      <c r="V202" s="92"/>
      <c r="W202" s="161"/>
      <c r="X202" s="200"/>
      <c r="Y202" s="38" t="s">
        <v>866</v>
      </c>
      <c r="Z202" s="42"/>
      <c r="AA202" s="66" t="s">
        <v>852</v>
      </c>
      <c r="AB202" s="38" t="s">
        <v>866</v>
      </c>
      <c r="AC202" s="187"/>
      <c r="AD202" s="67"/>
      <c r="AE202" s="31" t="s">
        <v>51</v>
      </c>
      <c r="AF202" s="8" t="s">
        <v>51</v>
      </c>
      <c r="AG202" s="9">
        <v>42635</v>
      </c>
      <c r="AH202" s="8" t="s">
        <v>19</v>
      </c>
      <c r="AI202" s="18" t="s">
        <v>20</v>
      </c>
      <c r="AJ202" s="76">
        <v>43000</v>
      </c>
      <c r="AK202" s="160" t="s">
        <v>866</v>
      </c>
      <c r="AL202" s="92"/>
      <c r="AM202" s="20" t="b">
        <f>IF(NOT(ISNA(MATCH(Summary[App Code],#REF!,0))),TRUE,FALSE)</f>
        <v>1</v>
      </c>
    </row>
    <row r="203" spans="1:39" s="10" customFormat="1" ht="15" customHeight="1">
      <c r="A203" s="25"/>
      <c r="B203" s="8"/>
      <c r="C203" s="8"/>
      <c r="D203" s="8"/>
      <c r="E203" s="25" t="s">
        <v>1376</v>
      </c>
      <c r="F203" s="19" t="str">
        <f>IF(NOT(ISBLANK(VLOOKUP(E203,IIPM!A$2:D$999,4,FALSE))),VLOOKUP(E203,IIPM!A$2:D$999,4,FALSE),"")</f>
        <v>AXIOM SL ANACREDIT</v>
      </c>
      <c r="G203" s="19" t="str">
        <f>IF(NOT(ISBLANK(VLOOKUP(E203,IIPM!A$2:J$999,5,FALSE))),VLOOKUP(E203,IIPM!A$2:J$999,5,FALSE),"")</f>
        <v>Walifete, Esther (RBC IS)</v>
      </c>
      <c r="H203" s="92" t="str">
        <f>IF(NOT(ISBLANK(VLOOKUP(E203,IIPM!A$2:J$999,6,FALSE))),VLOOKUP(E203,IIPM!A$2:J$999,6,FALSE),"")</f>
        <v>Stefanovic, Snezana</v>
      </c>
      <c r="I203" s="92"/>
      <c r="J203" s="92"/>
      <c r="K203" s="92"/>
      <c r="L203" s="92"/>
      <c r="M203" s="92"/>
      <c r="N203" s="92"/>
      <c r="O203" s="92"/>
      <c r="P203" s="172" t="s">
        <v>866</v>
      </c>
      <c r="Q203" s="42"/>
      <c r="R203" s="42"/>
      <c r="S203" s="42"/>
      <c r="T203" s="42"/>
      <c r="U203" s="72"/>
      <c r="V203" s="92"/>
      <c r="W203" s="161"/>
      <c r="X203" s="223"/>
      <c r="Y203" s="38"/>
      <c r="Z203" s="38"/>
      <c r="AA203" s="67"/>
      <c r="AB203" s="8"/>
      <c r="AC203" s="187"/>
      <c r="AD203" s="67"/>
      <c r="AE203" s="31"/>
      <c r="AF203" s="8"/>
      <c r="AG203" s="8"/>
      <c r="AH203" s="8"/>
      <c r="AI203" s="18"/>
      <c r="AJ203" s="77"/>
      <c r="AK203" s="289"/>
      <c r="AL203" s="8"/>
      <c r="AM203" s="20"/>
    </row>
    <row r="204" spans="1:39" s="10" customFormat="1" ht="15" customHeight="1">
      <c r="A204" s="25">
        <v>6</v>
      </c>
      <c r="B204" s="8"/>
      <c r="C204" s="8" t="str">
        <f>IF(NOT(ISBLANK(VLOOKUP(E204,IIPM!A$2:J$999,2,FALSE))),VLOOKUP(E204,IIPM!A$2:J$999,2,FALSE),"")</f>
        <v>High</v>
      </c>
      <c r="D204" s="8" t="str">
        <f>IF(NOT(ISBLANK(VLOOKUP(E204,IIPM!A$2:J$999,3,FALSE))),VLOOKUP(E204,IIPM!A$2:J$999,3,FALSE),"")</f>
        <v>No</v>
      </c>
      <c r="E204" s="25" t="s">
        <v>737</v>
      </c>
      <c r="F204" s="19" t="str">
        <f>IF(NOT(ISBLANK(VLOOKUP(E204,IIPM!A$2:D$999,4,FALSE))),VLOOKUP(E204,IIPM!A$2:D$999,4,FALSE),"")</f>
        <v>eROOM LUXEMBOURG</v>
      </c>
      <c r="G204" s="19" t="str">
        <f>IF(NOT(ISBLANK(VLOOKUP(E204,IIPM!A$2:J$999,5,FALSE))),VLOOKUP(E204,IIPM!A$2:J$999,5,FALSE),"")</f>
        <v>Franz, Laurent (RBC IS)</v>
      </c>
      <c r="H204" s="92" t="str">
        <f>IF(NOT(ISBLANK(VLOOKUP(E204,IIPM!A$2:J$999,6,FALSE))),VLOOKUP(E204,IIPM!A$2:J$999,6,FALSE),"")</f>
        <v>Stefanovic, Snezana</v>
      </c>
      <c r="I204" s="92" t="str">
        <f>IF(NOT(ISBLANK(INDEX(L5RegionalHead[Regional Head],MATCH(Summary[L5],L5RegionalHead[L5],0)))),INDEX(L5RegionalHead[Regional Head],MATCH(Summary[L5],L5RegionalHead[L5],0)),"")</f>
        <v>Stefanovic, Snezana</v>
      </c>
      <c r="J204" s="92" t="e">
        <f>IF(NOT(ISBLANK(INDEX(IIPM[BU Exec Sponsor],MATCH(Summary[App Code],#REF!,0)))),INDEX(IIPM[BU Exec Sponsor],MATCH(Summary[App Code],#REF!,0)),"")</f>
        <v>#REF!</v>
      </c>
      <c r="K204" s="92" t="e">
        <f>IF(NOT(ISBLANK(INDEX(IIPM[Business App Sponsor],MATCH(Summary[App Code],#REF!,0)))),INDEX(IIPM[Business App Sponsor],MATCH(Summary[App Code],#REF!,0)),"")</f>
        <v>#REF!</v>
      </c>
      <c r="L204" s="92" t="e">
        <f>IF(NOT(ISBLANK(INDEX(IIPM[Primary Data Centers],MATCH(Summary[App Code],#REF!,0)))),INDEX(IIPM[Primary Data Centers],MATCH(Summary[App Code],#REF!,0)),"")</f>
        <v>#REF!</v>
      </c>
      <c r="M204" s="92" t="s">
        <v>234</v>
      </c>
      <c r="N204" s="92" t="s">
        <v>95</v>
      </c>
      <c r="O204" s="92" t="e">
        <f>IF(NOT(ISBLANK(INDEX(IIPM[Current Lifecycle Phase],MATCH(Summary[App Code],#REF!,0)))),INDEX(IIPM[Current Lifecycle Phase],MATCH(Summary[App Code],#REF!,0)),"")</f>
        <v>#REF!</v>
      </c>
      <c r="P204" s="172" t="s">
        <v>719</v>
      </c>
      <c r="Q204" s="42">
        <v>42912</v>
      </c>
      <c r="R204" s="42">
        <v>43273</v>
      </c>
      <c r="S204" s="42" t="s">
        <v>1346</v>
      </c>
      <c r="T204" s="42"/>
      <c r="U204" s="72"/>
      <c r="V204" s="163" t="s">
        <v>877</v>
      </c>
      <c r="W204" s="161"/>
      <c r="X204" s="200"/>
      <c r="Y204" s="38" t="s">
        <v>719</v>
      </c>
      <c r="Z204" s="42"/>
      <c r="AA204" s="66"/>
      <c r="AB204" s="38" t="s">
        <v>921</v>
      </c>
      <c r="AC204" s="187"/>
      <c r="AD204" s="66"/>
      <c r="AE204" s="31"/>
      <c r="AF204" s="8"/>
      <c r="AG204" s="8"/>
      <c r="AH204" s="8"/>
      <c r="AI204" s="18"/>
      <c r="AJ204" s="77"/>
      <c r="AK204" s="160" t="s">
        <v>921</v>
      </c>
      <c r="AL204" s="92"/>
      <c r="AM204" s="20" t="b">
        <f>IF(NOT(ISNA(MATCH(Summary[App Code],#REF!,0))),TRUE,FALSE)</f>
        <v>1</v>
      </c>
    </row>
    <row r="205" spans="1:39" s="10" customFormat="1" ht="15" customHeight="1">
      <c r="A205" s="25">
        <v>3</v>
      </c>
      <c r="B205" s="8"/>
      <c r="C205" s="8" t="str">
        <f>IF(NOT(ISBLANK(VLOOKUP(E205,IIPM!A$2:J$999,2,FALSE))),VLOOKUP(E205,IIPM!A$2:J$999,2,FALSE),"")</f>
        <v>High</v>
      </c>
      <c r="D205" s="8" t="str">
        <f>IF(NOT(ISBLANK(VLOOKUP(E205,IIPM!A$2:J$999,3,FALSE))),VLOOKUP(E205,IIPM!A$2:J$999,3,FALSE),"")</f>
        <v>No</v>
      </c>
      <c r="E205" s="25" t="s">
        <v>771</v>
      </c>
      <c r="F205" s="19" t="str">
        <f>IF(NOT(ISBLANK(VLOOKUP(E205,IIPM!A$2:D$999,4,FALSE))),VLOOKUP(E205,IIPM!A$2:D$999,4,FALSE),"")</f>
        <v>SPAZIO Managed File Transfer</v>
      </c>
      <c r="G205" s="19" t="str">
        <f>IF(NOT(ISBLANK(VLOOKUP(E205,IIPM!A$2:J$999,5,FALSE))),VLOOKUP(E205,IIPM!A$2:J$999,5,FALSE),"")</f>
        <v>Lion, Massimo (RBC IS)</v>
      </c>
      <c r="H205" s="92" t="str">
        <f>IF(NOT(ISBLANK(VLOOKUP(E205,IIPM!A$2:J$999,6,FALSE))),VLOOKUP(E205,IIPM!A$2:J$999,6,FALSE),"")</f>
        <v>Stefanovic, Snezana</v>
      </c>
      <c r="I205" s="92" t="str">
        <f>IF(NOT(ISBLANK(INDEX(L5RegionalHead[Regional Head],MATCH(Summary[L5],L5RegionalHead[L5],0)))),INDEX(L5RegionalHead[Regional Head],MATCH(Summary[L5],L5RegionalHead[L5],0)),"")</f>
        <v>Stefanovic, Snezana</v>
      </c>
      <c r="J205" s="92"/>
      <c r="K205" s="92"/>
      <c r="L205" s="92"/>
      <c r="M205" s="92" t="s">
        <v>732</v>
      </c>
      <c r="N205" s="92" t="s">
        <v>227</v>
      </c>
      <c r="O205" s="92"/>
      <c r="P205" s="172" t="s">
        <v>934</v>
      </c>
      <c r="Q205" s="57">
        <v>42867</v>
      </c>
      <c r="R205" s="57"/>
      <c r="S205" s="42"/>
      <c r="T205" s="42"/>
      <c r="U205" s="147"/>
      <c r="V205" s="279" t="s">
        <v>1357</v>
      </c>
      <c r="W205" s="161"/>
      <c r="X205" s="200"/>
      <c r="Y205" s="38" t="s">
        <v>866</v>
      </c>
      <c r="Z205" s="42"/>
      <c r="AA205" s="66"/>
      <c r="AB205" s="38" t="s">
        <v>866</v>
      </c>
      <c r="AC205" s="187"/>
      <c r="AD205" s="67"/>
      <c r="AE205" s="31"/>
      <c r="AF205" s="8"/>
      <c r="AG205" s="8"/>
      <c r="AH205" s="8"/>
      <c r="AI205" s="18"/>
      <c r="AJ205" s="77"/>
      <c r="AK205" s="160" t="s">
        <v>866</v>
      </c>
      <c r="AL205" s="92"/>
      <c r="AM205" s="20" t="b">
        <f>IF(NOT(ISNA(MATCH(Summary[App Code],#REF!,0))),TRUE,FALSE)</f>
        <v>1</v>
      </c>
    </row>
    <row r="206" spans="1:39" s="10" customFormat="1" ht="15" customHeight="1">
      <c r="A206" s="36">
        <v>5</v>
      </c>
      <c r="B206" s="8"/>
      <c r="C206" s="8" t="str">
        <f>IF(NOT(ISBLANK(VLOOKUP(E206,IIPM!A$2:J$999,2,FALSE))),VLOOKUP(E206,IIPM!A$2:J$999,2,FALSE),"")</f>
        <v>Medium</v>
      </c>
      <c r="D206" s="8" t="str">
        <f>IF(NOT(ISBLANK(VLOOKUP(E206,IIPM!A$2:J$999,3,FALSE))),VLOOKUP(E206,IIPM!A$2:J$999,3,FALSE),"")</f>
        <v>No</v>
      </c>
      <c r="E206" s="25" t="s">
        <v>496</v>
      </c>
      <c r="F206" s="19" t="str">
        <f>IF(NOT(ISBLANK(VLOOKUP(E206,IIPM!A$2:D$999,4,FALSE))),VLOOKUP(E206,IIPM!A$2:D$999,4,FALSE),"")</f>
        <v>ADVANTAGE (LUX)</v>
      </c>
      <c r="G206" s="19" t="str">
        <f>IF(NOT(ISBLANK(VLOOKUP(E206,IIPM!A$2:J$999,5,FALSE))),VLOOKUP(E206,IIPM!A$2:J$999,5,FALSE),"")</f>
        <v>Djoffon, Christian (CWM-NR)</v>
      </c>
      <c r="H206" s="92" t="str">
        <f>IF(NOT(ISBLANK(VLOOKUP(E206,IIPM!A$2:J$999,6,FALSE))),VLOOKUP(E206,IIPM!A$2:J$999,6,FALSE),"")</f>
        <v>Markakis, Bob</v>
      </c>
      <c r="I206" s="92" t="str">
        <f>IF(NOT(ISBLANK(INDEX(L5RegionalHead[Regional Head],MATCH(Summary[L5],L5RegionalHead[L5],0)))),INDEX(L5RegionalHead[Regional Head],MATCH(Summary[L5],L5RegionalHead[L5],0)),"")</f>
        <v>Bob Markakis</v>
      </c>
      <c r="J206" s="92" t="e">
        <f>IF(NOT(ISBLANK(INDEX(IIPM[BU Exec Sponsor],MATCH(Summary[App Code],#REF!,0)))),INDEX(IIPM[BU Exec Sponsor],MATCH(Summary[App Code],#REF!,0)),"")</f>
        <v>#REF!</v>
      </c>
      <c r="K206" s="92" t="e">
        <f>IF(NOT(ISBLANK(INDEX(IIPM[Business App Sponsor],MATCH(Summary[App Code],#REF!,0)))),INDEX(IIPM[Business App Sponsor],MATCH(Summary[App Code],#REF!,0)),"")</f>
        <v>#REF!</v>
      </c>
      <c r="L206" s="92" t="e">
        <f>IF(NOT(ISBLANK(INDEX(IIPM[Primary Data Centers],MATCH(Summary[App Code],#REF!,0)))),INDEX(IIPM[Primary Data Centers],MATCH(Summary[App Code],#REF!,0)),"")</f>
        <v>#REF!</v>
      </c>
      <c r="M206" s="92" t="s">
        <v>234</v>
      </c>
      <c r="N206" s="92" t="s">
        <v>803</v>
      </c>
      <c r="O206" s="92" t="e">
        <f>IF(NOT(ISBLANK(INDEX(IIPM[Current Lifecycle Phase],MATCH(Summary[App Code],#REF!,0)))),INDEX(IIPM[Current Lifecycle Phase],MATCH(Summary[App Code],#REF!,0)),"")</f>
        <v>#REF!</v>
      </c>
      <c r="P206" s="172" t="s">
        <v>719</v>
      </c>
      <c r="Q206" s="42">
        <v>42872</v>
      </c>
      <c r="R206" s="42">
        <v>43229</v>
      </c>
      <c r="S206" s="42" t="s">
        <v>1303</v>
      </c>
      <c r="T206" s="42"/>
      <c r="U206" s="102"/>
      <c r="V206" s="170"/>
      <c r="W206" s="161"/>
      <c r="X206" s="200"/>
      <c r="Y206" s="38" t="s">
        <v>719</v>
      </c>
      <c r="Z206" s="42"/>
      <c r="AA206" s="66"/>
      <c r="AB206" s="38" t="s">
        <v>921</v>
      </c>
      <c r="AC206" s="187"/>
      <c r="AD206" s="66"/>
      <c r="AE206" s="31" t="s">
        <v>666</v>
      </c>
      <c r="AF206" s="8" t="s">
        <v>43</v>
      </c>
      <c r="AG206" s="9">
        <v>41944</v>
      </c>
      <c r="AH206" s="8" t="s">
        <v>50</v>
      </c>
      <c r="AI206" s="18" t="s">
        <v>20</v>
      </c>
      <c r="AJ206" s="76">
        <v>43040</v>
      </c>
      <c r="AK206" s="160" t="s">
        <v>921</v>
      </c>
      <c r="AL206" s="92"/>
      <c r="AM206" s="20" t="b">
        <f>IF(NOT(ISNA(MATCH(Summary[App Code],#REF!,0))),TRUE,FALSE)</f>
        <v>1</v>
      </c>
    </row>
    <row r="207" spans="1:39" s="10" customFormat="1" ht="15" customHeight="1">
      <c r="A207" s="25">
        <v>4</v>
      </c>
      <c r="B207" s="8"/>
      <c r="C207" s="8" t="str">
        <f>IF(NOT(ISBLANK(VLOOKUP(E207,IIPM!A$2:J$999,2,FALSE))),VLOOKUP(E207,IIPM!A$2:J$999,2,FALSE),"")</f>
        <v>High</v>
      </c>
      <c r="D207" s="8" t="str">
        <f>IF(NOT(ISBLANK(VLOOKUP(E207,IIPM!A$2:J$999,3,FALSE))),VLOOKUP(E207,IIPM!A$2:J$999,3,FALSE),"")</f>
        <v>No</v>
      </c>
      <c r="E207" s="25" t="s">
        <v>498</v>
      </c>
      <c r="F207" s="19" t="str">
        <f>IF(NOT(ISBLANK(VLOOKUP(E207,IIPM!A$2:D$999,4,FALSE))),VLOOKUP(E207,IIPM!A$2:D$999,4,FALSE),"")</f>
        <v>Annonce Gestionnaire</v>
      </c>
      <c r="G207" s="19" t="str">
        <f>IF(NOT(ISBLANK(VLOOKUP(E207,IIPM!A$2:J$999,5,FALSE))),VLOOKUP(E207,IIPM!A$2:J$999,5,FALSE),"")</f>
        <v>Zanon, Julie (RBC IS)</v>
      </c>
      <c r="H207" s="92" t="str">
        <f>IF(NOT(ISBLANK(VLOOKUP(E207,IIPM!A$2:J$999,6,FALSE))),VLOOKUP(E207,IIPM!A$2:J$999,6,FALSE),"")</f>
        <v>Markakis, Bob</v>
      </c>
      <c r="I207" s="92" t="str">
        <f>IF(NOT(ISBLANK(INDEX(L5RegionalHead[Regional Head],MATCH(Summary[L5],L5RegionalHead[L5],0)))),INDEX(L5RegionalHead[Regional Head],MATCH(Summary[L5],L5RegionalHead[L5],0)),"")</f>
        <v>Bob Markakis</v>
      </c>
      <c r="J207" s="92" t="e">
        <f>IF(NOT(ISBLANK(INDEX(IIPM[BU Exec Sponsor],MATCH(Summary[App Code],#REF!,0)))),INDEX(IIPM[BU Exec Sponsor],MATCH(Summary[App Code],#REF!,0)),"")</f>
        <v>#REF!</v>
      </c>
      <c r="K207" s="92" t="e">
        <f>IF(NOT(ISBLANK(INDEX(IIPM[Business App Sponsor],MATCH(Summary[App Code],#REF!,0)))),INDEX(IIPM[Business App Sponsor],MATCH(Summary[App Code],#REF!,0)),"")</f>
        <v>#REF!</v>
      </c>
      <c r="L207" s="92" t="e">
        <f>IF(NOT(ISBLANK(INDEX(IIPM[Primary Data Centers],MATCH(Summary[App Code],#REF!,0)))),INDEX(IIPM[Primary Data Centers],MATCH(Summary[App Code],#REF!,0)),"")</f>
        <v>#REF!</v>
      </c>
      <c r="M207" s="92" t="s">
        <v>732</v>
      </c>
      <c r="N207" s="92" t="s">
        <v>794</v>
      </c>
      <c r="O207" s="92" t="e">
        <f>IF(NOT(ISBLANK(INDEX(IIPM[Current Lifecycle Phase],MATCH(Summary[App Code],#REF!,0)))),INDEX(IIPM[Current Lifecycle Phase],MATCH(Summary[App Code],#REF!,0)),"")</f>
        <v>#REF!</v>
      </c>
      <c r="P207" s="172" t="s">
        <v>719</v>
      </c>
      <c r="Q207" s="57">
        <v>42923</v>
      </c>
      <c r="R207" s="57">
        <v>43288</v>
      </c>
      <c r="S207" s="42" t="s">
        <v>1304</v>
      </c>
      <c r="T207" s="38"/>
      <c r="U207" s="147"/>
      <c r="V207" s="173"/>
      <c r="W207" s="161"/>
      <c r="X207" s="200"/>
      <c r="Y207" s="38" t="s">
        <v>866</v>
      </c>
      <c r="Z207" s="42"/>
      <c r="AA207" s="66"/>
      <c r="AB207" s="38" t="s">
        <v>866</v>
      </c>
      <c r="AC207" s="187"/>
      <c r="AD207" s="67"/>
      <c r="AE207" s="31" t="s">
        <v>51</v>
      </c>
      <c r="AF207" s="8" t="s">
        <v>55</v>
      </c>
      <c r="AG207" s="9">
        <v>42448</v>
      </c>
      <c r="AH207" s="8" t="s">
        <v>19</v>
      </c>
      <c r="AI207" s="18" t="s">
        <v>20</v>
      </c>
      <c r="AJ207" s="76">
        <v>42813</v>
      </c>
      <c r="AK207" s="160" t="s">
        <v>866</v>
      </c>
      <c r="AL207" s="92"/>
      <c r="AM207" s="20" t="b">
        <f>IF(NOT(ISNA(MATCH(Summary[App Code],#REF!,0))),TRUE,FALSE)</f>
        <v>1</v>
      </c>
    </row>
    <row r="208" spans="1:39" s="10" customFormat="1" ht="15" customHeight="1">
      <c r="A208" s="36">
        <v>2</v>
      </c>
      <c r="B208" s="8"/>
      <c r="C208" s="8" t="str">
        <f>IF(NOT(ISBLANK(VLOOKUP(E208,IIPM!A$2:J$999,2,FALSE))),VLOOKUP(E208,IIPM!A$2:J$999,2,FALSE),"")</f>
        <v>Medium</v>
      </c>
      <c r="D208" s="8" t="str">
        <f>IF(NOT(ISBLANK(VLOOKUP(E208,IIPM!A$2:J$999,3,FALSE))),VLOOKUP(E208,IIPM!A$2:J$999,3,FALSE),"")</f>
        <v>No</v>
      </c>
      <c r="E208" s="25" t="s">
        <v>500</v>
      </c>
      <c r="F208" s="19" t="str">
        <f>IF(NOT(ISBLANK(VLOOKUP(E208,IIPM!A$2:D$999,4,FALSE))),VLOOKUP(E208,IIPM!A$2:D$999,4,FALSE),"")</f>
        <v>Archimede</v>
      </c>
      <c r="G208" s="19" t="str">
        <f>IF(NOT(ISBLANK(VLOOKUP(E208,IIPM!A$2:J$999,5,FALSE))),VLOOKUP(E208,IIPM!A$2:J$999,5,FALSE),"")</f>
        <v>Lion, Massimo (RBC IS)</v>
      </c>
      <c r="H208" s="92" t="str">
        <f>IF(NOT(ISBLANK(VLOOKUP(E208,IIPM!A$2:J$999,6,FALSE))),VLOOKUP(E208,IIPM!A$2:J$999,6,FALSE),"")</f>
        <v>Stefanovic, Snezana</v>
      </c>
      <c r="I208" s="92" t="str">
        <f>IF(NOT(ISBLANK(INDEX(L5RegionalHead[Regional Head],MATCH(Summary[L5],L5RegionalHead[L5],0)))),INDEX(L5RegionalHead[Regional Head],MATCH(Summary[L5],L5RegionalHead[L5],0)),"")</f>
        <v>Stefanovic, Snezana</v>
      </c>
      <c r="J208" s="92" t="e">
        <f>IF(NOT(ISBLANK(INDEX(IIPM[BU Exec Sponsor],MATCH(Summary[App Code],#REF!,0)))),INDEX(IIPM[BU Exec Sponsor],MATCH(Summary[App Code],#REF!,0)),"")</f>
        <v>#REF!</v>
      </c>
      <c r="K208" s="92" t="e">
        <f>IF(NOT(ISBLANK(INDEX(IIPM[Business App Sponsor],MATCH(Summary[App Code],#REF!,0)))),INDEX(IIPM[Business App Sponsor],MATCH(Summary[App Code],#REF!,0)),"")</f>
        <v>#REF!</v>
      </c>
      <c r="L208" s="92" t="e">
        <f>IF(NOT(ISBLANK(INDEX(IIPM[Primary Data Centers],MATCH(Summary[App Code],#REF!,0)))),INDEX(IIPM[Primary Data Centers],MATCH(Summary[App Code],#REF!,0)),"")</f>
        <v>#REF!</v>
      </c>
      <c r="M208" s="92" t="s">
        <v>732</v>
      </c>
      <c r="N208" s="92" t="s">
        <v>227</v>
      </c>
      <c r="O208" s="92" t="e">
        <f>IF(NOT(ISBLANK(INDEX(IIPM[Current Lifecycle Phase],MATCH(Summary[App Code],#REF!,0)))),INDEX(IIPM[Current Lifecycle Phase],MATCH(Summary[App Code],#REF!,0)),"")</f>
        <v>#REF!</v>
      </c>
      <c r="P208" s="172" t="s">
        <v>934</v>
      </c>
      <c r="Q208" s="42">
        <v>42898</v>
      </c>
      <c r="R208" s="42"/>
      <c r="S208" s="42"/>
      <c r="T208" s="38"/>
      <c r="U208" s="72"/>
      <c r="V208" s="279" t="s">
        <v>1357</v>
      </c>
      <c r="W208" s="161"/>
      <c r="X208" s="200"/>
      <c r="Y208" s="38" t="s">
        <v>866</v>
      </c>
      <c r="Z208" s="42"/>
      <c r="AA208" s="66"/>
      <c r="AB208" s="38" t="s">
        <v>866</v>
      </c>
      <c r="AC208" s="187"/>
      <c r="AD208" s="67"/>
      <c r="AE208" s="31" t="s">
        <v>87</v>
      </c>
      <c r="AF208" s="8" t="s">
        <v>87</v>
      </c>
      <c r="AG208" s="9">
        <v>42315</v>
      </c>
      <c r="AH208" s="8" t="s">
        <v>50</v>
      </c>
      <c r="AI208" s="18" t="s">
        <v>20</v>
      </c>
      <c r="AJ208" s="76">
        <v>42681</v>
      </c>
      <c r="AK208" s="160" t="s">
        <v>866</v>
      </c>
      <c r="AL208" s="92"/>
      <c r="AM208" s="20" t="b">
        <f>IF(NOT(ISNA(MATCH(Summary[App Code],#REF!,0))),TRUE,FALSE)</f>
        <v>1</v>
      </c>
    </row>
    <row r="209" spans="1:39" s="10" customFormat="1" ht="15" customHeight="1">
      <c r="A209" s="25">
        <v>4</v>
      </c>
      <c r="B209" s="8"/>
      <c r="C209" s="8" t="str">
        <f>IF(NOT(ISBLANK(VLOOKUP(E209,IIPM!A$2:J$999,2,FALSE))),VLOOKUP(E209,IIPM!A$2:J$999,2,FALSE),"")</f>
        <v>High</v>
      </c>
      <c r="D209" s="8" t="str">
        <f>IF(NOT(ISBLANK(VLOOKUP(E209,IIPM!A$2:J$999,3,FALSE))),VLOOKUP(E209,IIPM!A$2:J$999,3,FALSE),"")</f>
        <v>No</v>
      </c>
      <c r="E209" s="25" t="s">
        <v>502</v>
      </c>
      <c r="F209" s="19" t="str">
        <f>IF(NOT(ISBLANK(VLOOKUP(E209,IIPM!A$2:D$999,4,FALSE))),VLOOKUP(E209,IIPM!A$2:D$999,4,FALSE),"")</f>
        <v>ARPSON</v>
      </c>
      <c r="G209" s="19" t="str">
        <f>IF(NOT(ISBLANK(VLOOKUP(E209,IIPM!A$2:J$999,5,FALSE))),VLOOKUP(E209,IIPM!A$2:J$999,5,FALSE),"")</f>
        <v>Thiry, Eric (RBC IS)</v>
      </c>
      <c r="H209" s="92" t="str">
        <f>IF(NOT(ISBLANK(VLOOKUP(E209,IIPM!A$2:J$999,6,FALSE))),VLOOKUP(E209,IIPM!A$2:J$999,6,FALSE),"")</f>
        <v>de Lucy, Chloe</v>
      </c>
      <c r="I209" s="92" t="str">
        <f>IF(NOT(ISBLANK(INDEX(L5RegionalHead[Regional Head],MATCH(Summary[L5],L5RegionalHead[L5],0)))),INDEX(L5RegionalHead[Regional Head],MATCH(Summary[L5],L5RegionalHead[L5],0)),"")</f>
        <v>Bob Markakis</v>
      </c>
      <c r="J209" s="92" t="e">
        <f>IF(NOT(ISBLANK(INDEX(IIPM[BU Exec Sponsor],MATCH(Summary[App Code],#REF!,0)))),INDEX(IIPM[BU Exec Sponsor],MATCH(Summary[App Code],#REF!,0)),"")</f>
        <v>#REF!</v>
      </c>
      <c r="K209" s="92" t="e">
        <f>IF(NOT(ISBLANK(INDEX(IIPM[Business App Sponsor],MATCH(Summary[App Code],#REF!,0)))),INDEX(IIPM[Business App Sponsor],MATCH(Summary[App Code],#REF!,0)),"")</f>
        <v>#REF!</v>
      </c>
      <c r="L209" s="92" t="e">
        <f>IF(NOT(ISBLANK(INDEX(IIPM[Primary Data Centers],MATCH(Summary[App Code],#REF!,0)))),INDEX(IIPM[Primary Data Centers],MATCH(Summary[App Code],#REF!,0)),"")</f>
        <v>#REF!</v>
      </c>
      <c r="M209" s="92" t="s">
        <v>234</v>
      </c>
      <c r="N209" s="92" t="s">
        <v>804</v>
      </c>
      <c r="O209" s="92" t="e">
        <f>IF(NOT(ISBLANK(INDEX(IIPM[Current Lifecycle Phase],MATCH(Summary[App Code],#REF!,0)))),INDEX(IIPM[Current Lifecycle Phase],MATCH(Summary[App Code],#REF!,0)),"")</f>
        <v>#REF!</v>
      </c>
      <c r="P209" s="172" t="s">
        <v>719</v>
      </c>
      <c r="Q209" s="42">
        <v>42865</v>
      </c>
      <c r="R209" s="57">
        <v>43229</v>
      </c>
      <c r="S209" s="42" t="s">
        <v>1303</v>
      </c>
      <c r="T209" s="42"/>
      <c r="U209" s="147"/>
      <c r="V209" s="18"/>
      <c r="W209" s="162"/>
      <c r="X209" s="201"/>
      <c r="Y209" s="38" t="s">
        <v>719</v>
      </c>
      <c r="Z209" s="42"/>
      <c r="AA209" s="66"/>
      <c r="AB209" s="38" t="s">
        <v>921</v>
      </c>
      <c r="AC209" s="187"/>
      <c r="AD209" s="67"/>
      <c r="AE209" s="31" t="s">
        <v>51</v>
      </c>
      <c r="AF209" s="8" t="s">
        <v>169</v>
      </c>
      <c r="AG209" s="9">
        <v>42448</v>
      </c>
      <c r="AH209" s="8" t="s">
        <v>19</v>
      </c>
      <c r="AI209" s="18" t="s">
        <v>20</v>
      </c>
      <c r="AJ209" s="76">
        <v>42813</v>
      </c>
      <c r="AK209" s="160" t="s">
        <v>921</v>
      </c>
      <c r="AL209" s="92"/>
      <c r="AM209" s="20" t="b">
        <f>IF(NOT(ISNA(MATCH(Summary[App Code],#REF!,0))),TRUE,FALSE)</f>
        <v>1</v>
      </c>
    </row>
    <row r="210" spans="1:39" s="10" customFormat="1" ht="15" customHeight="1">
      <c r="A210" s="25">
        <v>2</v>
      </c>
      <c r="B210" s="8"/>
      <c r="C210" s="8" t="str">
        <f>IF(NOT(ISBLANK(VLOOKUP(E210,IIPM!A$2:J$999,2,FALSE))),VLOOKUP(E210,IIPM!A$2:J$999,2,FALSE),"")</f>
        <v>High</v>
      </c>
      <c r="D210" s="8" t="str">
        <f>IF(NOT(ISBLANK(VLOOKUP(E210,IIPM!A$2:J$999,3,FALSE))),VLOOKUP(E210,IIPM!A$2:J$999,3,FALSE),"")</f>
        <v>No</v>
      </c>
      <c r="E210" s="25" t="s">
        <v>505</v>
      </c>
      <c r="F210" s="19" t="str">
        <f>IF(NOT(ISBLANK(VLOOKUP(E210,IIPM!A$2:D$999,4,FALSE))),VLOOKUP(E210,IIPM!A$2:D$999,4,FALSE),"")</f>
        <v>Belfius Web</v>
      </c>
      <c r="G210" s="19" t="str">
        <f>IF(NOT(ISBLANK(VLOOKUP(E210,IIPM!A$2:J$999,5,FALSE))),VLOOKUP(E210,IIPM!A$2:J$999,5,FALSE),"")</f>
        <v>Dumont, Pascale (RBC IS)</v>
      </c>
      <c r="H210" s="92" t="str">
        <f>IF(NOT(ISBLANK(VLOOKUP(E210,IIPM!A$2:J$999,6,FALSE))),VLOOKUP(E210,IIPM!A$2:J$999,6,FALSE),"")</f>
        <v>Markakis, Bob</v>
      </c>
      <c r="I210" s="92" t="str">
        <f>IF(NOT(ISBLANK(INDEX(L5RegionalHead[Regional Head],MATCH(Summary[L5],L5RegionalHead[L5],0)))),INDEX(L5RegionalHead[Regional Head],MATCH(Summary[L5],L5RegionalHead[L5],0)),"")</f>
        <v>Bob Markakis</v>
      </c>
      <c r="J210" s="92" t="e">
        <f>IF(NOT(ISBLANK(INDEX(IIPM[BU Exec Sponsor],MATCH(Summary[App Code],#REF!,0)))),INDEX(IIPM[BU Exec Sponsor],MATCH(Summary[App Code],#REF!,0)),"")</f>
        <v>#REF!</v>
      </c>
      <c r="K210" s="92" t="e">
        <f>IF(NOT(ISBLANK(INDEX(IIPM[Business App Sponsor],MATCH(Summary[App Code],#REF!,0)))),INDEX(IIPM[Business App Sponsor],MATCH(Summary[App Code],#REF!,0)),"")</f>
        <v>#REF!</v>
      </c>
      <c r="L210" s="92" t="e">
        <f>IF(NOT(ISBLANK(INDEX(IIPM[Primary Data Centers],MATCH(Summary[App Code],#REF!,0)))),INDEX(IIPM[Primary Data Centers],MATCH(Summary[App Code],#REF!,0)),"")</f>
        <v>#REF!</v>
      </c>
      <c r="M210" s="92" t="s">
        <v>732</v>
      </c>
      <c r="N210" s="92" t="s">
        <v>133</v>
      </c>
      <c r="O210" s="92" t="e">
        <f>IF(NOT(ISBLANK(INDEX(IIPM[Current Lifecycle Phase],MATCH(Summary[App Code],#REF!,0)))),INDEX(IIPM[Current Lifecycle Phase],MATCH(Summary[App Code],#REF!,0)),"")</f>
        <v>#REF!</v>
      </c>
      <c r="P210" s="172" t="s">
        <v>719</v>
      </c>
      <c r="Q210" s="42">
        <v>42951</v>
      </c>
      <c r="R210" s="42">
        <v>43316</v>
      </c>
      <c r="S210" s="42" t="s">
        <v>1304</v>
      </c>
      <c r="T210" s="42"/>
      <c r="U210" s="72"/>
      <c r="V210" s="173"/>
      <c r="W210" s="161"/>
      <c r="X210" s="200"/>
      <c r="Y210" s="38" t="s">
        <v>866</v>
      </c>
      <c r="Z210" s="42"/>
      <c r="AA210" s="66"/>
      <c r="AB210" s="38" t="s">
        <v>866</v>
      </c>
      <c r="AC210" s="187"/>
      <c r="AD210" s="67"/>
      <c r="AE210" s="31" t="s">
        <v>51</v>
      </c>
      <c r="AF210" s="8" t="s">
        <v>22</v>
      </c>
      <c r="AG210" s="9">
        <v>42504</v>
      </c>
      <c r="AH210" s="8" t="s">
        <v>19</v>
      </c>
      <c r="AI210" s="18" t="s">
        <v>20</v>
      </c>
      <c r="AJ210" s="76">
        <v>42869</v>
      </c>
      <c r="AK210" s="160" t="s">
        <v>866</v>
      </c>
      <c r="AL210" s="92"/>
      <c r="AM210" s="20" t="b">
        <f>IF(NOT(ISNA(MATCH(Summary[App Code],#REF!,0))),TRUE,FALSE)</f>
        <v>1</v>
      </c>
    </row>
    <row r="211" spans="1:39" s="10" customFormat="1" ht="15" customHeight="1">
      <c r="A211" s="25">
        <v>2</v>
      </c>
      <c r="B211" s="8"/>
      <c r="C211" s="8" t="str">
        <f>IF(NOT(ISBLANK(VLOOKUP(E211,IIPM!A$2:J$999,2,FALSE))),VLOOKUP(E211,IIPM!A$2:J$999,2,FALSE),"")</f>
        <v>High</v>
      </c>
      <c r="D211" s="8" t="str">
        <f>IF(NOT(ISBLANK(VLOOKUP(E211,IIPM!A$2:J$999,3,FALSE))),VLOOKUP(E211,IIPM!A$2:J$999,3,FALSE),"")</f>
        <v>No</v>
      </c>
      <c r="E211" s="25" t="s">
        <v>507</v>
      </c>
      <c r="F211" s="19" t="str">
        <f>IF(NOT(ISBLANK(VLOOKUP(E211,IIPM!A$2:D$999,4,FALSE))),VLOOKUP(E211,IIPM!A$2:D$999,4,FALSE),"")</f>
        <v>BLS</v>
      </c>
      <c r="G211" s="19" t="str">
        <f>IF(NOT(ISBLANK(VLOOKUP(E211,IIPM!A$2:J$999,5,FALSE))),VLOOKUP(E211,IIPM!A$2:J$999,5,FALSE),"")</f>
        <v>Mouries, Eric (RBC IS)</v>
      </c>
      <c r="H211" s="92" t="str">
        <f>IF(NOT(ISBLANK(VLOOKUP(E211,IIPM!A$2:J$999,6,FALSE))),VLOOKUP(E211,IIPM!A$2:J$999,6,FALSE),"")</f>
        <v>Markakis, Bob</v>
      </c>
      <c r="I211" s="92" t="str">
        <f>IF(NOT(ISBLANK(INDEX(L5RegionalHead[Regional Head],MATCH(Summary[L5],L5RegionalHead[L5],0)))),INDEX(L5RegionalHead[Regional Head],MATCH(Summary[L5],L5RegionalHead[L5],0)),"")</f>
        <v>Bob Markakis</v>
      </c>
      <c r="J211" s="92" t="e">
        <f>IF(NOT(ISBLANK(INDEX(IIPM[BU Exec Sponsor],MATCH(Summary[App Code],#REF!,0)))),INDEX(IIPM[BU Exec Sponsor],MATCH(Summary[App Code],#REF!,0)),"")</f>
        <v>#REF!</v>
      </c>
      <c r="K211" s="92" t="e">
        <f>IF(NOT(ISBLANK(INDEX(IIPM[Business App Sponsor],MATCH(Summary[App Code],#REF!,0)))),INDEX(IIPM[Business App Sponsor],MATCH(Summary[App Code],#REF!,0)),"")</f>
        <v>#REF!</v>
      </c>
      <c r="L211" s="92" t="e">
        <f>IF(NOT(ISBLANK(INDEX(IIPM[Primary Data Centers],MATCH(Summary[App Code],#REF!,0)))),INDEX(IIPM[Primary Data Centers],MATCH(Summary[App Code],#REF!,0)),"")</f>
        <v>#REF!</v>
      </c>
      <c r="M211" s="92" t="s">
        <v>234</v>
      </c>
      <c r="N211" s="92" t="s">
        <v>804</v>
      </c>
      <c r="O211" s="92" t="e">
        <f>IF(NOT(ISBLANK(INDEX(IIPM[Current Lifecycle Phase],MATCH(Summary[App Code],#REF!,0)))),INDEX(IIPM[Current Lifecycle Phase],MATCH(Summary[App Code],#REF!,0)),"")</f>
        <v>#REF!</v>
      </c>
      <c r="P211" s="172" t="s">
        <v>719</v>
      </c>
      <c r="Q211" s="42">
        <v>42877</v>
      </c>
      <c r="R211" s="42">
        <v>43239</v>
      </c>
      <c r="S211" s="42" t="s">
        <v>1303</v>
      </c>
      <c r="T211" s="89"/>
      <c r="U211" s="204"/>
      <c r="V211" s="185"/>
      <c r="W211" s="162"/>
      <c r="X211" s="201"/>
      <c r="Y211" s="38" t="s">
        <v>866</v>
      </c>
      <c r="Z211" s="42"/>
      <c r="AA211" s="66"/>
      <c r="AB211" s="38" t="s">
        <v>866</v>
      </c>
      <c r="AC211" s="187"/>
      <c r="AD211" s="67"/>
      <c r="AE211" s="31" t="s">
        <v>51</v>
      </c>
      <c r="AF211" s="8" t="s">
        <v>22</v>
      </c>
      <c r="AG211" s="9">
        <v>42655</v>
      </c>
      <c r="AH211" s="8" t="s">
        <v>19</v>
      </c>
      <c r="AI211" s="18" t="s">
        <v>20</v>
      </c>
      <c r="AJ211" s="76">
        <v>43020</v>
      </c>
      <c r="AK211" s="160" t="s">
        <v>866</v>
      </c>
      <c r="AL211" s="92"/>
      <c r="AM211" s="20" t="b">
        <f>IF(NOT(ISNA(MATCH(Summary[App Code],#REF!,0))),TRUE,FALSE)</f>
        <v>1</v>
      </c>
    </row>
    <row r="212" spans="1:39" s="10" customFormat="1" ht="15" customHeight="1">
      <c r="A212" s="25">
        <v>6</v>
      </c>
      <c r="B212" s="8"/>
      <c r="C212" s="8" t="str">
        <f>IF(NOT(ISBLANK(VLOOKUP(E212,IIPM!A$2:J$999,2,FALSE))),VLOOKUP(E212,IIPM!A$2:J$999,2,FALSE),"")</f>
        <v>Medium</v>
      </c>
      <c r="D212" s="8" t="str">
        <f>IF(NOT(ISBLANK(VLOOKUP(E212,IIPM!A$2:J$999,3,FALSE))),VLOOKUP(E212,IIPM!A$2:J$999,3,FALSE),"")</f>
        <v>No</v>
      </c>
      <c r="E212" s="25" t="s">
        <v>509</v>
      </c>
      <c r="F212" s="19" t="str">
        <f>IF(NOT(ISBLANK(VLOOKUP(E212,IIPM!A$2:D$999,4,FALSE))),VLOOKUP(E212,IIPM!A$2:D$999,4,FALSE),"")</f>
        <v>Finance Tactical App Suite</v>
      </c>
      <c r="G212" s="19" t="str">
        <f>IF(NOT(ISBLANK(VLOOKUP(E212,IIPM!A$2:J$999,5,FALSE))),VLOOKUP(E212,IIPM!A$2:J$999,5,FALSE),"")</f>
        <v>Hillard, Philippe (RBC IS)</v>
      </c>
      <c r="H212" s="92" t="str">
        <f>IF(NOT(ISBLANK(VLOOKUP(E212,IIPM!A$2:J$999,6,FALSE))),VLOOKUP(E212,IIPM!A$2:J$999,6,FALSE),"")</f>
        <v>Stefanovic, Snezana</v>
      </c>
      <c r="I212" s="92" t="str">
        <f>IF(NOT(ISBLANK(INDEX(L5RegionalHead[Regional Head],MATCH(Summary[L5],L5RegionalHead[L5],0)))),INDEX(L5RegionalHead[Regional Head],MATCH(Summary[L5],L5RegionalHead[L5],0)),"")</f>
        <v>Stefanovic, Snezana</v>
      </c>
      <c r="J212" s="92" t="e">
        <f>IF(NOT(ISBLANK(INDEX(IIPM[BU Exec Sponsor],MATCH(Summary[App Code],#REF!,0)))),INDEX(IIPM[BU Exec Sponsor],MATCH(Summary[App Code],#REF!,0)),"")</f>
        <v>#REF!</v>
      </c>
      <c r="K212" s="92" t="e">
        <f>IF(NOT(ISBLANK(INDEX(IIPM[Business App Sponsor],MATCH(Summary[App Code],#REF!,0)))),INDEX(IIPM[Business App Sponsor],MATCH(Summary[App Code],#REF!,0)),"")</f>
        <v>#REF!</v>
      </c>
      <c r="L212" s="92" t="e">
        <f>IF(NOT(ISBLANK(INDEX(IIPM[Primary Data Centers],MATCH(Summary[App Code],#REF!,0)))),INDEX(IIPM[Primary Data Centers],MATCH(Summary[App Code],#REF!,0)),"")</f>
        <v>#REF!</v>
      </c>
      <c r="M212" s="92" t="s">
        <v>234</v>
      </c>
      <c r="N212" s="92" t="s">
        <v>803</v>
      </c>
      <c r="O212" s="92" t="e">
        <f>IF(NOT(ISBLANK(INDEX(IIPM[Current Lifecycle Phase],MATCH(Summary[App Code],#REF!,0)))),INDEX(IIPM[Current Lifecycle Phase],MATCH(Summary[App Code],#REF!,0)),"")</f>
        <v>#REF!</v>
      </c>
      <c r="P212" s="172" t="s">
        <v>719</v>
      </c>
      <c r="Q212" s="42">
        <v>42885</v>
      </c>
      <c r="R212" s="42">
        <v>43250</v>
      </c>
      <c r="S212" s="42" t="s">
        <v>1303</v>
      </c>
      <c r="T212" s="42"/>
      <c r="U212" s="102"/>
      <c r="V212" s="170"/>
      <c r="W212" s="161"/>
      <c r="X212" s="200"/>
      <c r="Y212" s="38" t="s">
        <v>719</v>
      </c>
      <c r="Z212" s="42"/>
      <c r="AA212" s="66"/>
      <c r="AB212" s="38" t="s">
        <v>921</v>
      </c>
      <c r="AC212" s="187"/>
      <c r="AD212" s="67"/>
      <c r="AE212" s="31" t="s">
        <v>116</v>
      </c>
      <c r="AF212" s="8" t="s">
        <v>116</v>
      </c>
      <c r="AG212" s="9">
        <v>41867</v>
      </c>
      <c r="AH212" s="8" t="s">
        <v>50</v>
      </c>
      <c r="AI212" s="18" t="s">
        <v>20</v>
      </c>
      <c r="AJ212" s="76">
        <v>42598</v>
      </c>
      <c r="AK212" s="160" t="s">
        <v>921</v>
      </c>
      <c r="AL212" s="92"/>
      <c r="AM212" s="20" t="b">
        <f>IF(NOT(ISNA(MATCH(Summary[App Code],#REF!,0))),TRUE,FALSE)</f>
        <v>1</v>
      </c>
    </row>
    <row r="213" spans="1:39" s="10" customFormat="1" ht="15" customHeight="1">
      <c r="A213" s="46">
        <v>4</v>
      </c>
      <c r="B213" s="8"/>
      <c r="C213" s="8" t="str">
        <f>IF(NOT(ISBLANK(VLOOKUP(E213,IIPM!A$2:J$999,2,FALSE))),VLOOKUP(E213,IIPM!A$2:J$999,2,FALSE),"")</f>
        <v>High</v>
      </c>
      <c r="D213" s="8" t="str">
        <f>IF(NOT(ISBLANK(VLOOKUP(E213,IIPM!A$2:J$999,3,FALSE))),VLOOKUP(E213,IIPM!A$2:J$999,3,FALSE),"")</f>
        <v>Yes</v>
      </c>
      <c r="E213" s="25" t="s">
        <v>511</v>
      </c>
      <c r="F213" s="19" t="str">
        <f>IF(NOT(ISBLANK(VLOOKUP(E213,IIPM!A$2:D$999,4,FALSE))),VLOOKUP(E213,IIPM!A$2:D$999,4,FALSE),"")</f>
        <v>CCA</v>
      </c>
      <c r="G213" s="19" t="str">
        <f>IF(NOT(ISBLANK(VLOOKUP(E213,IIPM!A$2:J$999,5,FALSE))),VLOOKUP(E213,IIPM!A$2:J$999,5,FALSE),"")</f>
        <v>Desilets, Raymond (RBC I&amp;TS)</v>
      </c>
      <c r="H213" s="92" t="str">
        <f>IF(NOT(ISBLANK(VLOOKUP(E213,IIPM!A$2:J$999,6,FALSE))),VLOOKUP(E213,IIPM!A$2:J$999,6,FALSE),"")</f>
        <v>Markakis, Bob</v>
      </c>
      <c r="I213" s="92" t="str">
        <f>IF(NOT(ISBLANK(INDEX(L5RegionalHead[Regional Head],MATCH(Summary[L5],L5RegionalHead[L5],0)))),INDEX(L5RegionalHead[Regional Head],MATCH(Summary[L5],L5RegionalHead[L5],0)),"")</f>
        <v>Bob Markakis</v>
      </c>
      <c r="J213" s="92" t="e">
        <f>IF(NOT(ISBLANK(INDEX(IIPM[BU Exec Sponsor],MATCH(Summary[App Code],#REF!,0)))),INDEX(IIPM[BU Exec Sponsor],MATCH(Summary[App Code],#REF!,0)),"")</f>
        <v>#REF!</v>
      </c>
      <c r="K213" s="92" t="e">
        <f>IF(NOT(ISBLANK(INDEX(IIPM[Business App Sponsor],MATCH(Summary[App Code],#REF!,0)))),INDEX(IIPM[Business App Sponsor],MATCH(Summary[App Code],#REF!,0)),"")</f>
        <v>#REF!</v>
      </c>
      <c r="L213" s="92" t="e">
        <f>IF(NOT(ISBLANK(INDEX(IIPM[Primary Data Centers],MATCH(Summary[App Code],#REF!,0)))),INDEX(IIPM[Primary Data Centers],MATCH(Summary[App Code],#REF!,0)),"")</f>
        <v>#REF!</v>
      </c>
      <c r="M213" s="92" t="s">
        <v>258</v>
      </c>
      <c r="N213" s="92" t="s">
        <v>766</v>
      </c>
      <c r="O213" s="92" t="e">
        <f>IF(NOT(ISBLANK(INDEX(IIPM[Current Lifecycle Phase],MATCH(Summary[App Code],#REF!,0)))),INDEX(IIPM[Current Lifecycle Phase],MATCH(Summary[App Code],#REF!,0)),"")</f>
        <v>#REF!</v>
      </c>
      <c r="P213" s="172" t="s">
        <v>719</v>
      </c>
      <c r="Q213" s="42">
        <v>42888</v>
      </c>
      <c r="R213" s="42">
        <v>43253</v>
      </c>
      <c r="S213" s="42" t="s">
        <v>1303</v>
      </c>
      <c r="T213" s="42"/>
      <c r="U213" s="72"/>
      <c r="V213" s="163"/>
      <c r="W213" s="161"/>
      <c r="X213" s="200"/>
      <c r="Y213" s="38" t="s">
        <v>866</v>
      </c>
      <c r="Z213" s="42">
        <v>43143</v>
      </c>
      <c r="AA213" s="192"/>
      <c r="AB213" s="38" t="s">
        <v>866</v>
      </c>
      <c r="AC213" s="187"/>
      <c r="AD213" s="67"/>
      <c r="AE213" s="31" t="s">
        <v>51</v>
      </c>
      <c r="AF213" s="8" t="s">
        <v>22</v>
      </c>
      <c r="AG213" s="9">
        <v>42655</v>
      </c>
      <c r="AH213" s="8" t="s">
        <v>19</v>
      </c>
      <c r="AI213" s="18" t="s">
        <v>20</v>
      </c>
      <c r="AJ213" s="76">
        <v>43020</v>
      </c>
      <c r="AK213" s="160" t="s">
        <v>866</v>
      </c>
      <c r="AL213" s="92"/>
      <c r="AM213" s="20" t="b">
        <f>IF(NOT(ISNA(MATCH(Summary[App Code],#REF!,0))),TRUE,FALSE)</f>
        <v>1</v>
      </c>
    </row>
    <row r="214" spans="1:39" s="10" customFormat="1" ht="15" customHeight="1">
      <c r="A214" s="25">
        <v>5</v>
      </c>
      <c r="B214" s="8"/>
      <c r="C214" s="8" t="str">
        <f>IF(NOT(ISBLANK(VLOOKUP(E214,IIPM!A$2:J$999,2,FALSE))),VLOOKUP(E214,IIPM!A$2:J$999,2,FALSE),"")</f>
        <v>High</v>
      </c>
      <c r="D214" s="8" t="str">
        <f>IF(NOT(ISBLANK(VLOOKUP(E214,IIPM!A$2:J$999,3,FALSE))),VLOOKUP(E214,IIPM!A$2:J$999,3,FALSE),"")</f>
        <v>No</v>
      </c>
      <c r="E214" s="25" t="s">
        <v>513</v>
      </c>
      <c r="F214" s="19" t="str">
        <f>IF(NOT(ISBLANK(VLOOKUP(E214,IIPM!A$2:D$999,4,FALSE))),VLOOKUP(E214,IIPM!A$2:D$999,4,FALSE),"")</f>
        <v>ODS</v>
      </c>
      <c r="G214" s="19" t="str">
        <f>IF(NOT(ISBLANK(VLOOKUP(E214,IIPM!A$2:J$999,5,FALSE))),VLOOKUP(E214,IIPM!A$2:J$999,5,FALSE),"")</f>
        <v>Mouries, Eric (RBC IS)</v>
      </c>
      <c r="H214" s="92" t="str">
        <f>IF(NOT(ISBLANK(VLOOKUP(E214,IIPM!A$2:J$999,6,FALSE))),VLOOKUP(E214,IIPM!A$2:J$999,6,FALSE),"")</f>
        <v>Markakis, Bob</v>
      </c>
      <c r="I214" s="92" t="str">
        <f>IF(NOT(ISBLANK(INDEX(L5RegionalHead[Regional Head],MATCH(Summary[L5],L5RegionalHead[L5],0)))),INDEX(L5RegionalHead[Regional Head],MATCH(Summary[L5],L5RegionalHead[L5],0)),"")</f>
        <v>Bob Markakis</v>
      </c>
      <c r="J214" s="92" t="e">
        <f>IF(NOT(ISBLANK(INDEX(IIPM[BU Exec Sponsor],MATCH(Summary[App Code],#REF!,0)))),INDEX(IIPM[BU Exec Sponsor],MATCH(Summary[App Code],#REF!,0)),"")</f>
        <v>#REF!</v>
      </c>
      <c r="K214" s="92" t="e">
        <f>IF(NOT(ISBLANK(INDEX(IIPM[Business App Sponsor],MATCH(Summary[App Code],#REF!,0)))),INDEX(IIPM[Business App Sponsor],MATCH(Summary[App Code],#REF!,0)),"")</f>
        <v>#REF!</v>
      </c>
      <c r="L214" s="92" t="e">
        <f>IF(NOT(ISBLANK(INDEX(IIPM[Primary Data Centers],MATCH(Summary[App Code],#REF!,0)))),INDEX(IIPM[Primary Data Centers],MATCH(Summary[App Code],#REF!,0)),"")</f>
        <v>#REF!</v>
      </c>
      <c r="M214" s="92" t="s">
        <v>234</v>
      </c>
      <c r="N214" s="92" t="s">
        <v>776</v>
      </c>
      <c r="O214" s="92" t="e">
        <f>IF(NOT(ISBLANK(INDEX(IIPM[Current Lifecycle Phase],MATCH(Summary[App Code],#REF!,0)))),INDEX(IIPM[Current Lifecycle Phase],MATCH(Summary[App Code],#REF!,0)),"")</f>
        <v>#REF!</v>
      </c>
      <c r="P214" s="172" t="s">
        <v>719</v>
      </c>
      <c r="Q214" s="42">
        <v>42863</v>
      </c>
      <c r="R214" s="42">
        <v>43228</v>
      </c>
      <c r="S214" s="42" t="s">
        <v>1303</v>
      </c>
      <c r="T214" s="42"/>
      <c r="U214" s="72"/>
      <c r="V214" s="92"/>
      <c r="W214" s="161"/>
      <c r="X214" s="200"/>
      <c r="Y214" s="38" t="s">
        <v>866</v>
      </c>
      <c r="Z214" s="42"/>
      <c r="AA214" s="66"/>
      <c r="AB214" s="38" t="s">
        <v>866</v>
      </c>
      <c r="AC214" s="187"/>
      <c r="AD214" s="67"/>
      <c r="AE214" s="31" t="s">
        <v>116</v>
      </c>
      <c r="AF214" s="8" t="s">
        <v>278</v>
      </c>
      <c r="AG214" s="9">
        <v>42224</v>
      </c>
      <c r="AH214" s="8" t="s">
        <v>19</v>
      </c>
      <c r="AI214" s="18" t="s">
        <v>20</v>
      </c>
      <c r="AJ214" s="77"/>
      <c r="AK214" s="160" t="s">
        <v>866</v>
      </c>
      <c r="AL214" s="92"/>
      <c r="AM214" s="20" t="b">
        <f>IF(NOT(ISNA(MATCH(Summary[App Code],#REF!,0))),TRUE,FALSE)</f>
        <v>1</v>
      </c>
    </row>
    <row r="215" spans="1:39" s="10" customFormat="1" ht="15" customHeight="1">
      <c r="A215" s="25">
        <v>4</v>
      </c>
      <c r="B215" s="8"/>
      <c r="C215" s="8" t="str">
        <f>IF(NOT(ISBLANK(VLOOKUP(E215,IIPM!A$2:J$999,2,FALSE))),VLOOKUP(E215,IIPM!A$2:J$999,2,FALSE),"")</f>
        <v>High</v>
      </c>
      <c r="D215" s="8" t="str">
        <f>IF(NOT(ISBLANK(VLOOKUP(E215,IIPM!A$2:J$999,3,FALSE))),VLOOKUP(E215,IIPM!A$2:J$999,3,FALSE),"")</f>
        <v>No</v>
      </c>
      <c r="E215" s="25" t="s">
        <v>515</v>
      </c>
      <c r="F215" s="19" t="str">
        <f>IF(NOT(ISBLANK(VLOOKUP(E215,IIPM!A$2:D$999,4,FALSE))),VLOOKUP(E215,IIPM!A$2:D$999,4,FALSE),"")</f>
        <v>CPS</v>
      </c>
      <c r="G215" s="19" t="str">
        <f>IF(NOT(ISBLANK(VLOOKUP(E215,IIPM!A$2:J$999,5,FALSE))),VLOOKUP(E215,IIPM!A$2:J$999,5,FALSE),"")</f>
        <v>China, Bruno (RBC IS)</v>
      </c>
      <c r="H215" s="92" t="str">
        <f>IF(NOT(ISBLANK(VLOOKUP(E215,IIPM!A$2:J$999,6,FALSE))),VLOOKUP(E215,IIPM!A$2:J$999,6,FALSE),"")</f>
        <v>Stefanovic, Snezana</v>
      </c>
      <c r="I215" s="92" t="str">
        <f>IF(NOT(ISBLANK(INDEX(L5RegionalHead[Regional Head],MATCH(Summary[L5],L5RegionalHead[L5],0)))),INDEX(L5RegionalHead[Regional Head],MATCH(Summary[L5],L5RegionalHead[L5],0)),"")</f>
        <v>Stefanovic, Snezana</v>
      </c>
      <c r="J215" s="92" t="e">
        <f>IF(NOT(ISBLANK(INDEX(IIPM[BU Exec Sponsor],MATCH(Summary[App Code],#REF!,0)))),INDEX(IIPM[BU Exec Sponsor],MATCH(Summary[App Code],#REF!,0)),"")</f>
        <v>#REF!</v>
      </c>
      <c r="K215" s="92" t="e">
        <f>IF(NOT(ISBLANK(INDEX(IIPM[Business App Sponsor],MATCH(Summary[App Code],#REF!,0)))),INDEX(IIPM[Business App Sponsor],MATCH(Summary[App Code],#REF!,0)),"")</f>
        <v>#REF!</v>
      </c>
      <c r="L215" s="92" t="e">
        <f>IF(NOT(ISBLANK(INDEX(IIPM[Primary Data Centers],MATCH(Summary[App Code],#REF!,0)))),INDEX(IIPM[Primary Data Centers],MATCH(Summary[App Code],#REF!,0)),"")</f>
        <v>#REF!</v>
      </c>
      <c r="M215" s="92" t="s">
        <v>234</v>
      </c>
      <c r="N215" s="92" t="s">
        <v>803</v>
      </c>
      <c r="O215" s="92" t="e">
        <f>IF(NOT(ISBLANK(INDEX(IIPM[Current Lifecycle Phase],MATCH(Summary[App Code],#REF!,0)))),INDEX(IIPM[Current Lifecycle Phase],MATCH(Summary[App Code],#REF!,0)),"")</f>
        <v>#REF!</v>
      </c>
      <c r="P215" s="172" t="s">
        <v>719</v>
      </c>
      <c r="Q215" s="42">
        <v>42704</v>
      </c>
      <c r="R215" s="42">
        <v>43244</v>
      </c>
      <c r="S215" s="42" t="s">
        <v>1303</v>
      </c>
      <c r="T215" s="42"/>
      <c r="U215" s="167"/>
      <c r="V215" s="164"/>
      <c r="W215" s="161"/>
      <c r="X215" s="200"/>
      <c r="Y215" s="38" t="s">
        <v>719</v>
      </c>
      <c r="Z215" s="42"/>
      <c r="AA215" s="66"/>
      <c r="AB215" s="38" t="s">
        <v>921</v>
      </c>
      <c r="AC215" s="187"/>
      <c r="AD215" s="67"/>
      <c r="AE215" s="31" t="s">
        <v>51</v>
      </c>
      <c r="AF215" s="8" t="s">
        <v>169</v>
      </c>
      <c r="AG215" s="9">
        <v>42637</v>
      </c>
      <c r="AH215" s="8" t="s">
        <v>19</v>
      </c>
      <c r="AI215" s="18" t="s">
        <v>20</v>
      </c>
      <c r="AJ215" s="76">
        <v>43002</v>
      </c>
      <c r="AK215" s="160" t="s">
        <v>921</v>
      </c>
      <c r="AL215" s="92"/>
      <c r="AM215" s="20" t="b">
        <f>IF(NOT(ISNA(MATCH(Summary[App Code],#REF!,0))),TRUE,FALSE)</f>
        <v>1</v>
      </c>
    </row>
    <row r="216" spans="1:39" s="10" customFormat="1" ht="15" customHeight="1">
      <c r="A216" s="25">
        <v>4</v>
      </c>
      <c r="B216" s="8"/>
      <c r="C216" s="8" t="str">
        <f>IF(NOT(ISBLANK(VLOOKUP(E216,IIPM!A$2:J$999,2,FALSE))),VLOOKUP(E216,IIPM!A$2:J$999,2,FALSE),"")</f>
        <v>High</v>
      </c>
      <c r="D216" s="8" t="str">
        <f>IF(NOT(ISBLANK(VLOOKUP(E216,IIPM!A$2:J$999,3,FALSE))),VLOOKUP(E216,IIPM!A$2:J$999,3,FALSE),"")</f>
        <v>No</v>
      </c>
      <c r="E216" s="25" t="s">
        <v>517</v>
      </c>
      <c r="F216" s="19" t="str">
        <f>IF(NOT(ISBLANK(VLOOKUP(E216,IIPM!A$2:D$999,4,FALSE))),VLOOKUP(E216,IIPM!A$2:D$999,4,FALSE),"")</f>
        <v>Custy</v>
      </c>
      <c r="G216" s="19" t="str">
        <f>IF(NOT(ISBLANK(VLOOKUP(E216,IIPM!A$2:J$999,5,FALSE))),VLOOKUP(E216,IIPM!A$2:J$999,5,FALSE),"")</f>
        <v>Nangia, Nagesh (CWM-NR)</v>
      </c>
      <c r="H216" s="92" t="str">
        <f>IF(NOT(ISBLANK(VLOOKUP(E216,IIPM!A$2:J$999,6,FALSE))),VLOOKUP(E216,IIPM!A$2:J$999,6,FALSE),"")</f>
        <v>Stefanovic, Snezana</v>
      </c>
      <c r="I216" s="92" t="str">
        <f>IF(NOT(ISBLANK(INDEX(L5RegionalHead[Regional Head],MATCH(Summary[L5],L5RegionalHead[L5],0)))),INDEX(L5RegionalHead[Regional Head],MATCH(Summary[L5],L5RegionalHead[L5],0)),"")</f>
        <v>Stefanovic, Snezana</v>
      </c>
      <c r="J216" s="92" t="e">
        <f>IF(NOT(ISBLANK(INDEX(IIPM[BU Exec Sponsor],MATCH(Summary[App Code],#REF!,0)))),INDEX(IIPM[BU Exec Sponsor],MATCH(Summary[App Code],#REF!,0)),"")</f>
        <v>#REF!</v>
      </c>
      <c r="K216" s="92" t="e">
        <f>IF(NOT(ISBLANK(INDEX(IIPM[Business App Sponsor],MATCH(Summary[App Code],#REF!,0)))),INDEX(IIPM[Business App Sponsor],MATCH(Summary[App Code],#REF!,0)),"")</f>
        <v>#REF!</v>
      </c>
      <c r="L216" s="92" t="e">
        <f>IF(NOT(ISBLANK(INDEX(IIPM[Primary Data Centers],MATCH(Summary[App Code],#REF!,0)))),INDEX(IIPM[Primary Data Centers],MATCH(Summary[App Code],#REF!,0)),"")</f>
        <v>#REF!</v>
      </c>
      <c r="M216" s="92" t="s">
        <v>234</v>
      </c>
      <c r="N216" s="92" t="s">
        <v>803</v>
      </c>
      <c r="O216" s="92" t="e">
        <f>IF(NOT(ISBLANK(INDEX(IIPM[Current Lifecycle Phase],MATCH(Summary[App Code],#REF!,0)))),INDEX(IIPM[Current Lifecycle Phase],MATCH(Summary[App Code],#REF!,0)),"")</f>
        <v>#REF!</v>
      </c>
      <c r="P216" s="172" t="s">
        <v>719</v>
      </c>
      <c r="Q216" s="42">
        <v>42885</v>
      </c>
      <c r="R216" s="57">
        <v>43250</v>
      </c>
      <c r="S216" s="42" t="s">
        <v>1303</v>
      </c>
      <c r="T216" s="42"/>
      <c r="U216" s="167"/>
      <c r="V216" s="170"/>
      <c r="W216" s="161"/>
      <c r="X216" s="200"/>
      <c r="Y216" s="38" t="s">
        <v>719</v>
      </c>
      <c r="Z216" s="42"/>
      <c r="AA216" s="66"/>
      <c r="AB216" s="38" t="s">
        <v>921</v>
      </c>
      <c r="AC216" s="187"/>
      <c r="AD216" s="67"/>
      <c r="AE216" s="31" t="s">
        <v>43</v>
      </c>
      <c r="AF216" s="8" t="s">
        <v>43</v>
      </c>
      <c r="AG216" s="9">
        <v>42301</v>
      </c>
      <c r="AH216" s="8" t="s">
        <v>19</v>
      </c>
      <c r="AI216" s="18" t="s">
        <v>20</v>
      </c>
      <c r="AJ216" s="76">
        <v>42667</v>
      </c>
      <c r="AK216" s="160" t="s">
        <v>921</v>
      </c>
      <c r="AL216" s="92"/>
      <c r="AM216" s="20" t="b">
        <f>IF(NOT(ISNA(MATCH(Summary[App Code],#REF!,0))),TRUE,FALSE)</f>
        <v>1</v>
      </c>
    </row>
    <row r="217" spans="1:39" s="10" customFormat="1" ht="15" customHeight="1">
      <c r="A217" s="25">
        <v>2</v>
      </c>
      <c r="B217" s="8"/>
      <c r="C217" s="8" t="str">
        <f>IF(NOT(ISBLANK(VLOOKUP(E217,IIPM!A$2:J$999,2,FALSE))),VLOOKUP(E217,IIPM!A$2:J$999,2,FALSE),"")</f>
        <v>High</v>
      </c>
      <c r="D217" s="8" t="str">
        <f>IF(NOT(ISBLANK(VLOOKUP(E217,IIPM!A$2:J$999,3,FALSE))),VLOOKUP(E217,IIPM!A$2:J$999,3,FALSE),"")</f>
        <v>No</v>
      </c>
      <c r="E217" s="25" t="s">
        <v>519</v>
      </c>
      <c r="F217" s="19" t="str">
        <f>IF(NOT(ISBLANK(VLOOKUP(E217,IIPM!A$2:D$999,4,FALSE))),VLOOKUP(E217,IIPM!A$2:D$999,4,FALSE),"")</f>
        <v>DESYS</v>
      </c>
      <c r="G217" s="19" t="str">
        <f>IF(NOT(ISBLANK(VLOOKUP(E217,IIPM!A$2:J$999,5,FALSE))),VLOOKUP(E217,IIPM!A$2:J$999,5,FALSE),"")</f>
        <v>Zanon, Julie (RBC IS)</v>
      </c>
      <c r="H217" s="92" t="str">
        <f>IF(NOT(ISBLANK(VLOOKUP(E217,IIPM!A$2:J$999,6,FALSE))),VLOOKUP(E217,IIPM!A$2:J$999,6,FALSE),"")</f>
        <v>Markakis, Bob</v>
      </c>
      <c r="I217" s="92" t="str">
        <f>IF(NOT(ISBLANK(INDEX(L5RegionalHead[Regional Head],MATCH(Summary[L5],L5RegionalHead[L5],0)))),INDEX(L5RegionalHead[Regional Head],MATCH(Summary[L5],L5RegionalHead[L5],0)),"")</f>
        <v>Bob Markakis</v>
      </c>
      <c r="J217" s="92" t="e">
        <f>IF(NOT(ISBLANK(INDEX(IIPM[BU Exec Sponsor],MATCH(Summary[App Code],#REF!,0)))),INDEX(IIPM[BU Exec Sponsor],MATCH(Summary[App Code],#REF!,0)),"")</f>
        <v>#REF!</v>
      </c>
      <c r="K217" s="92" t="e">
        <f>IF(NOT(ISBLANK(INDEX(IIPM[Business App Sponsor],MATCH(Summary[App Code],#REF!,0)))),INDEX(IIPM[Business App Sponsor],MATCH(Summary[App Code],#REF!,0)),"")</f>
        <v>#REF!</v>
      </c>
      <c r="L217" s="92" t="e">
        <f>IF(NOT(ISBLANK(INDEX(IIPM[Primary Data Centers],MATCH(Summary[App Code],#REF!,0)))),INDEX(IIPM[Primary Data Centers],MATCH(Summary[App Code],#REF!,0)),"")</f>
        <v>#REF!</v>
      </c>
      <c r="M217" s="92" t="s">
        <v>732</v>
      </c>
      <c r="N217" s="92" t="s">
        <v>794</v>
      </c>
      <c r="O217" s="92" t="e">
        <f>IF(NOT(ISBLANK(INDEX(IIPM[Current Lifecycle Phase],MATCH(Summary[App Code],#REF!,0)))),INDEX(IIPM[Current Lifecycle Phase],MATCH(Summary[App Code],#REF!,0)),"")</f>
        <v>#REF!</v>
      </c>
      <c r="P217" s="172" t="s">
        <v>719</v>
      </c>
      <c r="Q217" s="42">
        <v>42886</v>
      </c>
      <c r="R217" s="42">
        <v>43251</v>
      </c>
      <c r="S217" s="42" t="s">
        <v>1304</v>
      </c>
      <c r="T217" s="42"/>
      <c r="U217" s="72"/>
      <c r="V217" s="188"/>
      <c r="W217" s="161"/>
      <c r="X217" s="200"/>
      <c r="Y217" s="38" t="s">
        <v>866</v>
      </c>
      <c r="Z217" s="42"/>
      <c r="AA217" s="66" t="s">
        <v>881</v>
      </c>
      <c r="AB217" s="38" t="s">
        <v>866</v>
      </c>
      <c r="AC217" s="187"/>
      <c r="AD217" s="67"/>
      <c r="AE217" s="31" t="s">
        <v>51</v>
      </c>
      <c r="AF217" s="8" t="s">
        <v>55</v>
      </c>
      <c r="AG217" s="9">
        <v>42440</v>
      </c>
      <c r="AH217" s="8" t="s">
        <v>19</v>
      </c>
      <c r="AI217" s="18" t="s">
        <v>20</v>
      </c>
      <c r="AJ217" s="76">
        <v>42805</v>
      </c>
      <c r="AK217" s="160" t="s">
        <v>866</v>
      </c>
      <c r="AL217" s="92"/>
      <c r="AM217" s="20" t="b">
        <f>IF(NOT(ISNA(MATCH(Summary[App Code],#REF!,0))),TRUE,FALSE)</f>
        <v>1</v>
      </c>
    </row>
    <row r="218" spans="1:39" s="10" customFormat="1" ht="15" customHeight="1">
      <c r="A218" s="25">
        <v>2</v>
      </c>
      <c r="B218" s="8"/>
      <c r="C218" s="8" t="str">
        <f>IF(NOT(ISBLANK(VLOOKUP(E218,IIPM!A$2:J$999,2,FALSE))),VLOOKUP(E218,IIPM!A$2:J$999,2,FALSE),"")</f>
        <v>High</v>
      </c>
      <c r="D218" s="8" t="str">
        <f>IF(NOT(ISBLANK(VLOOKUP(E218,IIPM!A$2:J$999,3,FALSE))),VLOOKUP(E218,IIPM!A$2:J$999,3,FALSE),"")</f>
        <v>No</v>
      </c>
      <c r="E218" s="25" t="s">
        <v>521</v>
      </c>
      <c r="F218" s="19" t="str">
        <f>IF(NOT(ISBLANK(VLOOKUP(E218,IIPM!A$2:D$999,4,FALSE))),VLOOKUP(E218,IIPM!A$2:D$999,4,FALSE),"")</f>
        <v>Multi Target Payment</v>
      </c>
      <c r="G218" s="19" t="str">
        <f>IF(NOT(ISBLANK(VLOOKUP(E218,IIPM!A$2:J$999,5,FALSE))),VLOOKUP(E218,IIPM!A$2:J$999,5,FALSE),"")</f>
        <v>Franz, Laurent (RBC IS)</v>
      </c>
      <c r="H218" s="92" t="str">
        <f>IF(NOT(ISBLANK(VLOOKUP(E218,IIPM!A$2:J$999,6,FALSE))),VLOOKUP(E218,IIPM!A$2:J$999,6,FALSE),"")</f>
        <v>Stefanovic, Snezana</v>
      </c>
      <c r="I218" s="92" t="str">
        <f>IF(NOT(ISBLANK(INDEX(L5RegionalHead[Regional Head],MATCH(Summary[L5],L5RegionalHead[L5],0)))),INDEX(L5RegionalHead[Regional Head],MATCH(Summary[L5],L5RegionalHead[L5],0)),"")</f>
        <v>Stefanovic, Snezana</v>
      </c>
      <c r="J218" s="92" t="e">
        <f>IF(NOT(ISBLANK(INDEX(IIPM[BU Exec Sponsor],MATCH(Summary[App Code],#REF!,0)))),INDEX(IIPM[BU Exec Sponsor],MATCH(Summary[App Code],#REF!,0)),"")</f>
        <v>#REF!</v>
      </c>
      <c r="K218" s="92" t="e">
        <f>IF(NOT(ISBLANK(INDEX(IIPM[Business App Sponsor],MATCH(Summary[App Code],#REF!,0)))),INDEX(IIPM[Business App Sponsor],MATCH(Summary[App Code],#REF!,0)),"")</f>
        <v>#REF!</v>
      </c>
      <c r="L218" s="92" t="e">
        <f>IF(NOT(ISBLANK(INDEX(IIPM[Primary Data Centers],MATCH(Summary[App Code],#REF!,0)))),INDEX(IIPM[Primary Data Centers],MATCH(Summary[App Code],#REF!,0)),"")</f>
        <v>#REF!</v>
      </c>
      <c r="M218" s="92" t="s">
        <v>234</v>
      </c>
      <c r="N218" s="92" t="s">
        <v>95</v>
      </c>
      <c r="O218" s="92" t="e">
        <f>IF(NOT(ISBLANK(INDEX(IIPM[Current Lifecycle Phase],MATCH(Summary[App Code],#REF!,0)))),INDEX(IIPM[Current Lifecycle Phase],MATCH(Summary[App Code],#REF!,0)),"")</f>
        <v>#REF!</v>
      </c>
      <c r="P218" s="172" t="s">
        <v>719</v>
      </c>
      <c r="Q218" s="42">
        <v>42907</v>
      </c>
      <c r="R218" s="42">
        <v>43271</v>
      </c>
      <c r="S218" s="42" t="s">
        <v>1341</v>
      </c>
      <c r="T218" s="42"/>
      <c r="U218" s="72"/>
      <c r="V218" s="163" t="s">
        <v>876</v>
      </c>
      <c r="W218" s="161"/>
      <c r="X218" s="200"/>
      <c r="Y218" s="38" t="s">
        <v>866</v>
      </c>
      <c r="Z218" s="42"/>
      <c r="AA218" s="66"/>
      <c r="AB218" s="38" t="s">
        <v>866</v>
      </c>
      <c r="AC218" s="187"/>
      <c r="AD218" s="67"/>
      <c r="AE218" s="31" t="s">
        <v>51</v>
      </c>
      <c r="AF218" s="8" t="s">
        <v>169</v>
      </c>
      <c r="AG218" s="9">
        <v>42448</v>
      </c>
      <c r="AH218" s="8" t="s">
        <v>19</v>
      </c>
      <c r="AI218" s="18" t="s">
        <v>20</v>
      </c>
      <c r="AJ218" s="76">
        <v>42813</v>
      </c>
      <c r="AK218" s="160" t="s">
        <v>866</v>
      </c>
      <c r="AL218" s="92"/>
      <c r="AM218" s="20" t="b">
        <f>IF(NOT(ISNA(MATCH(Summary[App Code],#REF!,0))),TRUE,FALSE)</f>
        <v>1</v>
      </c>
    </row>
    <row r="219" spans="1:39" s="10" customFormat="1" ht="15" customHeight="1">
      <c r="A219" s="25">
        <v>5</v>
      </c>
      <c r="B219" s="8"/>
      <c r="C219" s="8" t="str">
        <f>IF(NOT(ISBLANK(VLOOKUP(E219,IIPM!A$2:J$999,2,FALSE))),VLOOKUP(E219,IIPM!A$2:J$999,2,FALSE),"")</f>
        <v>High</v>
      </c>
      <c r="D219" s="8" t="str">
        <f>IF(NOT(ISBLANK(VLOOKUP(E219,IIPM!A$2:J$999,3,FALSE))),VLOOKUP(E219,IIPM!A$2:J$999,3,FALSE),"")</f>
        <v>No</v>
      </c>
      <c r="E219" s="25" t="s">
        <v>522</v>
      </c>
      <c r="F219" s="19" t="str">
        <f>IF(NOT(ISBLANK(VLOOKUP(E219,IIPM!A$2:D$999,4,FALSE))),VLOOKUP(E219,IIPM!A$2:D$999,4,FALSE),"")</f>
        <v>DOCUMENTUM SHS</v>
      </c>
      <c r="G219" s="19" t="str">
        <f>IF(NOT(ISBLANK(VLOOKUP(E219,IIPM!A$2:J$999,5,FALSE))),VLOOKUP(E219,IIPM!A$2:J$999,5,FALSE),"")</f>
        <v>Franz, Laurent (RBC IS)</v>
      </c>
      <c r="H219" s="92" t="str">
        <f>IF(NOT(ISBLANK(VLOOKUP(E219,IIPM!A$2:J$999,6,FALSE))),VLOOKUP(E219,IIPM!A$2:J$999,6,FALSE),"")</f>
        <v>Stefanovic, Snezana</v>
      </c>
      <c r="I219" s="92" t="str">
        <f>IF(NOT(ISBLANK(INDEX(L5RegionalHead[Regional Head],MATCH(Summary[L5],L5RegionalHead[L5],0)))),INDEX(L5RegionalHead[Regional Head],MATCH(Summary[L5],L5RegionalHead[L5],0)),"")</f>
        <v>Stefanovic, Snezana</v>
      </c>
      <c r="J219" s="92" t="e">
        <f>IF(NOT(ISBLANK(INDEX(IIPM[BU Exec Sponsor],MATCH(Summary[App Code],#REF!,0)))),INDEX(IIPM[BU Exec Sponsor],MATCH(Summary[App Code],#REF!,0)),"")</f>
        <v>#REF!</v>
      </c>
      <c r="K219" s="92" t="e">
        <f>IF(NOT(ISBLANK(INDEX(IIPM[Business App Sponsor],MATCH(Summary[App Code],#REF!,0)))),INDEX(IIPM[Business App Sponsor],MATCH(Summary[App Code],#REF!,0)),"")</f>
        <v>#REF!</v>
      </c>
      <c r="L219" s="92" t="e">
        <f>IF(NOT(ISBLANK(INDEX(IIPM[Primary Data Centers],MATCH(Summary[App Code],#REF!,0)))),INDEX(IIPM[Primary Data Centers],MATCH(Summary[App Code],#REF!,0)),"")</f>
        <v>#REF!</v>
      </c>
      <c r="M219" s="92" t="s">
        <v>234</v>
      </c>
      <c r="N219" s="92" t="s">
        <v>95</v>
      </c>
      <c r="O219" s="92" t="e">
        <f>IF(NOT(ISBLANK(INDEX(IIPM[Current Lifecycle Phase],MATCH(Summary[App Code],#REF!,0)))),INDEX(IIPM[Current Lifecycle Phase],MATCH(Summary[App Code],#REF!,0)),"")</f>
        <v>#REF!</v>
      </c>
      <c r="P219" s="172" t="s">
        <v>719</v>
      </c>
      <c r="Q219" s="42">
        <v>42912</v>
      </c>
      <c r="R219" s="42">
        <v>43273</v>
      </c>
      <c r="S219" s="42" t="s">
        <v>1341</v>
      </c>
      <c r="T219" s="42"/>
      <c r="U219" s="72"/>
      <c r="V219" s="163" t="s">
        <v>877</v>
      </c>
      <c r="W219" s="161"/>
      <c r="X219" s="200"/>
      <c r="Y219" s="38" t="s">
        <v>719</v>
      </c>
      <c r="Z219" s="42"/>
      <c r="AA219" s="66"/>
      <c r="AB219" s="38" t="s">
        <v>921</v>
      </c>
      <c r="AC219" s="187"/>
      <c r="AD219" s="67"/>
      <c r="AE219" s="31" t="s">
        <v>51</v>
      </c>
      <c r="AF219" s="8" t="s">
        <v>22</v>
      </c>
      <c r="AG219" s="9">
        <v>42637</v>
      </c>
      <c r="AH219" s="8" t="s">
        <v>19</v>
      </c>
      <c r="AI219" s="18" t="s">
        <v>20</v>
      </c>
      <c r="AJ219" s="76">
        <v>43002</v>
      </c>
      <c r="AK219" s="160" t="s">
        <v>921</v>
      </c>
      <c r="AL219" s="92"/>
      <c r="AM219" s="20" t="b">
        <f>IF(NOT(ISNA(MATCH(Summary[App Code],#REF!,0))),TRUE,FALSE)</f>
        <v>1</v>
      </c>
    </row>
    <row r="220" spans="1:39" s="10" customFormat="1" ht="15" customHeight="1">
      <c r="A220" s="25">
        <v>5</v>
      </c>
      <c r="B220" s="8"/>
      <c r="C220" s="8" t="str">
        <f>IF(NOT(ISBLANK(VLOOKUP(E220,IIPM!A$2:J$999,2,FALSE))),VLOOKUP(E220,IIPM!A$2:J$999,2,FALSE),"")</f>
        <v>High</v>
      </c>
      <c r="D220" s="8" t="str">
        <f>IF(NOT(ISBLANK(VLOOKUP(E220,IIPM!A$2:J$999,3,FALSE))),VLOOKUP(E220,IIPM!A$2:J$999,3,FALSE),"")</f>
        <v>No</v>
      </c>
      <c r="E220" s="25" t="s">
        <v>524</v>
      </c>
      <c r="F220" s="19" t="str">
        <f>IF(NOT(ISBLANK(VLOOKUP(E220,IIPM!A$2:D$999,4,FALSE))),VLOOKUP(E220,IIPM!A$2:D$999,4,FALSE),"")</f>
        <v>DWH FA</v>
      </c>
      <c r="G220" s="19" t="str">
        <f>IF(NOT(ISBLANK(VLOOKUP(E220,IIPM!A$2:J$999,5,FALSE))),VLOOKUP(E220,IIPM!A$2:J$999,5,FALSE),"")</f>
        <v>Barrier, Fr¿d¿ric (RBC IS)</v>
      </c>
      <c r="H220" s="92" t="str">
        <f>IF(NOT(ISBLANK(VLOOKUP(E220,IIPM!A$2:J$999,6,FALSE))),VLOOKUP(E220,IIPM!A$2:J$999,6,FALSE),"")</f>
        <v>de Lucy, Chloe</v>
      </c>
      <c r="I220" s="92" t="str">
        <f>IF(NOT(ISBLANK(INDEX(L5RegionalHead[Regional Head],MATCH(Summary[L5],L5RegionalHead[L5],0)))),INDEX(L5RegionalHead[Regional Head],MATCH(Summary[L5],L5RegionalHead[L5],0)),"")</f>
        <v>Bob Markakis</v>
      </c>
      <c r="J220" s="92" t="e">
        <f>IF(NOT(ISBLANK(INDEX(IIPM[BU Exec Sponsor],MATCH(Summary[App Code],#REF!,0)))),INDEX(IIPM[BU Exec Sponsor],MATCH(Summary[App Code],#REF!,0)),"")</f>
        <v>#REF!</v>
      </c>
      <c r="K220" s="92" t="e">
        <f>IF(NOT(ISBLANK(INDEX(IIPM[Business App Sponsor],MATCH(Summary[App Code],#REF!,0)))),INDEX(IIPM[Business App Sponsor],MATCH(Summary[App Code],#REF!,0)),"")</f>
        <v>#REF!</v>
      </c>
      <c r="L220" s="92" t="e">
        <f>IF(NOT(ISBLANK(INDEX(IIPM[Primary Data Centers],MATCH(Summary[App Code],#REF!,0)))),INDEX(IIPM[Primary Data Centers],MATCH(Summary[App Code],#REF!,0)),"")</f>
        <v>#REF!</v>
      </c>
      <c r="M220" s="92" t="s">
        <v>234</v>
      </c>
      <c r="N220" s="92" t="s">
        <v>776</v>
      </c>
      <c r="O220" s="92" t="e">
        <f>IF(NOT(ISBLANK(INDEX(IIPM[Current Lifecycle Phase],MATCH(Summary[App Code],#REF!,0)))),INDEX(IIPM[Current Lifecycle Phase],MATCH(Summary[App Code],#REF!,0)),"")</f>
        <v>#REF!</v>
      </c>
      <c r="P220" s="172" t="s">
        <v>719</v>
      </c>
      <c r="Q220" s="57">
        <v>42851</v>
      </c>
      <c r="R220" s="57">
        <v>43215</v>
      </c>
      <c r="S220" s="42" t="s">
        <v>1303</v>
      </c>
      <c r="T220" s="42"/>
      <c r="U220" s="72"/>
      <c r="V220" s="92"/>
      <c r="W220" s="161"/>
      <c r="X220" s="200"/>
      <c r="Y220" s="38" t="s">
        <v>719</v>
      </c>
      <c r="Z220" s="42"/>
      <c r="AA220" s="66"/>
      <c r="AB220" s="38" t="s">
        <v>921</v>
      </c>
      <c r="AC220" s="187"/>
      <c r="AD220" s="67"/>
      <c r="AE220" s="31" t="s">
        <v>51</v>
      </c>
      <c r="AF220" s="8" t="s">
        <v>55</v>
      </c>
      <c r="AG220" s="9">
        <v>42588</v>
      </c>
      <c r="AH220" s="8" t="s">
        <v>19</v>
      </c>
      <c r="AI220" s="18" t="s">
        <v>20</v>
      </c>
      <c r="AJ220" s="76">
        <v>42828</v>
      </c>
      <c r="AK220" s="38" t="s">
        <v>921</v>
      </c>
      <c r="AL220" s="92"/>
      <c r="AM220" s="20" t="b">
        <f>IF(NOT(ISNA(MATCH(Summary[App Code],#REF!,0))),TRUE,FALSE)</f>
        <v>1</v>
      </c>
    </row>
    <row r="221" spans="1:39" s="10" customFormat="1" ht="15" customHeight="1">
      <c r="A221" s="25">
        <v>4</v>
      </c>
      <c r="B221" s="8"/>
      <c r="C221" s="8" t="str">
        <f>IF(NOT(ISBLANK(VLOOKUP(E221,IIPM!A$2:J$999,2,FALSE))),VLOOKUP(E221,IIPM!A$2:J$999,2,FALSE),"")</f>
        <v>High</v>
      </c>
      <c r="D221" s="8" t="str">
        <f>IF(NOT(ISBLANK(VLOOKUP(E221,IIPM!A$2:J$999,3,FALSE))),VLOOKUP(E221,IIPM!A$2:J$999,3,FALSE),"")</f>
        <v>No</v>
      </c>
      <c r="E221" s="25" t="s">
        <v>526</v>
      </c>
      <c r="F221" s="19" t="str">
        <f>IF(NOT(ISBLANK(VLOOKUP(E221,IIPM!A$2:D$999,4,FALSE))),VLOOKUP(E221,IIPM!A$2:D$999,4,FALSE),"")</f>
        <v>DWH GC</v>
      </c>
      <c r="G221" s="19" t="str">
        <f>IF(NOT(ISBLANK(VLOOKUP(E221,IIPM!A$2:J$999,5,FALSE))),VLOOKUP(E221,IIPM!A$2:J$999,5,FALSE),"")</f>
        <v>Mouries, Eric (RBC IS)</v>
      </c>
      <c r="H221" s="92" t="str">
        <f>IF(NOT(ISBLANK(VLOOKUP(E221,IIPM!A$2:J$999,6,FALSE))),VLOOKUP(E221,IIPM!A$2:J$999,6,FALSE),"")</f>
        <v>Markakis, Bob</v>
      </c>
      <c r="I221" s="92" t="str">
        <f>IF(NOT(ISBLANK(INDEX(L5RegionalHead[Regional Head],MATCH(Summary[L5],L5RegionalHead[L5],0)))),INDEX(L5RegionalHead[Regional Head],MATCH(Summary[L5],L5RegionalHead[L5],0)),"")</f>
        <v>Bob Markakis</v>
      </c>
      <c r="J221" s="92" t="e">
        <f>IF(NOT(ISBLANK(INDEX(IIPM[BU Exec Sponsor],MATCH(Summary[App Code],#REF!,0)))),INDEX(IIPM[BU Exec Sponsor],MATCH(Summary[App Code],#REF!,0)),"")</f>
        <v>#REF!</v>
      </c>
      <c r="K221" s="92" t="e">
        <f>IF(NOT(ISBLANK(INDEX(IIPM[Business App Sponsor],MATCH(Summary[App Code],#REF!,0)))),INDEX(IIPM[Business App Sponsor],MATCH(Summary[App Code],#REF!,0)),"")</f>
        <v>#REF!</v>
      </c>
      <c r="L221" s="92" t="e">
        <f>IF(NOT(ISBLANK(INDEX(IIPM[Primary Data Centers],MATCH(Summary[App Code],#REF!,0)))),INDEX(IIPM[Primary Data Centers],MATCH(Summary[App Code],#REF!,0)),"")</f>
        <v>#REF!</v>
      </c>
      <c r="M221" s="92" t="s">
        <v>234</v>
      </c>
      <c r="N221" s="92" t="s">
        <v>776</v>
      </c>
      <c r="O221" s="92" t="e">
        <f>IF(NOT(ISBLANK(INDEX(IIPM[Current Lifecycle Phase],MATCH(Summary[App Code],#REF!,0)))),INDEX(IIPM[Current Lifecycle Phase],MATCH(Summary[App Code],#REF!,0)),"")</f>
        <v>#REF!</v>
      </c>
      <c r="P221" s="172" t="s">
        <v>719</v>
      </c>
      <c r="Q221" s="42">
        <v>42851</v>
      </c>
      <c r="R221" s="103">
        <v>43216</v>
      </c>
      <c r="S221" s="42" t="s">
        <v>1303</v>
      </c>
      <c r="T221" s="103"/>
      <c r="U221" s="72"/>
      <c r="V221" s="92"/>
      <c r="W221" s="161"/>
      <c r="X221" s="200"/>
      <c r="Y221" s="38" t="s">
        <v>719</v>
      </c>
      <c r="Z221" s="42"/>
      <c r="AA221" s="66"/>
      <c r="AB221" s="38" t="s">
        <v>921</v>
      </c>
      <c r="AC221" s="187"/>
      <c r="AD221" s="67"/>
      <c r="AE221" s="31" t="s">
        <v>51</v>
      </c>
      <c r="AF221" s="8" t="s">
        <v>169</v>
      </c>
      <c r="AG221" s="9">
        <v>42525</v>
      </c>
      <c r="AH221" s="8" t="s">
        <v>19</v>
      </c>
      <c r="AI221" s="18" t="s">
        <v>20</v>
      </c>
      <c r="AJ221" s="76">
        <v>42890</v>
      </c>
      <c r="AK221" s="160" t="s">
        <v>921</v>
      </c>
      <c r="AL221" s="92"/>
      <c r="AM221" s="20" t="b">
        <f>IF(NOT(ISNA(MATCH(Summary[App Code],#REF!,0))),TRUE,FALSE)</f>
        <v>1</v>
      </c>
    </row>
    <row r="222" spans="1:39" s="10" customFormat="1" ht="15" customHeight="1">
      <c r="A222" s="25">
        <v>4</v>
      </c>
      <c r="B222" s="8"/>
      <c r="C222" s="8" t="str">
        <f>IF(NOT(ISBLANK(VLOOKUP(E222,IIPM!A$2:J$999,2,FALSE))),VLOOKUP(E222,IIPM!A$2:J$999,2,FALSE),"")</f>
        <v>High</v>
      </c>
      <c r="D222" s="8" t="str">
        <f>IF(NOT(ISBLANK(VLOOKUP(E222,IIPM!A$2:J$999,3,FALSE))),VLOOKUP(E222,IIPM!A$2:J$999,3,FALSE),"")</f>
        <v>No</v>
      </c>
      <c r="E222" s="25" t="s">
        <v>528</v>
      </c>
      <c r="F222" s="19" t="str">
        <f>IF(NOT(ISBLANK(VLOOKUP(E222,IIPM!A$2:D$999,4,FALSE))),VLOOKUP(E222,IIPM!A$2:D$999,4,FALSE),"")</f>
        <v>DWH TA</v>
      </c>
      <c r="G222" s="19" t="str">
        <f>IF(NOT(ISBLANK(VLOOKUP(E222,IIPM!A$2:J$999,5,FALSE))),VLOOKUP(E222,IIPM!A$2:J$999,5,FALSE),"")</f>
        <v>Dazy, Philippe (RBC IS)</v>
      </c>
      <c r="H222" s="92" t="str">
        <f>IF(NOT(ISBLANK(VLOOKUP(E222,IIPM!A$2:J$999,6,FALSE))),VLOOKUP(E222,IIPM!A$2:J$999,6,FALSE),"")</f>
        <v>Stefanovic, Snezana</v>
      </c>
      <c r="I222" s="92" t="str">
        <f>IF(NOT(ISBLANK(INDEX(L5RegionalHead[Regional Head],MATCH(Summary[L5],L5RegionalHead[L5],0)))),INDEX(L5RegionalHead[Regional Head],MATCH(Summary[L5],L5RegionalHead[L5],0)),"")</f>
        <v>Stefanovic, Snezana</v>
      </c>
      <c r="J222" s="92" t="e">
        <f>IF(NOT(ISBLANK(INDEX(IIPM[BU Exec Sponsor],MATCH(Summary[App Code],#REF!,0)))),INDEX(IIPM[BU Exec Sponsor],MATCH(Summary[App Code],#REF!,0)),"")</f>
        <v>#REF!</v>
      </c>
      <c r="K222" s="92" t="e">
        <f>IF(NOT(ISBLANK(INDEX(IIPM[Business App Sponsor],MATCH(Summary[App Code],#REF!,0)))),INDEX(IIPM[Business App Sponsor],MATCH(Summary[App Code],#REF!,0)),"")</f>
        <v>#REF!</v>
      </c>
      <c r="L222" s="92" t="e">
        <f>IF(NOT(ISBLANK(INDEX(IIPM[Primary Data Centers],MATCH(Summary[App Code],#REF!,0)))),INDEX(IIPM[Primary Data Centers],MATCH(Summary[App Code],#REF!,0)),"")</f>
        <v>#REF!</v>
      </c>
      <c r="M222" s="92" t="s">
        <v>234</v>
      </c>
      <c r="N222" s="92" t="s">
        <v>776</v>
      </c>
      <c r="O222" s="92" t="e">
        <f>IF(NOT(ISBLANK(INDEX(IIPM[Current Lifecycle Phase],MATCH(Summary[App Code],#REF!,0)))),INDEX(IIPM[Current Lifecycle Phase],MATCH(Summary[App Code],#REF!,0)),"")</f>
        <v>#REF!</v>
      </c>
      <c r="P222" s="172" t="s">
        <v>719</v>
      </c>
      <c r="Q222" s="42">
        <v>42851</v>
      </c>
      <c r="R222" s="42">
        <v>43214</v>
      </c>
      <c r="S222" s="42" t="s">
        <v>1303</v>
      </c>
      <c r="T222" s="42"/>
      <c r="U222" s="147"/>
      <c r="V222" s="92"/>
      <c r="W222" s="161"/>
      <c r="X222" s="200"/>
      <c r="Y222" s="38" t="s">
        <v>719</v>
      </c>
      <c r="Z222" s="42"/>
      <c r="AA222" s="66"/>
      <c r="AB222" s="38" t="s">
        <v>921</v>
      </c>
      <c r="AC222" s="187"/>
      <c r="AD222" s="67"/>
      <c r="AE222" s="31" t="s">
        <v>51</v>
      </c>
      <c r="AF222" s="8" t="s">
        <v>169</v>
      </c>
      <c r="AG222" s="9">
        <v>42427</v>
      </c>
      <c r="AH222" s="8" t="s">
        <v>19</v>
      </c>
      <c r="AI222" s="18" t="s">
        <v>20</v>
      </c>
      <c r="AJ222" s="76">
        <v>42793</v>
      </c>
      <c r="AK222" s="160" t="s">
        <v>921</v>
      </c>
      <c r="AL222" s="92"/>
      <c r="AM222" s="20" t="b">
        <f>IF(NOT(ISNA(MATCH(Summary[App Code],#REF!,0))),TRUE,FALSE)</f>
        <v>1</v>
      </c>
    </row>
    <row r="223" spans="1:39" s="10" customFormat="1" ht="15" customHeight="1">
      <c r="A223" s="25">
        <v>4</v>
      </c>
      <c r="B223" s="8"/>
      <c r="C223" s="8" t="str">
        <f>IF(NOT(ISBLANK(VLOOKUP(E223,IIPM!A$2:J$999,2,FALSE))),VLOOKUP(E223,IIPM!A$2:J$999,2,FALSE),"")</f>
        <v>High</v>
      </c>
      <c r="D223" s="8" t="str">
        <f>IF(NOT(ISBLANK(VLOOKUP(E223,IIPM!A$2:J$999,3,FALSE))),VLOOKUP(E223,IIPM!A$2:J$999,3,FALSE),"")</f>
        <v>No</v>
      </c>
      <c r="E223" s="25" t="s">
        <v>531</v>
      </c>
      <c r="F223" s="19" t="str">
        <f>IF(NOT(ISBLANK(VLOOKUP(E223,IIPM!A$2:D$999,4,FALSE))),VLOOKUP(E223,IIPM!A$2:D$999,4,FALSE),"")</f>
        <v>DZWEB</v>
      </c>
      <c r="G223" s="19" t="str">
        <f>IF(NOT(ISBLANK(VLOOKUP(E223,IIPM!A$2:J$999,5,FALSE))),VLOOKUP(E223,IIPM!A$2:J$999,5,FALSE),"")</f>
        <v>Lion, Massimo (RBC IS)</v>
      </c>
      <c r="H223" s="92" t="str">
        <f>IF(NOT(ISBLANK(VLOOKUP(E223,IIPM!A$2:J$999,6,FALSE))),VLOOKUP(E223,IIPM!A$2:J$999,6,FALSE),"")</f>
        <v>Markakis, Bob</v>
      </c>
      <c r="I223" s="92" t="str">
        <f>IF(NOT(ISBLANK(INDEX(L5RegionalHead[Regional Head],MATCH(Summary[L5],L5RegionalHead[L5],0)))),INDEX(L5RegionalHead[Regional Head],MATCH(Summary[L5],L5RegionalHead[L5],0)),"")</f>
        <v>Bob Markakis</v>
      </c>
      <c r="J223" s="92" t="e">
        <f>IF(NOT(ISBLANK(INDEX(IIPM[BU Exec Sponsor],MATCH(Summary[App Code],#REF!,0)))),INDEX(IIPM[BU Exec Sponsor],MATCH(Summary[App Code],#REF!,0)),"")</f>
        <v>#REF!</v>
      </c>
      <c r="K223" s="92" t="e">
        <f>IF(NOT(ISBLANK(INDEX(IIPM[Business App Sponsor],MATCH(Summary[App Code],#REF!,0)))),INDEX(IIPM[Business App Sponsor],MATCH(Summary[App Code],#REF!,0)),"")</f>
        <v>#REF!</v>
      </c>
      <c r="L223" s="92" t="e">
        <f>IF(NOT(ISBLANK(INDEX(IIPM[Primary Data Centers],MATCH(Summary[App Code],#REF!,0)))),INDEX(IIPM[Primary Data Centers],MATCH(Summary[App Code],#REF!,0)),"")</f>
        <v>#REF!</v>
      </c>
      <c r="M223" s="92" t="s">
        <v>732</v>
      </c>
      <c r="N223" s="92" t="s">
        <v>227</v>
      </c>
      <c r="O223" s="92" t="e">
        <f>IF(NOT(ISBLANK(INDEX(IIPM[Current Lifecycle Phase],MATCH(Summary[App Code],#REF!,0)))),INDEX(IIPM[Current Lifecycle Phase],MATCH(Summary[App Code],#REF!,0)),"")</f>
        <v>#REF!</v>
      </c>
      <c r="P223" s="172" t="s">
        <v>934</v>
      </c>
      <c r="Q223" s="42">
        <v>42898</v>
      </c>
      <c r="R223" s="57"/>
      <c r="S223" s="42"/>
      <c r="T223" s="42"/>
      <c r="U223" s="72"/>
      <c r="V223" s="279" t="s">
        <v>1357</v>
      </c>
      <c r="W223" s="161"/>
      <c r="X223" s="200"/>
      <c r="Y223" s="38" t="s">
        <v>866</v>
      </c>
      <c r="Z223" s="42"/>
      <c r="AA223" s="66"/>
      <c r="AB223" s="38" t="s">
        <v>866</v>
      </c>
      <c r="AC223" s="187"/>
      <c r="AD223" s="67"/>
      <c r="AE223" s="31" t="s">
        <v>51</v>
      </c>
      <c r="AF223" s="8" t="s">
        <v>51</v>
      </c>
      <c r="AG223" s="9">
        <v>42322</v>
      </c>
      <c r="AH223" s="8" t="s">
        <v>50</v>
      </c>
      <c r="AI223" s="18" t="s">
        <v>20</v>
      </c>
      <c r="AJ223" s="76">
        <v>42688</v>
      </c>
      <c r="AK223" s="160" t="s">
        <v>866</v>
      </c>
      <c r="AL223" s="92"/>
      <c r="AM223" s="20" t="b">
        <f>IF(NOT(ISNA(MATCH(Summary[App Code],#REF!,0))),TRUE,FALSE)</f>
        <v>1</v>
      </c>
    </row>
    <row r="224" spans="1:39" s="10" customFormat="1" ht="15" customHeight="1">
      <c r="A224" s="25">
        <v>2</v>
      </c>
      <c r="B224" s="8"/>
      <c r="C224" s="8" t="str">
        <f>IF(NOT(ISBLANK(VLOOKUP(E224,IIPM!A$2:J$999,2,FALSE))),VLOOKUP(E224,IIPM!A$2:J$999,2,FALSE),"")</f>
        <v>High</v>
      </c>
      <c r="D224" s="8" t="str">
        <f>IF(NOT(ISBLANK(VLOOKUP(E224,IIPM!A$2:J$999,3,FALSE))),VLOOKUP(E224,IIPM!A$2:J$999,3,FALSE),"")</f>
        <v>No</v>
      </c>
      <c r="E224" s="100" t="s">
        <v>533</v>
      </c>
      <c r="F224" s="19" t="str">
        <f>IF(NOT(ISBLANK(VLOOKUP(E224,IIPM!A$2:D$999,4,FALSE))),VLOOKUP(E224,IIPM!A$2:D$999,4,FALSE),"")</f>
        <v>E-Front</v>
      </c>
      <c r="G224" s="19" t="str">
        <f>IF(NOT(ISBLANK(VLOOKUP(E224,IIPM!A$2:J$999,5,FALSE))),VLOOKUP(E224,IIPM!A$2:J$999,5,FALSE),"")</f>
        <v>Zanon, Julie (RBC IS)</v>
      </c>
      <c r="H224" s="92" t="str">
        <f>IF(NOT(ISBLANK(VLOOKUP(E224,IIPM!A$2:J$999,6,FALSE))),VLOOKUP(E224,IIPM!A$2:J$999,6,FALSE),"")</f>
        <v>Markakis, Bob</v>
      </c>
      <c r="I224" s="92" t="str">
        <f>IF(NOT(ISBLANK(INDEX(L5RegionalHead[Regional Head],MATCH(Summary[L5],L5RegionalHead[L5],0)))),INDEX(L5RegionalHead[Regional Head],MATCH(Summary[L5],L5RegionalHead[L5],0)),"")</f>
        <v>Bob Markakis</v>
      </c>
      <c r="J224" s="92" t="e">
        <f>IF(NOT(ISBLANK(INDEX(IIPM[BU Exec Sponsor],MATCH(Summary[App Code],#REF!,0)))),INDEX(IIPM[BU Exec Sponsor],MATCH(Summary[App Code],#REF!,0)),"")</f>
        <v>#REF!</v>
      </c>
      <c r="K224" s="92" t="e">
        <f>IF(NOT(ISBLANK(INDEX(IIPM[Business App Sponsor],MATCH(Summary[App Code],#REF!,0)))),INDEX(IIPM[Business App Sponsor],MATCH(Summary[App Code],#REF!,0)),"")</f>
        <v>#REF!</v>
      </c>
      <c r="L224" s="92" t="e">
        <f>IF(NOT(ISBLANK(INDEX(IIPM[Primary Data Centers],MATCH(Summary[App Code],#REF!,0)))),INDEX(IIPM[Primary Data Centers],MATCH(Summary[App Code],#REF!,0)),"")</f>
        <v>#REF!</v>
      </c>
      <c r="M224" s="92" t="s">
        <v>732</v>
      </c>
      <c r="N224" s="92" t="s">
        <v>793</v>
      </c>
      <c r="O224" s="92" t="e">
        <f>IF(NOT(ISBLANK(INDEX(IIPM[Current Lifecycle Phase],MATCH(Summary[App Code],#REF!,0)))),INDEX(IIPM[Current Lifecycle Phase],MATCH(Summary[App Code],#REF!,0)),"")</f>
        <v>#REF!</v>
      </c>
      <c r="P224" s="172" t="s">
        <v>719</v>
      </c>
      <c r="Q224" s="42">
        <v>42879</v>
      </c>
      <c r="R224" s="42">
        <v>43244</v>
      </c>
      <c r="S224" s="42" t="s">
        <v>1304</v>
      </c>
      <c r="T224" s="42"/>
      <c r="U224" s="72"/>
      <c r="V224" s="173"/>
      <c r="W224" s="161"/>
      <c r="X224" s="200"/>
      <c r="Y224" s="38" t="s">
        <v>719</v>
      </c>
      <c r="Z224" s="42"/>
      <c r="AA224" s="66"/>
      <c r="AB224" s="38" t="s">
        <v>921</v>
      </c>
      <c r="AC224" s="187"/>
      <c r="AD224" s="67"/>
      <c r="AE224" s="31" t="s">
        <v>51</v>
      </c>
      <c r="AF224" s="8" t="s">
        <v>55</v>
      </c>
      <c r="AG224" s="9">
        <v>42448</v>
      </c>
      <c r="AH224" s="8" t="s">
        <v>19</v>
      </c>
      <c r="AI224" s="18" t="s">
        <v>20</v>
      </c>
      <c r="AJ224" s="76">
        <v>42813</v>
      </c>
      <c r="AK224" s="160" t="s">
        <v>921</v>
      </c>
      <c r="AL224" s="92"/>
      <c r="AM224" s="20" t="b">
        <f>IF(NOT(ISNA(MATCH(Summary[App Code],#REF!,0))),TRUE,FALSE)</f>
        <v>1</v>
      </c>
    </row>
    <row r="225" spans="1:39" s="10" customFormat="1" ht="15" customHeight="1">
      <c r="A225" s="25">
        <v>4</v>
      </c>
      <c r="B225" s="8"/>
      <c r="C225" s="8" t="str">
        <f>IF(NOT(ISBLANK(VLOOKUP(E225,IIPM!A$2:J$999,2,FALSE))),VLOOKUP(E225,IIPM!A$2:J$999,2,FALSE),"")</f>
        <v>High</v>
      </c>
      <c r="D225" s="8" t="str">
        <f>IF(NOT(ISBLANK(VLOOKUP(E225,IIPM!A$2:J$999,3,FALSE))),VLOOKUP(E225,IIPM!A$2:J$999,3,FALSE),"")</f>
        <v>No</v>
      </c>
      <c r="E225" s="25" t="s">
        <v>535</v>
      </c>
      <c r="F225" s="19" t="str">
        <f>IF(NOT(ISBLANK(VLOOKUP(E225,IIPM!A$2:D$999,4,FALSE))),VLOOKUP(E225,IIPM!A$2:D$999,4,FALSE),"")</f>
        <v>FCRM - Financial Crime Risk Management</v>
      </c>
      <c r="G225" s="19" t="str">
        <f>IF(NOT(ISBLANK(VLOOKUP(E225,IIPM!A$2:J$999,5,FALSE))),VLOOKUP(E225,IIPM!A$2:J$999,5,FALSE),"")</f>
        <v>Dazy, Philippe (RBC IS)</v>
      </c>
      <c r="H225" s="92" t="str">
        <f>IF(NOT(ISBLANK(VLOOKUP(E225,IIPM!A$2:J$999,6,FALSE))),VLOOKUP(E225,IIPM!A$2:J$999,6,FALSE),"")</f>
        <v>Stefanovic, Snezana</v>
      </c>
      <c r="I225" s="92" t="str">
        <f>IF(NOT(ISBLANK(INDEX(L5RegionalHead[Regional Head],MATCH(Summary[L5],L5RegionalHead[L5],0)))),INDEX(L5RegionalHead[Regional Head],MATCH(Summary[L5],L5RegionalHead[L5],0)),"")</f>
        <v>Stefanovic, Snezana</v>
      </c>
      <c r="J225" s="92" t="e">
        <f>IF(NOT(ISBLANK(INDEX(IIPM[BU Exec Sponsor],MATCH(Summary[App Code],#REF!,0)))),INDEX(IIPM[BU Exec Sponsor],MATCH(Summary[App Code],#REF!,0)),"")</f>
        <v>#REF!</v>
      </c>
      <c r="K225" s="92" t="e">
        <f>IF(NOT(ISBLANK(INDEX(IIPM[Business App Sponsor],MATCH(Summary[App Code],#REF!,0)))),INDEX(IIPM[Business App Sponsor],MATCH(Summary[App Code],#REF!,0)),"")</f>
        <v>#REF!</v>
      </c>
      <c r="L225" s="92" t="e">
        <f>IF(NOT(ISBLANK(INDEX(IIPM[Primary Data Centers],MATCH(Summary[App Code],#REF!,0)))),INDEX(IIPM[Primary Data Centers],MATCH(Summary[App Code],#REF!,0)),"")</f>
        <v>#REF!</v>
      </c>
      <c r="M225" s="92" t="s">
        <v>234</v>
      </c>
      <c r="N225" s="92" t="s">
        <v>776</v>
      </c>
      <c r="O225" s="92" t="e">
        <f>IF(NOT(ISBLANK(INDEX(IIPM[Current Lifecycle Phase],MATCH(Summary[App Code],#REF!,0)))),INDEX(IIPM[Current Lifecycle Phase],MATCH(Summary[App Code],#REF!,0)),"")</f>
        <v>#REF!</v>
      </c>
      <c r="P225" s="172" t="s">
        <v>719</v>
      </c>
      <c r="Q225" s="42">
        <v>42858</v>
      </c>
      <c r="R225" s="42">
        <v>43223</v>
      </c>
      <c r="S225" s="42" t="s">
        <v>1303</v>
      </c>
      <c r="T225" s="42"/>
      <c r="U225" s="72"/>
      <c r="V225" s="92"/>
      <c r="W225" s="161"/>
      <c r="X225" s="200"/>
      <c r="Y225" s="38" t="s">
        <v>719</v>
      </c>
      <c r="Z225" s="42"/>
      <c r="AA225" s="66"/>
      <c r="AB225" s="38" t="s">
        <v>921</v>
      </c>
      <c r="AC225" s="187"/>
      <c r="AD225" s="67"/>
      <c r="AE225" s="31" t="s">
        <v>51</v>
      </c>
      <c r="AF225" s="8" t="s">
        <v>169</v>
      </c>
      <c r="AG225" s="9">
        <v>42301</v>
      </c>
      <c r="AH225" s="8" t="s">
        <v>19</v>
      </c>
      <c r="AI225" s="18" t="s">
        <v>20</v>
      </c>
      <c r="AJ225" s="76">
        <v>42667</v>
      </c>
      <c r="AK225" s="160" t="s">
        <v>921</v>
      </c>
      <c r="AL225" s="92"/>
      <c r="AM225" s="20" t="b">
        <f>IF(NOT(ISNA(MATCH(Summary[App Code],#REF!,0))),TRUE,FALSE)</f>
        <v>1</v>
      </c>
    </row>
    <row r="226" spans="1:39" s="10" customFormat="1" ht="18" customHeight="1">
      <c r="A226" s="36">
        <v>5</v>
      </c>
      <c r="B226" s="8"/>
      <c r="C226" s="8" t="str">
        <f>IF(NOT(ISBLANK(VLOOKUP(E226,IIPM!A$2:J$999,2,FALSE))),VLOOKUP(E226,IIPM!A$2:J$999,2,FALSE),"")</f>
        <v>High</v>
      </c>
      <c r="D226" s="8" t="str">
        <f>IF(NOT(ISBLANK(VLOOKUP(E226,IIPM!A$2:J$999,3,FALSE))),VLOOKUP(E226,IIPM!A$2:J$999,3,FALSE),"")</f>
        <v>No</v>
      </c>
      <c r="E226" s="25" t="s">
        <v>537</v>
      </c>
      <c r="F226" s="19" t="str">
        <f>IF(NOT(ISBLANK(VLOOKUP(E226,IIPM!A$2:D$999,4,FALSE))),VLOOKUP(E226,IIPM!A$2:D$999,4,FALSE),"")</f>
        <v>EUCLID</v>
      </c>
      <c r="G226" s="19" t="str">
        <f>IF(NOT(ISBLANK(VLOOKUP(E226,IIPM!A$2:J$999,5,FALSE))),VLOOKUP(E226,IIPM!A$2:J$999,5,FALSE),"")</f>
        <v>Cain, Neill (RBC IS)</v>
      </c>
      <c r="H226" s="92" t="str">
        <f>IF(NOT(ISBLANK(VLOOKUP(E226,IIPM!A$2:J$999,6,FALSE))),VLOOKUP(E226,IIPM!A$2:J$999,6,FALSE),"")</f>
        <v>Markakis, Bob</v>
      </c>
      <c r="I226" s="92" t="str">
        <f>IF(NOT(ISBLANK(INDEX(L5RegionalHead[Regional Head],MATCH(Summary[L5],L5RegionalHead[L5],0)))),INDEX(L5RegionalHead[Regional Head],MATCH(Summary[L5],L5RegionalHead[L5],0)),"")</f>
        <v>Bob Markakis</v>
      </c>
      <c r="J226" s="92" t="e">
        <f>IF(NOT(ISBLANK(INDEX(IIPM[BU Exec Sponsor],MATCH(Summary[App Code],#REF!,0)))),INDEX(IIPM[BU Exec Sponsor],MATCH(Summary[App Code],#REF!,0)),"")</f>
        <v>#REF!</v>
      </c>
      <c r="K226" s="92" t="e">
        <f>IF(NOT(ISBLANK(INDEX(IIPM[Business App Sponsor],MATCH(Summary[App Code],#REF!,0)))),INDEX(IIPM[Business App Sponsor],MATCH(Summary[App Code],#REF!,0)),"")</f>
        <v>#REF!</v>
      </c>
      <c r="L226" s="92" t="e">
        <f>IF(NOT(ISBLANK(INDEX(IIPM[Primary Data Centers],MATCH(Summary[App Code],#REF!,0)))),INDEX(IIPM[Primary Data Centers],MATCH(Summary[App Code],#REF!,0)),"")</f>
        <v>#REF!</v>
      </c>
      <c r="M226" s="92" t="s">
        <v>234</v>
      </c>
      <c r="N226" s="92" t="s">
        <v>799</v>
      </c>
      <c r="O226" s="92" t="e">
        <f>IF(NOT(ISBLANK(INDEX(IIPM[Current Lifecycle Phase],MATCH(Summary[App Code],#REF!,0)))),INDEX(IIPM[Current Lifecycle Phase],MATCH(Summary[App Code],#REF!,0)),"")</f>
        <v>#REF!</v>
      </c>
      <c r="P226" s="172" t="s">
        <v>719</v>
      </c>
      <c r="Q226" s="42">
        <v>42873</v>
      </c>
      <c r="R226" s="42">
        <v>43238</v>
      </c>
      <c r="S226" s="42" t="s">
        <v>1303</v>
      </c>
      <c r="T226" s="72"/>
      <c r="U226" s="72"/>
      <c r="V226" s="163"/>
      <c r="W226" s="161"/>
      <c r="X226" s="200"/>
      <c r="Y226" s="38" t="s">
        <v>719</v>
      </c>
      <c r="Z226" s="42"/>
      <c r="AA226" s="66"/>
      <c r="AB226" s="38" t="s">
        <v>921</v>
      </c>
      <c r="AC226" s="187"/>
      <c r="AD226" s="67"/>
      <c r="AE226" s="31" t="s">
        <v>169</v>
      </c>
      <c r="AF226" s="8" t="s">
        <v>22</v>
      </c>
      <c r="AG226" s="9">
        <v>42637</v>
      </c>
      <c r="AH226" s="8" t="s">
        <v>19</v>
      </c>
      <c r="AI226" s="18" t="s">
        <v>20</v>
      </c>
      <c r="AJ226" s="76">
        <v>43002</v>
      </c>
      <c r="AK226" s="160" t="s">
        <v>921</v>
      </c>
      <c r="AL226" s="92" t="s">
        <v>923</v>
      </c>
      <c r="AM226" s="20" t="b">
        <f>IF(NOT(ISNA(MATCH(Summary[App Code],#REF!,0))),TRUE,FALSE)</f>
        <v>1</v>
      </c>
    </row>
    <row r="227" spans="1:39" s="10" customFormat="1" ht="15" customHeight="1">
      <c r="A227" s="25">
        <v>4</v>
      </c>
      <c r="B227" s="8"/>
      <c r="C227" s="8" t="str">
        <f>IF(NOT(ISBLANK(VLOOKUP(E227,IIPM!A$2:J$999,2,FALSE))),VLOOKUP(E227,IIPM!A$2:J$999,2,FALSE),"")</f>
        <v>High</v>
      </c>
      <c r="D227" s="8" t="str">
        <f>IF(NOT(ISBLANK(VLOOKUP(E227,IIPM!A$2:J$999,3,FALSE))),VLOOKUP(E227,IIPM!A$2:J$999,3,FALSE),"")</f>
        <v>No</v>
      </c>
      <c r="E227" s="25" t="s">
        <v>539</v>
      </c>
      <c r="F227" s="19" t="str">
        <f>IF(NOT(ISBLANK(VLOOKUP(E227,IIPM!A$2:D$999,4,FALSE))),VLOOKUP(E227,IIPM!A$2:D$999,4,FALSE),"")</f>
        <v>EXACT</v>
      </c>
      <c r="G227" s="19" t="str">
        <f>IF(NOT(ISBLANK(VLOOKUP(E227,IIPM!A$2:J$999,5,FALSE))),VLOOKUP(E227,IIPM!A$2:J$999,5,FALSE),"")</f>
        <v>Peeters, Ivan (RBC IS)</v>
      </c>
      <c r="H227" s="92" t="str">
        <f>IF(NOT(ISBLANK(VLOOKUP(E227,IIPM!A$2:J$999,6,FALSE))),VLOOKUP(E227,IIPM!A$2:J$999,6,FALSE),"")</f>
        <v>Markakis, Bob</v>
      </c>
      <c r="I227" s="92" t="str">
        <f>IF(NOT(ISBLANK(INDEX(L5RegionalHead[Regional Head],MATCH(Summary[L5],L5RegionalHead[L5],0)))),INDEX(L5RegionalHead[Regional Head],MATCH(Summary[L5],L5RegionalHead[L5],0)),"")</f>
        <v>Bob Markakis</v>
      </c>
      <c r="J227" s="92" t="e">
        <f>IF(NOT(ISBLANK(INDEX(IIPM[BU Exec Sponsor],MATCH(Summary[App Code],#REF!,0)))),INDEX(IIPM[BU Exec Sponsor],MATCH(Summary[App Code],#REF!,0)),"")</f>
        <v>#REF!</v>
      </c>
      <c r="K227" s="92" t="e">
        <f>IF(NOT(ISBLANK(INDEX(IIPM[Business App Sponsor],MATCH(Summary[App Code],#REF!,0)))),INDEX(IIPM[Business App Sponsor],MATCH(Summary[App Code],#REF!,0)),"")</f>
        <v>#REF!</v>
      </c>
      <c r="L227" s="92" t="e">
        <f>IF(NOT(ISBLANK(INDEX(IIPM[Primary Data Centers],MATCH(Summary[App Code],#REF!,0)))),INDEX(IIPM[Primary Data Centers],MATCH(Summary[App Code],#REF!,0)),"")</f>
        <v>#REF!</v>
      </c>
      <c r="M227" s="92" t="s">
        <v>234</v>
      </c>
      <c r="N227" s="92" t="s">
        <v>190</v>
      </c>
      <c r="O227" s="92" t="e">
        <f>IF(NOT(ISBLANK(INDEX(IIPM[Current Lifecycle Phase],MATCH(Summary[App Code],#REF!,0)))),INDEX(IIPM[Current Lifecycle Phase],MATCH(Summary[App Code],#REF!,0)),"")</f>
        <v>#REF!</v>
      </c>
      <c r="P227" s="172" t="s">
        <v>719</v>
      </c>
      <c r="Q227" s="42">
        <v>42853</v>
      </c>
      <c r="R227" s="42">
        <v>43218</v>
      </c>
      <c r="S227" s="42" t="s">
        <v>1303</v>
      </c>
      <c r="T227" s="42"/>
      <c r="U227" s="147"/>
      <c r="V227" s="92"/>
      <c r="W227" s="161"/>
      <c r="X227" s="200"/>
      <c r="Y227" s="38" t="s">
        <v>719</v>
      </c>
      <c r="Z227" s="42"/>
      <c r="AA227" s="66"/>
      <c r="AB227" s="38" t="s">
        <v>921</v>
      </c>
      <c r="AC227" s="187"/>
      <c r="AD227" s="67"/>
      <c r="AE227" s="31" t="s">
        <v>43</v>
      </c>
      <c r="AF227" s="8" t="s">
        <v>51</v>
      </c>
      <c r="AG227" s="9">
        <v>41825</v>
      </c>
      <c r="AH227" s="8" t="s">
        <v>50</v>
      </c>
      <c r="AI227" s="18" t="s">
        <v>20</v>
      </c>
      <c r="AJ227" s="76">
        <v>42921</v>
      </c>
      <c r="AK227" s="160" t="s">
        <v>921</v>
      </c>
      <c r="AL227" s="92"/>
      <c r="AM227" s="20" t="b">
        <f>IF(NOT(ISNA(MATCH(Summary[App Code],#REF!,0))),TRUE,FALSE)</f>
        <v>1</v>
      </c>
    </row>
    <row r="228" spans="1:39" s="10" customFormat="1" ht="15" customHeight="1">
      <c r="A228" s="25">
        <v>3</v>
      </c>
      <c r="B228" s="8"/>
      <c r="C228" s="8" t="str">
        <f>IF(NOT(ISBLANK(VLOOKUP(E228,IIPM!A$2:J$999,2,FALSE))),VLOOKUP(E228,IIPM!A$2:J$999,2,FALSE),"")</f>
        <v>Criticality Not Assigned</v>
      </c>
      <c r="D228" s="8" t="str">
        <f>IF(NOT(ISBLANK(VLOOKUP(E228,IIPM!A$2:J$999,3,FALSE))),VLOOKUP(E228,IIPM!A$2:J$999,3,FALSE),"")</f>
        <v>No</v>
      </c>
      <c r="E228" s="25" t="s">
        <v>541</v>
      </c>
      <c r="F228" s="19" t="str">
        <f>IF(NOT(ISBLANK(VLOOKUP(E228,IIPM!A$2:D$999,4,FALSE))),VLOOKUP(E228,IIPM!A$2:D$999,4,FALSE),"")</f>
        <v>HI Fax Warehouse Macro</v>
      </c>
      <c r="G228" s="19" t="str">
        <f>IF(NOT(ISBLANK(VLOOKUP(E228,IIPM!A$2:J$999,5,FALSE))),VLOOKUP(E228,IIPM!A$2:J$999,5,FALSE),"")</f>
        <v>Li, Tracy (RBC IS)</v>
      </c>
      <c r="H228" s="92" t="str">
        <f>IF(NOT(ISBLANK(VLOOKUP(E228,IIPM!A$2:J$999,6,FALSE))),VLOOKUP(E228,IIPM!A$2:J$999,6,FALSE),"")</f>
        <v>de Lucy, Chloe</v>
      </c>
      <c r="I228" s="92" t="str">
        <f>IF(NOT(ISBLANK(INDEX(L5RegionalHead[Regional Head],MATCH(Summary[L5],L5RegionalHead[L5],0)))),INDEX(L5RegionalHead[Regional Head],MATCH(Summary[L5],L5RegionalHead[L5],0)),"")</f>
        <v>Bob Markakis</v>
      </c>
      <c r="J228" s="92" t="e">
        <f>IF(NOT(ISBLANK(INDEX(IIPM[BU Exec Sponsor],MATCH(Summary[App Code],#REF!,0)))),INDEX(IIPM[BU Exec Sponsor],MATCH(Summary[App Code],#REF!,0)),"")</f>
        <v>#REF!</v>
      </c>
      <c r="K228" s="92" t="e">
        <f>IF(NOT(ISBLANK(INDEX(IIPM[Business App Sponsor],MATCH(Summary[App Code],#REF!,0)))),INDEX(IIPM[Business App Sponsor],MATCH(Summary[App Code],#REF!,0)),"")</f>
        <v>#REF!</v>
      </c>
      <c r="L228" s="92" t="e">
        <f>IF(NOT(ISBLANK(INDEX(IIPM[Primary Data Centers],MATCH(Summary[App Code],#REF!,0)))),INDEX(IIPM[Primary Data Centers],MATCH(Summary[App Code],#REF!,0)),"")</f>
        <v>#REF!</v>
      </c>
      <c r="M228" s="92" t="s">
        <v>740</v>
      </c>
      <c r="N228" s="92"/>
      <c r="O228" s="92" t="e">
        <f>IF(NOT(ISBLANK(INDEX(IIPM[Current Lifecycle Phase],MATCH(Summary[App Code],#REF!,0)))),INDEX(IIPM[Current Lifecycle Phase],MATCH(Summary[App Code],#REF!,0)),"")</f>
        <v>#REF!</v>
      </c>
      <c r="P228" s="172" t="s">
        <v>719</v>
      </c>
      <c r="Q228" s="42">
        <v>42880</v>
      </c>
      <c r="R228" s="42">
        <v>43245</v>
      </c>
      <c r="S228" s="42" t="s">
        <v>1303</v>
      </c>
      <c r="T228" s="235"/>
      <c r="U228" s="102"/>
      <c r="V228" s="92" t="s">
        <v>816</v>
      </c>
      <c r="W228" s="161"/>
      <c r="X228" s="200"/>
      <c r="Y228" s="38" t="s">
        <v>866</v>
      </c>
      <c r="Z228" s="42"/>
      <c r="AA228" s="66"/>
      <c r="AB228" s="38" t="s">
        <v>866</v>
      </c>
      <c r="AC228" s="187"/>
      <c r="AD228" s="67"/>
      <c r="AE228" s="31" t="s">
        <v>51</v>
      </c>
      <c r="AF228" s="8" t="s">
        <v>51</v>
      </c>
      <c r="AG228" s="9">
        <v>42655</v>
      </c>
      <c r="AH228" s="8" t="s">
        <v>19</v>
      </c>
      <c r="AI228" s="18" t="s">
        <v>20</v>
      </c>
      <c r="AJ228" s="76">
        <v>43020</v>
      </c>
      <c r="AK228" s="160" t="s">
        <v>866</v>
      </c>
      <c r="AL228" s="92"/>
      <c r="AM228" s="20" t="b">
        <f>IF(NOT(ISNA(MATCH(Summary[App Code],#REF!,0))),TRUE,FALSE)</f>
        <v>1</v>
      </c>
    </row>
    <row r="229" spans="1:39" s="10" customFormat="1" ht="15" customHeight="1">
      <c r="A229" s="36">
        <v>6</v>
      </c>
      <c r="B229" s="8"/>
      <c r="C229" s="8" t="str">
        <f>IF(NOT(ISBLANK(VLOOKUP(E229,IIPM!A$2:J$999,2,FALSE))),VLOOKUP(E229,IIPM!A$2:J$999,2,FALSE),"")</f>
        <v>High</v>
      </c>
      <c r="D229" s="8" t="str">
        <f>IF(NOT(ISBLANK(VLOOKUP(E229,IIPM!A$2:J$999,3,FALSE))),VLOOKUP(E229,IIPM!A$2:J$999,3,FALSE),"")</f>
        <v>No</v>
      </c>
      <c r="E229" s="25" t="s">
        <v>543</v>
      </c>
      <c r="F229" s="19" t="str">
        <f>IF(NOT(ISBLANK(VLOOKUP(E229,IIPM!A$2:D$999,4,FALSE))),VLOOKUP(E229,IIPM!A$2:D$999,4,FALSE),"")</f>
        <v>FERMAT</v>
      </c>
      <c r="G229" s="19" t="str">
        <f>IF(NOT(ISBLANK(VLOOKUP(E229,IIPM!A$2:J$999,5,FALSE))),VLOOKUP(E229,IIPM!A$2:J$999,5,FALSE),"")</f>
        <v>Hillard, Philippe (RBC IS)</v>
      </c>
      <c r="H229" s="92" t="str">
        <f>IF(NOT(ISBLANK(VLOOKUP(E229,IIPM!A$2:J$999,6,FALSE))),VLOOKUP(E229,IIPM!A$2:J$999,6,FALSE),"")</f>
        <v>Stefanovic, Snezana</v>
      </c>
      <c r="I229" s="92" t="str">
        <f>IF(NOT(ISBLANK(INDEX(L5RegionalHead[Regional Head],MATCH(Summary[L5],L5RegionalHead[L5],0)))),INDEX(L5RegionalHead[Regional Head],MATCH(Summary[L5],L5RegionalHead[L5],0)),"")</f>
        <v>Stefanovic, Snezana</v>
      </c>
      <c r="J229" s="92" t="e">
        <f>IF(NOT(ISBLANK(INDEX(IIPM[BU Exec Sponsor],MATCH(Summary[App Code],#REF!,0)))),INDEX(IIPM[BU Exec Sponsor],MATCH(Summary[App Code],#REF!,0)),"")</f>
        <v>#REF!</v>
      </c>
      <c r="K229" s="92" t="e">
        <f>IF(NOT(ISBLANK(INDEX(IIPM[Business App Sponsor],MATCH(Summary[App Code],#REF!,0)))),INDEX(IIPM[Business App Sponsor],MATCH(Summary[App Code],#REF!,0)),"")</f>
        <v>#REF!</v>
      </c>
      <c r="L229" s="92" t="e">
        <f>IF(NOT(ISBLANK(INDEX(IIPM[Primary Data Centers],MATCH(Summary[App Code],#REF!,0)))),INDEX(IIPM[Primary Data Centers],MATCH(Summary[App Code],#REF!,0)),"")</f>
        <v>#REF!</v>
      </c>
      <c r="M229" s="92" t="s">
        <v>234</v>
      </c>
      <c r="N229" s="92" t="s">
        <v>803</v>
      </c>
      <c r="O229" s="92" t="e">
        <f>IF(NOT(ISBLANK(INDEX(IIPM[Current Lifecycle Phase],MATCH(Summary[App Code],#REF!,0)))),INDEX(IIPM[Current Lifecycle Phase],MATCH(Summary[App Code],#REF!,0)),"")</f>
        <v>#REF!</v>
      </c>
      <c r="P229" s="172" t="s">
        <v>719</v>
      </c>
      <c r="Q229" s="42">
        <v>42893</v>
      </c>
      <c r="R229" s="42">
        <v>43258</v>
      </c>
      <c r="S229" s="42" t="s">
        <v>1303</v>
      </c>
      <c r="T229" s="42"/>
      <c r="U229" s="167"/>
      <c r="V229" s="159"/>
      <c r="W229" s="161"/>
      <c r="X229" s="200"/>
      <c r="Y229" s="38" t="s">
        <v>719</v>
      </c>
      <c r="Z229" s="42"/>
      <c r="AA229" s="66"/>
      <c r="AB229" s="38" t="s">
        <v>921</v>
      </c>
      <c r="AC229" s="187"/>
      <c r="AD229" s="67"/>
      <c r="AE229" s="31" t="s">
        <v>665</v>
      </c>
      <c r="AF229" s="8" t="s">
        <v>22</v>
      </c>
      <c r="AG229" s="9">
        <v>42525</v>
      </c>
      <c r="AH229" s="8" t="s">
        <v>19</v>
      </c>
      <c r="AI229" s="18" t="s">
        <v>20</v>
      </c>
      <c r="AJ229" s="76">
        <v>43620</v>
      </c>
      <c r="AK229" s="160" t="s">
        <v>921</v>
      </c>
      <c r="AL229" s="92"/>
      <c r="AM229" s="20" t="b">
        <f>IF(NOT(ISNA(MATCH(Summary[App Code],#REF!,0))),TRUE,FALSE)</f>
        <v>1</v>
      </c>
    </row>
    <row r="230" spans="1:39" s="10" customFormat="1" ht="15" customHeight="1">
      <c r="A230" s="25">
        <v>4</v>
      </c>
      <c r="B230" s="8"/>
      <c r="C230" s="8" t="str">
        <f>IF(NOT(ISBLANK(VLOOKUP(E230,IIPM!A$2:J$999,2,FALSE))),VLOOKUP(E230,IIPM!A$2:J$999,2,FALSE),"")</f>
        <v>High</v>
      </c>
      <c r="D230" s="8" t="str">
        <f>IF(NOT(ISBLANK(VLOOKUP(E230,IIPM!A$2:J$999,3,FALSE))),VLOOKUP(E230,IIPM!A$2:J$999,3,FALSE),"")</f>
        <v>No</v>
      </c>
      <c r="E230" s="25" t="s">
        <v>545</v>
      </c>
      <c r="F230" s="19" t="str">
        <f>IF(NOT(ISBLANK(VLOOKUP(E230,IIPM!A$2:D$999,4,FALSE))),VLOOKUP(E230,IIPM!A$2:D$999,4,FALSE),"")</f>
        <v>FINv</v>
      </c>
      <c r="G230" s="19" t="str">
        <f>IF(NOT(ISBLANK(VLOOKUP(E230,IIPM!A$2:J$999,5,FALSE))),VLOOKUP(E230,IIPM!A$2:J$999,5,FALSE),"")</f>
        <v>Lion, Massimo (RBC IS)</v>
      </c>
      <c r="H230" s="92" t="str">
        <f>IF(NOT(ISBLANK(VLOOKUP(E230,IIPM!A$2:J$999,6,FALSE))),VLOOKUP(E230,IIPM!A$2:J$999,6,FALSE),"")</f>
        <v>Markakis, Bob</v>
      </c>
      <c r="I230" s="92" t="str">
        <f>IF(NOT(ISBLANK(INDEX(L5RegionalHead[Regional Head],MATCH(Summary[L5],L5RegionalHead[L5],0)))),INDEX(L5RegionalHead[Regional Head],MATCH(Summary[L5],L5RegionalHead[L5],0)),"")</f>
        <v>Bob Markakis</v>
      </c>
      <c r="J230" s="92" t="e">
        <f>IF(NOT(ISBLANK(INDEX(IIPM[BU Exec Sponsor],MATCH(Summary[App Code],#REF!,0)))),INDEX(IIPM[BU Exec Sponsor],MATCH(Summary[App Code],#REF!,0)),"")</f>
        <v>#REF!</v>
      </c>
      <c r="K230" s="92" t="e">
        <f>IF(NOT(ISBLANK(INDEX(IIPM[Business App Sponsor],MATCH(Summary[App Code],#REF!,0)))),INDEX(IIPM[Business App Sponsor],MATCH(Summary[App Code],#REF!,0)),"")</f>
        <v>#REF!</v>
      </c>
      <c r="L230" s="92" t="e">
        <f>IF(NOT(ISBLANK(INDEX(IIPM[Primary Data Centers],MATCH(Summary[App Code],#REF!,0)))),INDEX(IIPM[Primary Data Centers],MATCH(Summary[App Code],#REF!,0)),"")</f>
        <v>#REF!</v>
      </c>
      <c r="M230" s="92" t="s">
        <v>732</v>
      </c>
      <c r="N230" s="92" t="s">
        <v>227</v>
      </c>
      <c r="O230" s="92" t="e">
        <f>IF(NOT(ISBLANK(INDEX(IIPM[Current Lifecycle Phase],MATCH(Summary[App Code],#REF!,0)))),INDEX(IIPM[Current Lifecycle Phase],MATCH(Summary[App Code],#REF!,0)),"")</f>
        <v>#REF!</v>
      </c>
      <c r="P230" s="172" t="s">
        <v>934</v>
      </c>
      <c r="Q230" s="57">
        <v>42898</v>
      </c>
      <c r="R230" s="57"/>
      <c r="S230" s="42"/>
      <c r="T230" s="39"/>
      <c r="U230" s="72"/>
      <c r="V230" s="279" t="s">
        <v>1357</v>
      </c>
      <c r="W230" s="161"/>
      <c r="X230" s="200"/>
      <c r="Y230" s="38" t="s">
        <v>866</v>
      </c>
      <c r="Z230" s="42"/>
      <c r="AA230" s="66"/>
      <c r="AB230" s="38" t="s">
        <v>866</v>
      </c>
      <c r="AC230" s="187"/>
      <c r="AD230" s="67"/>
      <c r="AE230" s="31" t="s">
        <v>51</v>
      </c>
      <c r="AF230" s="8" t="s">
        <v>51</v>
      </c>
      <c r="AG230" s="9">
        <v>42322</v>
      </c>
      <c r="AH230" s="8" t="s">
        <v>19</v>
      </c>
      <c r="AI230" s="18" t="s">
        <v>20</v>
      </c>
      <c r="AJ230" s="76">
        <v>42688</v>
      </c>
      <c r="AK230" s="160" t="s">
        <v>866</v>
      </c>
      <c r="AL230" s="92"/>
      <c r="AM230" s="20" t="b">
        <f>IF(NOT(ISNA(MATCH(Summary[App Code],#REF!,0))),TRUE,FALSE)</f>
        <v>1</v>
      </c>
    </row>
    <row r="231" spans="1:39" s="10" customFormat="1" ht="15" customHeight="1">
      <c r="A231" s="25">
        <v>2</v>
      </c>
      <c r="B231" s="8"/>
      <c r="C231" s="8" t="str">
        <f>IF(NOT(ISBLANK(VLOOKUP(E231,IIPM!A$2:J$999,2,FALSE))),VLOOKUP(E231,IIPM!A$2:J$999,2,FALSE),"")</f>
        <v>High</v>
      </c>
      <c r="D231" s="8" t="str">
        <f>IF(NOT(ISBLANK(VLOOKUP(E231,IIPM!A$2:J$999,3,FALSE))),VLOOKUP(E231,IIPM!A$2:J$999,3,FALSE),"")</f>
        <v>No</v>
      </c>
      <c r="E231" s="25" t="s">
        <v>547</v>
      </c>
      <c r="F231" s="19" t="str">
        <f>IF(NOT(ISBLANK(VLOOKUP(E231,IIPM!A$2:D$999,4,FALSE))),VLOOKUP(E231,IIPM!A$2:D$999,4,FALSE),"")</f>
        <v>FOCUS</v>
      </c>
      <c r="G231" s="19" t="str">
        <f>IF(NOT(ISBLANK(VLOOKUP(E231,IIPM!A$2:J$999,5,FALSE))),VLOOKUP(E231,IIPM!A$2:J$999,5,FALSE),"")</f>
        <v>Mouries, Eric (RBC IS)</v>
      </c>
      <c r="H231" s="92" t="str">
        <f>IF(NOT(ISBLANK(VLOOKUP(E231,IIPM!A$2:J$999,6,FALSE))),VLOOKUP(E231,IIPM!A$2:J$999,6,FALSE),"")</f>
        <v>Markakis, Bob</v>
      </c>
      <c r="I231" s="92" t="str">
        <f>IF(NOT(ISBLANK(INDEX(L5RegionalHead[Regional Head],MATCH(Summary[L5],L5RegionalHead[L5],0)))),INDEX(L5RegionalHead[Regional Head],MATCH(Summary[L5],L5RegionalHead[L5],0)),"")</f>
        <v>Bob Markakis</v>
      </c>
      <c r="J231" s="92" t="e">
        <f>IF(NOT(ISBLANK(INDEX(IIPM[BU Exec Sponsor],MATCH(Summary[App Code],#REF!,0)))),INDEX(IIPM[BU Exec Sponsor],MATCH(Summary[App Code],#REF!,0)),"")</f>
        <v>#REF!</v>
      </c>
      <c r="K231" s="92" t="e">
        <f>IF(NOT(ISBLANK(INDEX(IIPM[Business App Sponsor],MATCH(Summary[App Code],#REF!,0)))),INDEX(IIPM[Business App Sponsor],MATCH(Summary[App Code],#REF!,0)),"")</f>
        <v>#REF!</v>
      </c>
      <c r="L231" s="92" t="e">
        <f>IF(NOT(ISBLANK(INDEX(IIPM[Primary Data Centers],MATCH(Summary[App Code],#REF!,0)))),INDEX(IIPM[Primary Data Centers],MATCH(Summary[App Code],#REF!,0)),"")</f>
        <v>#REF!</v>
      </c>
      <c r="M231" s="92" t="s">
        <v>234</v>
      </c>
      <c r="N231" s="92" t="s">
        <v>804</v>
      </c>
      <c r="O231" s="92" t="e">
        <f>IF(NOT(ISBLANK(INDEX(IIPM[Current Lifecycle Phase],MATCH(Summary[App Code],#REF!,0)))),INDEX(IIPM[Current Lifecycle Phase],MATCH(Summary[App Code],#REF!,0)),"")</f>
        <v>#REF!</v>
      </c>
      <c r="P231" s="172" t="s">
        <v>719</v>
      </c>
      <c r="Q231" s="89">
        <v>42867</v>
      </c>
      <c r="R231" s="280">
        <v>43232</v>
      </c>
      <c r="S231" s="42" t="s">
        <v>1303</v>
      </c>
      <c r="T231" s="280"/>
      <c r="U231" s="283"/>
      <c r="V231" s="168"/>
      <c r="W231" s="162"/>
      <c r="X231" s="201"/>
      <c r="Y231" s="38" t="s">
        <v>866</v>
      </c>
      <c r="Z231" s="42"/>
      <c r="AA231" s="66"/>
      <c r="AB231" s="38" t="s">
        <v>866</v>
      </c>
      <c r="AC231" s="187"/>
      <c r="AD231" s="67"/>
      <c r="AE231" s="31" t="s">
        <v>22</v>
      </c>
      <c r="AF231" s="8" t="s">
        <v>22</v>
      </c>
      <c r="AG231" s="9">
        <v>42655</v>
      </c>
      <c r="AH231" s="8" t="s">
        <v>19</v>
      </c>
      <c r="AI231" s="18" t="s">
        <v>20</v>
      </c>
      <c r="AJ231" s="76">
        <v>43020</v>
      </c>
      <c r="AK231" s="160" t="s">
        <v>866</v>
      </c>
      <c r="AL231" s="92"/>
      <c r="AM231" s="20" t="b">
        <f>IF(NOT(ISNA(MATCH(Summary[App Code],#REF!,0))),TRUE,FALSE)</f>
        <v>1</v>
      </c>
    </row>
    <row r="232" spans="1:39" s="10" customFormat="1" ht="15" customHeight="1">
      <c r="A232" s="25">
        <v>4</v>
      </c>
      <c r="B232" s="8"/>
      <c r="C232" s="8" t="str">
        <f>IF(NOT(ISBLANK(VLOOKUP(E232,IIPM!A$2:J$999,2,FALSE))),VLOOKUP(E232,IIPM!A$2:J$999,2,FALSE),"")</f>
        <v>High</v>
      </c>
      <c r="D232" s="8" t="str">
        <f>IF(NOT(ISBLANK(VLOOKUP(E232,IIPM!A$2:J$999,3,FALSE))),VLOOKUP(E232,IIPM!A$2:J$999,3,FALSE),"")</f>
        <v>No</v>
      </c>
      <c r="E232" s="25" t="s">
        <v>549</v>
      </c>
      <c r="F232" s="19" t="str">
        <f>IF(NOT(ISBLANK(VLOOKUP(E232,IIPM!A$2:D$999,4,FALSE))),VLOOKUP(E232,IIPM!A$2:D$999,4,FALSE),"")</f>
        <v>FULL FINANCE</v>
      </c>
      <c r="G232" s="19" t="str">
        <f>IF(NOT(ISBLANK(VLOOKUP(E232,IIPM!A$2:J$999,5,FALSE))),VLOOKUP(E232,IIPM!A$2:J$999,5,FALSE),"")</f>
        <v>Lion, Massimo (RBC IS)</v>
      </c>
      <c r="H232" s="92" t="str">
        <f>IF(NOT(ISBLANK(VLOOKUP(E232,IIPM!A$2:J$999,6,FALSE))),VLOOKUP(E232,IIPM!A$2:J$999,6,FALSE),"")</f>
        <v>Markakis, Bob</v>
      </c>
      <c r="I232" s="92" t="str">
        <f>IF(NOT(ISBLANK(INDEX(L5RegionalHead[Regional Head],MATCH(Summary[L5],L5RegionalHead[L5],0)))),INDEX(L5RegionalHead[Regional Head],MATCH(Summary[L5],L5RegionalHead[L5],0)),"")</f>
        <v>Bob Markakis</v>
      </c>
      <c r="J232" s="92" t="e">
        <f>IF(NOT(ISBLANK(INDEX(IIPM[BU Exec Sponsor],MATCH(Summary[App Code],#REF!,0)))),INDEX(IIPM[BU Exec Sponsor],MATCH(Summary[App Code],#REF!,0)),"")</f>
        <v>#REF!</v>
      </c>
      <c r="K232" s="92" t="e">
        <f>IF(NOT(ISBLANK(INDEX(IIPM[Business App Sponsor],MATCH(Summary[App Code],#REF!,0)))),INDEX(IIPM[Business App Sponsor],MATCH(Summary[App Code],#REF!,0)),"")</f>
        <v>#REF!</v>
      </c>
      <c r="L232" s="92" t="e">
        <f>IF(NOT(ISBLANK(INDEX(IIPM[Primary Data Centers],MATCH(Summary[App Code],#REF!,0)))),INDEX(IIPM[Primary Data Centers],MATCH(Summary[App Code],#REF!,0)),"")</f>
        <v>#REF!</v>
      </c>
      <c r="M232" s="92" t="s">
        <v>732</v>
      </c>
      <c r="N232" s="92" t="s">
        <v>227</v>
      </c>
      <c r="O232" s="92" t="e">
        <f>IF(NOT(ISBLANK(INDEX(IIPM[Current Lifecycle Phase],MATCH(Summary[App Code],#REF!,0)))),INDEX(IIPM[Current Lifecycle Phase],MATCH(Summary[App Code],#REF!,0)),"")</f>
        <v>#REF!</v>
      </c>
      <c r="P232" s="172" t="s">
        <v>934</v>
      </c>
      <c r="Q232" s="42">
        <v>42898</v>
      </c>
      <c r="R232" s="42"/>
      <c r="S232" s="42"/>
      <c r="T232" s="39"/>
      <c r="U232" s="72"/>
      <c r="V232" s="279" t="s">
        <v>1357</v>
      </c>
      <c r="W232" s="161"/>
      <c r="X232" s="200"/>
      <c r="Y232" s="38" t="s">
        <v>719</v>
      </c>
      <c r="Z232" s="42"/>
      <c r="AA232" s="66"/>
      <c r="AB232" s="38" t="s">
        <v>921</v>
      </c>
      <c r="AC232" s="187"/>
      <c r="AD232" s="67"/>
      <c r="AE232" s="31" t="s">
        <v>51</v>
      </c>
      <c r="AF232" s="8" t="s">
        <v>51</v>
      </c>
      <c r="AG232" s="9">
        <v>42322</v>
      </c>
      <c r="AH232" s="8" t="s">
        <v>19</v>
      </c>
      <c r="AI232" s="18" t="s">
        <v>20</v>
      </c>
      <c r="AJ232" s="76">
        <v>42688</v>
      </c>
      <c r="AK232" s="160" t="s">
        <v>921</v>
      </c>
      <c r="AL232" s="92"/>
      <c r="AM232" s="20" t="b">
        <f>IF(NOT(ISNA(MATCH(Summary[App Code],#REF!,0))),TRUE,FALSE)</f>
        <v>1</v>
      </c>
    </row>
    <row r="233" spans="1:39" s="10" customFormat="1" ht="15" customHeight="1">
      <c r="A233" s="25">
        <v>4</v>
      </c>
      <c r="B233" s="8"/>
      <c r="C233" s="8" t="str">
        <f>IF(NOT(ISBLANK(VLOOKUP(E233,IIPM!A$2:J$999,2,FALSE))),VLOOKUP(E233,IIPM!A$2:J$999,2,FALSE),"")</f>
        <v>High</v>
      </c>
      <c r="D233" s="8" t="str">
        <f>IF(NOT(ISBLANK(VLOOKUP(E233,IIPM!A$2:J$999,3,FALSE))),VLOOKUP(E233,IIPM!A$2:J$999,3,FALSE),"")</f>
        <v>No</v>
      </c>
      <c r="E233" s="25" t="s">
        <v>551</v>
      </c>
      <c r="F233" s="19" t="str">
        <f>IF(NOT(ISBLANK(VLOOKUP(E233,IIPM!A$2:D$999,4,FALSE))),VLOOKUP(E233,IIPM!A$2:D$999,4,FALSE),"")</f>
        <v>FundDat</v>
      </c>
      <c r="G233" s="19" t="str">
        <f>IF(NOT(ISBLANK(VLOOKUP(E233,IIPM!A$2:J$999,5,FALSE))),VLOOKUP(E233,IIPM!A$2:J$999,5,FALSE),"")</f>
        <v>Nangia, Nagesh (CWM-NR)</v>
      </c>
      <c r="H233" s="92" t="str">
        <f>IF(NOT(ISBLANK(VLOOKUP(E233,IIPM!A$2:J$999,6,FALSE))),VLOOKUP(E233,IIPM!A$2:J$999,6,FALSE),"")</f>
        <v>Stefanovic, Snezana</v>
      </c>
      <c r="I233" s="92" t="str">
        <f>IF(NOT(ISBLANK(INDEX(L5RegionalHead[Regional Head],MATCH(Summary[L5],L5RegionalHead[L5],0)))),INDEX(L5RegionalHead[Regional Head],MATCH(Summary[L5],L5RegionalHead[L5],0)),"")</f>
        <v>Stefanovic, Snezana</v>
      </c>
      <c r="J233" s="92" t="e">
        <f>IF(NOT(ISBLANK(INDEX(IIPM[BU Exec Sponsor],MATCH(Summary[App Code],#REF!,0)))),INDEX(IIPM[BU Exec Sponsor],MATCH(Summary[App Code],#REF!,0)),"")</f>
        <v>#REF!</v>
      </c>
      <c r="K233" s="92" t="e">
        <f>IF(NOT(ISBLANK(INDEX(IIPM[Business App Sponsor],MATCH(Summary[App Code],#REF!,0)))),INDEX(IIPM[Business App Sponsor],MATCH(Summary[App Code],#REF!,0)),"")</f>
        <v>#REF!</v>
      </c>
      <c r="L233" s="92" t="e">
        <f>IF(NOT(ISBLANK(INDEX(IIPM[Primary Data Centers],MATCH(Summary[App Code],#REF!,0)))),INDEX(IIPM[Primary Data Centers],MATCH(Summary[App Code],#REF!,0)),"")</f>
        <v>#REF!</v>
      </c>
      <c r="M233" s="92" t="s">
        <v>234</v>
      </c>
      <c r="N233" s="92" t="s">
        <v>803</v>
      </c>
      <c r="O233" s="92" t="e">
        <f>IF(NOT(ISBLANK(INDEX(IIPM[Current Lifecycle Phase],MATCH(Summary[App Code],#REF!,0)))),INDEX(IIPM[Current Lifecycle Phase],MATCH(Summary[App Code],#REF!,0)),"")</f>
        <v>#REF!</v>
      </c>
      <c r="P233" s="172" t="s">
        <v>719</v>
      </c>
      <c r="Q233" s="57">
        <v>42895</v>
      </c>
      <c r="R233" s="57">
        <v>43259</v>
      </c>
      <c r="S233" s="42" t="s">
        <v>1303</v>
      </c>
      <c r="T233" s="72"/>
      <c r="U233" s="102"/>
      <c r="V233" s="170"/>
      <c r="W233" s="161"/>
      <c r="X233" s="200"/>
      <c r="Y233" s="38" t="s">
        <v>719</v>
      </c>
      <c r="Z233" s="42"/>
      <c r="AA233" s="66"/>
      <c r="AB233" s="38" t="s">
        <v>921</v>
      </c>
      <c r="AC233" s="187"/>
      <c r="AD233" s="67"/>
      <c r="AE233" s="31" t="s">
        <v>116</v>
      </c>
      <c r="AF233" s="8" t="s">
        <v>116</v>
      </c>
      <c r="AG233" s="9">
        <v>42597</v>
      </c>
      <c r="AH233" s="8" t="s">
        <v>50</v>
      </c>
      <c r="AI233" s="18" t="s">
        <v>20</v>
      </c>
      <c r="AJ233" s="76">
        <v>42837</v>
      </c>
      <c r="AK233" s="160" t="s">
        <v>921</v>
      </c>
      <c r="AL233" s="92"/>
      <c r="AM233" s="20" t="b">
        <f>IF(NOT(ISNA(MATCH(Summary[App Code],#REF!,0))),TRUE,FALSE)</f>
        <v>1</v>
      </c>
    </row>
    <row r="234" spans="1:39" s="10" customFormat="1" ht="15" customHeight="1">
      <c r="A234" s="25">
        <v>2</v>
      </c>
      <c r="B234" s="8"/>
      <c r="C234" s="8" t="str">
        <f>IF(NOT(ISBLANK(VLOOKUP(E234,IIPM!A$2:J$999,2,FALSE))),VLOOKUP(E234,IIPM!A$2:J$999,2,FALSE),"")</f>
        <v>High</v>
      </c>
      <c r="D234" s="8" t="str">
        <f>IF(NOT(ISBLANK(VLOOKUP(E234,IIPM!A$2:J$999,3,FALSE))),VLOOKUP(E234,IIPM!A$2:J$999,3,FALSE),"")</f>
        <v>No</v>
      </c>
      <c r="E234" s="25" t="s">
        <v>553</v>
      </c>
      <c r="F234" s="19" t="str">
        <f>IF(NOT(ISBLANK(VLOOKUP(E234,IIPM!A$2:D$999,4,FALSE))),VLOOKUP(E234,IIPM!A$2:D$999,4,FALSE),"")</f>
        <v>GFP</v>
      </c>
      <c r="G234" s="19" t="str">
        <f>IF(NOT(ISBLANK(VLOOKUP(E234,IIPM!A$2:J$999,5,FALSE))),VLOOKUP(E234,IIPM!A$2:J$999,5,FALSE),"")</f>
        <v>Franz, Laurent (RBC IS)</v>
      </c>
      <c r="H234" s="92" t="str">
        <f>IF(NOT(ISBLANK(VLOOKUP(E234,IIPM!A$2:J$999,6,FALSE))),VLOOKUP(E234,IIPM!A$2:J$999,6,FALSE),"")</f>
        <v>Stefanovic, Snezana</v>
      </c>
      <c r="I234" s="92" t="str">
        <f>IF(NOT(ISBLANK(INDEX(L5RegionalHead[Regional Head],MATCH(Summary[L5],L5RegionalHead[L5],0)))),INDEX(L5RegionalHead[Regional Head],MATCH(Summary[L5],L5RegionalHead[L5],0)),"")</f>
        <v>Stefanovic, Snezana</v>
      </c>
      <c r="J234" s="92" t="e">
        <f>IF(NOT(ISBLANK(INDEX(IIPM[BU Exec Sponsor],MATCH(Summary[App Code],#REF!,0)))),INDEX(IIPM[BU Exec Sponsor],MATCH(Summary[App Code],#REF!,0)),"")</f>
        <v>#REF!</v>
      </c>
      <c r="K234" s="92" t="e">
        <f>IF(NOT(ISBLANK(INDEX(IIPM[Business App Sponsor],MATCH(Summary[App Code],#REF!,0)))),INDEX(IIPM[Business App Sponsor],MATCH(Summary[App Code],#REF!,0)),"")</f>
        <v>#REF!</v>
      </c>
      <c r="L234" s="92" t="e">
        <f>IF(NOT(ISBLANK(INDEX(IIPM[Primary Data Centers],MATCH(Summary[App Code],#REF!,0)))),INDEX(IIPM[Primary Data Centers],MATCH(Summary[App Code],#REF!,0)),"")</f>
        <v>#REF!</v>
      </c>
      <c r="M234" s="92" t="s">
        <v>234</v>
      </c>
      <c r="N234" s="92" t="s">
        <v>95</v>
      </c>
      <c r="O234" s="92" t="e">
        <f>IF(NOT(ISBLANK(INDEX(IIPM[Current Lifecycle Phase],MATCH(Summary[App Code],#REF!,0)))),INDEX(IIPM[Current Lifecycle Phase],MATCH(Summary[App Code],#REF!,0)),"")</f>
        <v>#REF!</v>
      </c>
      <c r="P234" s="172" t="s">
        <v>719</v>
      </c>
      <c r="Q234" s="57">
        <v>42912</v>
      </c>
      <c r="R234" s="57">
        <v>43273</v>
      </c>
      <c r="S234" s="42" t="s">
        <v>1341</v>
      </c>
      <c r="T234" s="42"/>
      <c r="U234" s="147"/>
      <c r="V234" s="163" t="s">
        <v>877</v>
      </c>
      <c r="W234" s="161"/>
      <c r="X234" s="200"/>
      <c r="Y234" s="38" t="s">
        <v>719</v>
      </c>
      <c r="Z234" s="42"/>
      <c r="AA234" s="66"/>
      <c r="AB234" s="38" t="s">
        <v>921</v>
      </c>
      <c r="AC234" s="187"/>
      <c r="AD234" s="67"/>
      <c r="AE234" s="31" t="s">
        <v>51</v>
      </c>
      <c r="AF234" s="8" t="s">
        <v>169</v>
      </c>
      <c r="AG234" s="9">
        <v>42427</v>
      </c>
      <c r="AH234" s="8" t="s">
        <v>19</v>
      </c>
      <c r="AI234" s="18" t="s">
        <v>20</v>
      </c>
      <c r="AJ234" s="76">
        <v>42793</v>
      </c>
      <c r="AK234" s="160" t="s">
        <v>921</v>
      </c>
      <c r="AL234" s="92"/>
      <c r="AM234" s="20" t="b">
        <f>IF(NOT(ISNA(MATCH(Summary[App Code],#REF!,0))),TRUE,FALSE)</f>
        <v>1</v>
      </c>
    </row>
    <row r="235" spans="1:39" s="10" customFormat="1" ht="15" customHeight="1">
      <c r="A235" s="25">
        <v>4</v>
      </c>
      <c r="B235" s="8"/>
      <c r="C235" s="8" t="str">
        <f>IF(NOT(ISBLANK(VLOOKUP(E235,IIPM!A$2:J$999,2,FALSE))),VLOOKUP(E235,IIPM!A$2:J$999,2,FALSE),"")</f>
        <v>High</v>
      </c>
      <c r="D235" s="8" t="str">
        <f>IF(NOT(ISBLANK(VLOOKUP(E235,IIPM!A$2:J$999,3,FALSE))),VLOOKUP(E235,IIPM!A$2:J$999,3,FALSE),"")</f>
        <v>No</v>
      </c>
      <c r="E235" s="25" t="s">
        <v>555</v>
      </c>
      <c r="F235" s="19" t="str">
        <f>IF(NOT(ISBLANK(VLOOKUP(E235,IIPM!A$2:D$999,4,FALSE))),VLOOKUP(E235,IIPM!A$2:D$999,4,FALSE),"")</f>
        <v>GLOBAL FUND</v>
      </c>
      <c r="G235" s="19" t="str">
        <f>IF(NOT(ISBLANK(VLOOKUP(E235,IIPM!A$2:J$999,5,FALSE))),VLOOKUP(E235,IIPM!A$2:J$999,5,FALSE),"")</f>
        <v>Lion, Massimo (RBC IS)</v>
      </c>
      <c r="H235" s="92" t="str">
        <f>IF(NOT(ISBLANK(VLOOKUP(E235,IIPM!A$2:J$999,6,FALSE))),VLOOKUP(E235,IIPM!A$2:J$999,6,FALSE),"")</f>
        <v>Stefanovic, Snezana</v>
      </c>
      <c r="I235" s="92" t="str">
        <f>IF(NOT(ISBLANK(INDEX(L5RegionalHead[Regional Head],MATCH(Summary[L5],L5RegionalHead[L5],0)))),INDEX(L5RegionalHead[Regional Head],MATCH(Summary[L5],L5RegionalHead[L5],0)),"")</f>
        <v>Stefanovic, Snezana</v>
      </c>
      <c r="J235" s="92" t="e">
        <f>IF(NOT(ISBLANK(INDEX(IIPM[BU Exec Sponsor],MATCH(Summary[App Code],#REF!,0)))),INDEX(IIPM[BU Exec Sponsor],MATCH(Summary[App Code],#REF!,0)),"")</f>
        <v>#REF!</v>
      </c>
      <c r="K235" s="92" t="e">
        <f>IF(NOT(ISBLANK(INDEX(IIPM[Business App Sponsor],MATCH(Summary[App Code],#REF!,0)))),INDEX(IIPM[Business App Sponsor],MATCH(Summary[App Code],#REF!,0)),"")</f>
        <v>#REF!</v>
      </c>
      <c r="L235" s="92" t="e">
        <f>IF(NOT(ISBLANK(INDEX(IIPM[Primary Data Centers],MATCH(Summary[App Code],#REF!,0)))),INDEX(IIPM[Primary Data Centers],MATCH(Summary[App Code],#REF!,0)),"")</f>
        <v>#REF!</v>
      </c>
      <c r="M235" s="92" t="s">
        <v>732</v>
      </c>
      <c r="N235" s="92" t="s">
        <v>227</v>
      </c>
      <c r="O235" s="92" t="e">
        <f>IF(NOT(ISBLANK(INDEX(IIPM[Current Lifecycle Phase],MATCH(Summary[App Code],#REF!,0)))),INDEX(IIPM[Current Lifecycle Phase],MATCH(Summary[App Code],#REF!,0)),"")</f>
        <v>#REF!</v>
      </c>
      <c r="P235" s="172" t="s">
        <v>934</v>
      </c>
      <c r="Q235" s="57">
        <v>42898</v>
      </c>
      <c r="R235" s="57"/>
      <c r="S235" s="42"/>
      <c r="T235" s="38"/>
      <c r="U235" s="147"/>
      <c r="V235" s="279" t="s">
        <v>1357</v>
      </c>
      <c r="W235" s="161"/>
      <c r="X235" s="200"/>
      <c r="Y235" s="38" t="s">
        <v>866</v>
      </c>
      <c r="Z235" s="42"/>
      <c r="AA235" s="66"/>
      <c r="AB235" s="38" t="s">
        <v>866</v>
      </c>
      <c r="AC235" s="187"/>
      <c r="AD235" s="67"/>
      <c r="AE235" s="31" t="s">
        <v>51</v>
      </c>
      <c r="AF235" s="8" t="s">
        <v>51</v>
      </c>
      <c r="AG235" s="9">
        <v>42322</v>
      </c>
      <c r="AH235" s="8" t="s">
        <v>50</v>
      </c>
      <c r="AI235" s="18" t="s">
        <v>20</v>
      </c>
      <c r="AJ235" s="76">
        <v>42688</v>
      </c>
      <c r="AK235" s="160" t="s">
        <v>866</v>
      </c>
      <c r="AL235" s="92"/>
      <c r="AM235" s="20" t="b">
        <f>IF(NOT(ISNA(MATCH(Summary[App Code],#REF!,0))),TRUE,FALSE)</f>
        <v>1</v>
      </c>
    </row>
    <row r="236" spans="1:39" s="10" customFormat="1" ht="15" customHeight="1">
      <c r="A236" s="25">
        <v>2</v>
      </c>
      <c r="B236" s="8"/>
      <c r="C236" s="8" t="str">
        <f>IF(NOT(ISBLANK(VLOOKUP(E236,IIPM!A$2:J$999,2,FALSE))),VLOOKUP(E236,IIPM!A$2:J$999,2,FALSE),"")</f>
        <v>High</v>
      </c>
      <c r="D236" s="8" t="str">
        <f>IF(NOT(ISBLANK(VLOOKUP(E236,IIPM!A$2:J$999,3,FALSE))),VLOOKUP(E236,IIPM!A$2:J$999,3,FALSE),"")</f>
        <v>No</v>
      </c>
      <c r="E236" s="25" t="s">
        <v>558</v>
      </c>
      <c r="F236" s="19" t="str">
        <f>IF(NOT(ISBLANK(VLOOKUP(E236,IIPM!A$2:D$999,4,FALSE))),VLOOKUP(E236,IIPM!A$2:D$999,4,FALSE),"")</f>
        <v>GRS</v>
      </c>
      <c r="G236" s="19" t="str">
        <f>IF(NOT(ISBLANK(VLOOKUP(E236,IIPM!A$2:J$999,5,FALSE))),VLOOKUP(E236,IIPM!A$2:J$999,5,FALSE),"")</f>
        <v>Monfrini, Philippe (RBC IS)</v>
      </c>
      <c r="H236" s="92" t="str">
        <f>IF(NOT(ISBLANK(VLOOKUP(E236,IIPM!A$2:J$999,6,FALSE))),VLOOKUP(E236,IIPM!A$2:J$999,6,FALSE),"")</f>
        <v>de Lucy, Chloe</v>
      </c>
      <c r="I236" s="92" t="str">
        <f>IF(NOT(ISBLANK(INDEX(L5RegionalHead[Regional Head],MATCH(Summary[L5],L5RegionalHead[L5],0)))),INDEX(L5RegionalHead[Regional Head],MATCH(Summary[L5],L5RegionalHead[L5],0)),"")</f>
        <v>Bob Markakis</v>
      </c>
      <c r="J236" s="92" t="e">
        <f>IF(NOT(ISBLANK(INDEX(IIPM[BU Exec Sponsor],MATCH(Summary[App Code],#REF!,0)))),INDEX(IIPM[BU Exec Sponsor],MATCH(Summary[App Code],#REF!,0)),"")</f>
        <v>#REF!</v>
      </c>
      <c r="K236" s="92" t="e">
        <f>IF(NOT(ISBLANK(INDEX(IIPM[Business App Sponsor],MATCH(Summary[App Code],#REF!,0)))),INDEX(IIPM[Business App Sponsor],MATCH(Summary[App Code],#REF!,0)),"")</f>
        <v>#REF!</v>
      </c>
      <c r="L236" s="92" t="e">
        <f>IF(NOT(ISBLANK(INDEX(IIPM[Primary Data Centers],MATCH(Summary[App Code],#REF!,0)))),INDEX(IIPM[Primary Data Centers],MATCH(Summary[App Code],#REF!,0)),"")</f>
        <v>#REF!</v>
      </c>
      <c r="M236" s="92" t="s">
        <v>234</v>
      </c>
      <c r="N236" s="92" t="s">
        <v>95</v>
      </c>
      <c r="O236" s="92" t="e">
        <f>IF(NOT(ISBLANK(INDEX(IIPM[Current Lifecycle Phase],MATCH(Summary[App Code],#REF!,0)))),INDEX(IIPM[Current Lifecycle Phase],MATCH(Summary[App Code],#REF!,0)),"")</f>
        <v>#REF!</v>
      </c>
      <c r="P236" s="172" t="s">
        <v>719</v>
      </c>
      <c r="Q236" s="42">
        <v>43138</v>
      </c>
      <c r="R236" s="42">
        <v>43503</v>
      </c>
      <c r="S236" s="42" t="s">
        <v>1303</v>
      </c>
      <c r="T236" s="42"/>
      <c r="U236" s="72"/>
      <c r="V236" s="92"/>
      <c r="W236" s="161"/>
      <c r="X236" s="200"/>
      <c r="Y236" s="38" t="s">
        <v>719</v>
      </c>
      <c r="Z236" s="42"/>
      <c r="AA236" s="66"/>
      <c r="AB236" s="38" t="s">
        <v>921</v>
      </c>
      <c r="AC236" s="187"/>
      <c r="AD236" s="67"/>
      <c r="AE236" s="31" t="s">
        <v>116</v>
      </c>
      <c r="AF236" s="8" t="s">
        <v>169</v>
      </c>
      <c r="AG236" s="9">
        <v>42448</v>
      </c>
      <c r="AH236" s="8" t="s">
        <v>19</v>
      </c>
      <c r="AI236" s="18" t="s">
        <v>20</v>
      </c>
      <c r="AJ236" s="76">
        <v>43178</v>
      </c>
      <c r="AK236" s="160" t="s">
        <v>921</v>
      </c>
      <c r="AL236" s="92"/>
      <c r="AM236" s="20" t="b">
        <f>IF(NOT(ISNA(MATCH(Summary[App Code],#REF!,0))),TRUE,FALSE)</f>
        <v>1</v>
      </c>
    </row>
    <row r="237" spans="1:39" s="10" customFormat="1" ht="15" customHeight="1">
      <c r="A237" s="25">
        <v>2</v>
      </c>
      <c r="B237" s="8"/>
      <c r="C237" s="8" t="str">
        <f>IF(NOT(ISBLANK(VLOOKUP(E237,IIPM!A$2:J$999,2,FALSE))),VLOOKUP(E237,IIPM!A$2:J$999,2,FALSE),"")</f>
        <v>Low</v>
      </c>
      <c r="D237" s="8" t="str">
        <f>IF(NOT(ISBLANK(VLOOKUP(E237,IIPM!A$2:J$999,3,FALSE))),VLOOKUP(E237,IIPM!A$2:J$999,3,FALSE),"")</f>
        <v>No</v>
      </c>
      <c r="E237" s="25" t="s">
        <v>560</v>
      </c>
      <c r="F237" s="19" t="str">
        <f>IF(NOT(ISBLANK(VLOOKUP(E237,IIPM!A$2:D$999,4,FALSE))),VLOOKUP(E237,IIPM!A$2:D$999,4,FALSE),"")</f>
        <v>Isabel</v>
      </c>
      <c r="G237" s="19" t="str">
        <f>IF(NOT(ISBLANK(VLOOKUP(E237,IIPM!A$2:J$999,5,FALSE))),VLOOKUP(E237,IIPM!A$2:J$999,5,FALSE),"")</f>
        <v>Dumont, Pascale (RBC IS)</v>
      </c>
      <c r="H237" s="92" t="str">
        <f>IF(NOT(ISBLANK(VLOOKUP(E237,IIPM!A$2:J$999,6,FALSE))),VLOOKUP(E237,IIPM!A$2:J$999,6,FALSE),"")</f>
        <v>Stefanovic, Snezana</v>
      </c>
      <c r="I237" s="92" t="str">
        <f>IF(NOT(ISBLANK(INDEX(L5RegionalHead[Regional Head],MATCH(Summary[L5],L5RegionalHead[L5],0)))),INDEX(L5RegionalHead[Regional Head],MATCH(Summary[L5],L5RegionalHead[L5],0)),"")</f>
        <v>Stefanovic, Snezana</v>
      </c>
      <c r="J237" s="92" t="e">
        <f>IF(NOT(ISBLANK(INDEX(IIPM[BU Exec Sponsor],MATCH(Summary[App Code],#REF!,0)))),INDEX(IIPM[BU Exec Sponsor],MATCH(Summary[App Code],#REF!,0)),"")</f>
        <v>#REF!</v>
      </c>
      <c r="K237" s="92" t="e">
        <f>IF(NOT(ISBLANK(INDEX(IIPM[Business App Sponsor],MATCH(Summary[App Code],#REF!,0)))),INDEX(IIPM[Business App Sponsor],MATCH(Summary[App Code],#REF!,0)),"")</f>
        <v>#REF!</v>
      </c>
      <c r="L237" s="92" t="e">
        <f>IF(NOT(ISBLANK(INDEX(IIPM[Primary Data Centers],MATCH(Summary[App Code],#REF!,0)))),INDEX(IIPM[Primary Data Centers],MATCH(Summary[App Code],#REF!,0)),"")</f>
        <v>#REF!</v>
      </c>
      <c r="M237" s="92" t="s">
        <v>732</v>
      </c>
      <c r="N237" s="92" t="s">
        <v>133</v>
      </c>
      <c r="O237" s="92" t="e">
        <f>IF(NOT(ISBLANK(INDEX(IIPM[Current Lifecycle Phase],MATCH(Summary[App Code],#REF!,0)))),INDEX(IIPM[Current Lifecycle Phase],MATCH(Summary[App Code],#REF!,0)),"")</f>
        <v>#REF!</v>
      </c>
      <c r="P237" s="172" t="s">
        <v>719</v>
      </c>
      <c r="Q237" s="42">
        <v>42951</v>
      </c>
      <c r="R237" s="57">
        <v>43316</v>
      </c>
      <c r="S237" s="42" t="s">
        <v>1304</v>
      </c>
      <c r="T237" s="42"/>
      <c r="U237" s="72"/>
      <c r="V237" s="173"/>
      <c r="W237" s="161"/>
      <c r="X237" s="200"/>
      <c r="Y237" s="38" t="s">
        <v>866</v>
      </c>
      <c r="Z237" s="42"/>
      <c r="AA237" s="66"/>
      <c r="AB237" s="38" t="s">
        <v>866</v>
      </c>
      <c r="AC237" s="187"/>
      <c r="AD237" s="67"/>
      <c r="AE237" s="31" t="s">
        <v>664</v>
      </c>
      <c r="AF237" s="8" t="s">
        <v>83</v>
      </c>
      <c r="AG237" s="8"/>
      <c r="AH237" s="8" t="s">
        <v>50</v>
      </c>
      <c r="AI237" s="18" t="s">
        <v>20</v>
      </c>
      <c r="AJ237" s="76">
        <v>42675</v>
      </c>
      <c r="AK237" s="160" t="s">
        <v>866</v>
      </c>
      <c r="AL237" s="92"/>
      <c r="AM237" s="20" t="b">
        <f>IF(NOT(ISNA(MATCH(Summary[App Code],#REF!,0))),TRUE,FALSE)</f>
        <v>1</v>
      </c>
    </row>
    <row r="238" spans="1:39" s="10" customFormat="1" ht="15" customHeight="1">
      <c r="A238" s="25">
        <v>3</v>
      </c>
      <c r="B238" s="8"/>
      <c r="C238" s="8" t="str">
        <f>IF(NOT(ISBLANK(VLOOKUP(E238,IIPM!A$2:J$999,2,FALSE))),VLOOKUP(E238,IIPM!A$2:J$999,2,FALSE),"")</f>
        <v>Low</v>
      </c>
      <c r="D238" s="8" t="str">
        <f>IF(NOT(ISBLANK(VLOOKUP(E238,IIPM!A$2:J$999,3,FALSE))),VLOOKUP(E238,IIPM!A$2:J$999,3,FALSE),"")</f>
        <v>No</v>
      </c>
      <c r="E238" s="25" t="s">
        <v>562</v>
      </c>
      <c r="F238" s="19" t="str">
        <f>IF(NOT(ISBLANK(VLOOKUP(E238,IIPM!A$2:D$999,4,FALSE))),VLOOKUP(E238,IIPM!A$2:D$999,4,FALSE),"")</f>
        <v>MACCESS</v>
      </c>
      <c r="G238" s="19" t="str">
        <f>IF(NOT(ISBLANK(VLOOKUP(E238,IIPM!A$2:J$999,5,FALSE))),VLOOKUP(E238,IIPM!A$2:J$999,5,FALSE),"")</f>
        <v>Parras, Maria (RBC IS)</v>
      </c>
      <c r="H238" s="92" t="str">
        <f>IF(NOT(ISBLANK(VLOOKUP(E238,IIPM!A$2:J$999,6,FALSE))),VLOOKUP(E238,IIPM!A$2:J$999,6,FALSE),"")</f>
        <v>de Lucy, Chloe</v>
      </c>
      <c r="I238" s="92" t="str">
        <f>IF(NOT(ISBLANK(INDEX(L5RegionalHead[Regional Head],MATCH(Summary[L5],L5RegionalHead[L5],0)))),INDEX(L5RegionalHead[Regional Head],MATCH(Summary[L5],L5RegionalHead[L5],0)),"")</f>
        <v>Bob Markakis</v>
      </c>
      <c r="J238" s="92" t="e">
        <f>IF(NOT(ISBLANK(INDEX(IIPM[BU Exec Sponsor],MATCH(Summary[App Code],#REF!,0)))),INDEX(IIPM[BU Exec Sponsor],MATCH(Summary[App Code],#REF!,0)),"")</f>
        <v>#REF!</v>
      </c>
      <c r="K238" s="92" t="e">
        <f>IF(NOT(ISBLANK(INDEX(IIPM[Business App Sponsor],MATCH(Summary[App Code],#REF!,0)))),INDEX(IIPM[Business App Sponsor],MATCH(Summary[App Code],#REF!,0)),"")</f>
        <v>#REF!</v>
      </c>
      <c r="L238" s="92" t="e">
        <f>IF(NOT(ISBLANK(INDEX(IIPM[Primary Data Centers],MATCH(Summary[App Code],#REF!,0)))),INDEX(IIPM[Primary Data Centers],MATCH(Summary[App Code],#REF!,0)),"")</f>
        <v>#REF!</v>
      </c>
      <c r="M238" s="92" t="s">
        <v>740</v>
      </c>
      <c r="N238" s="92"/>
      <c r="O238" s="92" t="e">
        <f>IF(NOT(ISBLANK(INDEX(IIPM[Current Lifecycle Phase],MATCH(Summary[App Code],#REF!,0)))),INDEX(IIPM[Current Lifecycle Phase],MATCH(Summary[App Code],#REF!,0)),"")</f>
        <v>#REF!</v>
      </c>
      <c r="P238" s="172" t="s">
        <v>719</v>
      </c>
      <c r="Q238" s="42">
        <v>42880</v>
      </c>
      <c r="R238" s="103">
        <v>43244</v>
      </c>
      <c r="S238" s="42" t="s">
        <v>1303</v>
      </c>
      <c r="T238" s="206"/>
      <c r="U238" s="208"/>
      <c r="V238" s="92" t="s">
        <v>816</v>
      </c>
      <c r="W238" s="161"/>
      <c r="X238" s="200"/>
      <c r="Y238" s="38" t="s">
        <v>866</v>
      </c>
      <c r="Z238" s="42"/>
      <c r="AA238" s="66"/>
      <c r="AB238" s="38" t="s">
        <v>866</v>
      </c>
      <c r="AC238" s="187"/>
      <c r="AD238" s="67"/>
      <c r="AE238" s="31" t="s">
        <v>51</v>
      </c>
      <c r="AF238" s="8" t="s">
        <v>51</v>
      </c>
      <c r="AG238" s="9">
        <v>42655</v>
      </c>
      <c r="AH238" s="8" t="s">
        <v>19</v>
      </c>
      <c r="AI238" s="18" t="s">
        <v>20</v>
      </c>
      <c r="AJ238" s="76">
        <v>43020</v>
      </c>
      <c r="AK238" s="160" t="s">
        <v>866</v>
      </c>
      <c r="AL238" s="92"/>
      <c r="AM238" s="20" t="b">
        <f>IF(NOT(ISNA(MATCH(Summary[App Code],#REF!,0))),TRUE,FALSE)</f>
        <v>1</v>
      </c>
    </row>
    <row r="239" spans="1:39" s="10" customFormat="1" ht="15" customHeight="1">
      <c r="A239" s="25"/>
      <c r="B239" s="8"/>
      <c r="C239" s="8"/>
      <c r="D239" s="8"/>
      <c r="E239" s="25" t="s">
        <v>1363</v>
      </c>
      <c r="F239" s="19" t="str">
        <f>IF(NOT(ISBLANK(VLOOKUP(E239,IIPM!A$2:D$999,4,FALSE))),VLOOKUP(E239,IIPM!A$2:D$999,4,FALSE),"")</f>
        <v>Cash and Liquidity Management</v>
      </c>
      <c r="G239" s="19" t="str">
        <f>IF(NOT(ISBLANK(VLOOKUP(E239,IIPM!A$2:J$999,5,FALSE))),VLOOKUP(E239,IIPM!A$2:J$999,5,FALSE),"")</f>
        <v>Morgan, Carl</v>
      </c>
      <c r="H239" s="92" t="str">
        <f>IF(NOT(ISBLANK(VLOOKUP(E239,IIPM!A$2:J$999,6,FALSE))),VLOOKUP(E239,IIPM!A$2:J$999,6,FALSE),"")</f>
        <v>Markakis, Bob</v>
      </c>
      <c r="I239" s="92"/>
      <c r="J239" s="92"/>
      <c r="K239" s="92"/>
      <c r="L239" s="92"/>
      <c r="M239" s="92"/>
      <c r="N239" s="92"/>
      <c r="O239" s="92"/>
      <c r="P239" s="172" t="s">
        <v>866</v>
      </c>
      <c r="Q239" s="57"/>
      <c r="R239" s="57"/>
      <c r="S239" s="42"/>
      <c r="T239" s="42"/>
      <c r="U239" s="147"/>
      <c r="V239" s="92"/>
      <c r="W239" s="161"/>
      <c r="X239" s="223"/>
      <c r="Y239" s="38"/>
      <c r="Z239" s="38"/>
      <c r="AA239" s="67"/>
      <c r="AB239" s="8"/>
      <c r="AC239" s="187"/>
      <c r="AD239" s="67"/>
      <c r="AE239" s="31"/>
      <c r="AF239" s="8"/>
      <c r="AG239" s="8"/>
      <c r="AH239" s="8"/>
      <c r="AI239" s="18"/>
      <c r="AJ239" s="77"/>
      <c r="AK239" s="289"/>
      <c r="AL239" s="8"/>
      <c r="AM239" s="20"/>
    </row>
    <row r="240" spans="1:39" s="10" customFormat="1" ht="15" customHeight="1">
      <c r="A240" s="25"/>
      <c r="B240" s="8"/>
      <c r="C240" s="8"/>
      <c r="D240" s="8"/>
      <c r="E240" s="25" t="s">
        <v>1361</v>
      </c>
      <c r="F240" s="19" t="str">
        <f>IF(NOT(ISBLANK(VLOOKUP(E240,IIPM!A$2:D$999,4,FALSE))),VLOOKUP(E240,IIPM!A$2:D$999,4,FALSE),"")</f>
        <v>I&amp;TS Blue Prism</v>
      </c>
      <c r="G240" s="19" t="str">
        <f>IF(NOT(ISBLANK(VLOOKUP(E240,IIPM!A$2:J$999,5,FALSE))),VLOOKUP(E240,IIPM!A$2:J$999,5,FALSE),"")</f>
        <v>Kirkpatrick, Alan (RBC ITS)</v>
      </c>
      <c r="H240" s="92" t="str">
        <f>IF(NOT(ISBLANK(VLOOKUP(E240,IIPM!A$2:J$999,6,FALSE))),VLOOKUP(E240,IIPM!A$2:J$999,6,FALSE),"")</f>
        <v>Conrard, Katty (RBC IS)</v>
      </c>
      <c r="I240" s="92"/>
      <c r="J240" s="92"/>
      <c r="K240" s="92"/>
      <c r="L240" s="92"/>
      <c r="M240" s="92"/>
      <c r="N240" s="92"/>
      <c r="O240" s="92"/>
      <c r="P240" s="172" t="s">
        <v>866</v>
      </c>
      <c r="Q240" s="57"/>
      <c r="R240" s="57"/>
      <c r="S240" s="42"/>
      <c r="T240" s="42"/>
      <c r="U240" s="72"/>
      <c r="V240" s="92"/>
      <c r="W240" s="161"/>
      <c r="X240" s="223"/>
      <c r="Y240" s="38"/>
      <c r="Z240" s="38"/>
      <c r="AA240" s="67"/>
      <c r="AB240" s="9"/>
      <c r="AC240" s="187"/>
      <c r="AD240" s="67"/>
      <c r="AE240" s="31"/>
      <c r="AF240" s="8"/>
      <c r="AG240" s="8"/>
      <c r="AH240" s="8"/>
      <c r="AI240" s="18"/>
      <c r="AJ240" s="76"/>
      <c r="AK240" s="9"/>
      <c r="AL240" s="9"/>
      <c r="AM240" s="20"/>
    </row>
    <row r="241" spans="1:39" s="10" customFormat="1" ht="15" customHeight="1">
      <c r="A241" s="25">
        <v>6</v>
      </c>
      <c r="B241" s="8"/>
      <c r="C241" s="8" t="str">
        <f>IF(NOT(ISBLANK(VLOOKUP(E241,IIPM!A$2:J$999,2,FALSE))),VLOOKUP(E241,IIPM!A$2:J$999,2,FALSE),"")</f>
        <v>Criticality Not Assigned</v>
      </c>
      <c r="D241" s="8" t="str">
        <f>IF(NOT(ISBLANK(VLOOKUP(E241,IIPM!A$2:J$999,3,FALSE))),VLOOKUP(E241,IIPM!A$2:J$999,3,FALSE),"")</f>
        <v>No</v>
      </c>
      <c r="E241" s="25" t="s">
        <v>564</v>
      </c>
      <c r="F241" s="19" t="str">
        <f>IF(NOT(ISBLANK(VLOOKUP(E241,IIPM!A$2:D$999,4,FALSE))),VLOOKUP(E241,IIPM!A$2:D$999,4,FALSE),"")</f>
        <v>Integration Platform Canada</v>
      </c>
      <c r="G241" s="19" t="str">
        <f>IF(NOT(ISBLANK(VLOOKUP(E241,IIPM!A$2:J$999,5,FALSE))),VLOOKUP(E241,IIPM!A$2:J$999,5,FALSE),"")</f>
        <v>Franz, Laurent (RBC IS)</v>
      </c>
      <c r="H241" s="92" t="str">
        <f>IF(NOT(ISBLANK(VLOOKUP(E241,IIPM!A$2:J$999,6,FALSE))),VLOOKUP(E241,IIPM!A$2:J$999,6,FALSE),"")</f>
        <v>Stefanovic, Snezana</v>
      </c>
      <c r="I241" s="92" t="str">
        <f>IF(NOT(ISBLANK(INDEX(L5RegionalHead[Regional Head],MATCH(Summary[L5],L5RegionalHead[L5],0)))),INDEX(L5RegionalHead[Regional Head],MATCH(Summary[L5],L5RegionalHead[L5],0)),"")</f>
        <v>Stefanovic, Snezana</v>
      </c>
      <c r="J241" s="92" t="e">
        <f>IF(NOT(ISBLANK(INDEX(IIPM[BU Exec Sponsor],MATCH(Summary[App Code],#REF!,0)))),INDEX(IIPM[BU Exec Sponsor],MATCH(Summary[App Code],#REF!,0)),"")</f>
        <v>#REF!</v>
      </c>
      <c r="K241" s="92" t="e">
        <f>IF(NOT(ISBLANK(INDEX(IIPM[Business App Sponsor],MATCH(Summary[App Code],#REF!,0)))),INDEX(IIPM[Business App Sponsor],MATCH(Summary[App Code],#REF!,0)),"")</f>
        <v>#REF!</v>
      </c>
      <c r="L241" s="92" t="e">
        <f>IF(NOT(ISBLANK(INDEX(IIPM[Primary Data Centers],MATCH(Summary[App Code],#REF!,0)))),INDEX(IIPM[Primary Data Centers],MATCH(Summary[App Code],#REF!,0)),"")</f>
        <v>#REF!</v>
      </c>
      <c r="M241" s="92" t="s">
        <v>234</v>
      </c>
      <c r="N241" s="92" t="s">
        <v>95</v>
      </c>
      <c r="O241" s="92" t="e">
        <f>IF(NOT(ISBLANK(INDEX(IIPM[Current Lifecycle Phase],MATCH(Summary[App Code],#REF!,0)))),INDEX(IIPM[Current Lifecycle Phase],MATCH(Summary[App Code],#REF!,0)),"")</f>
        <v>#REF!</v>
      </c>
      <c r="P241" s="172" t="s">
        <v>719</v>
      </c>
      <c r="Q241" s="217">
        <v>42912</v>
      </c>
      <c r="R241" s="217">
        <v>43274</v>
      </c>
      <c r="S241" s="42" t="s">
        <v>1303</v>
      </c>
      <c r="T241" s="50"/>
      <c r="U241" s="102"/>
      <c r="V241" s="163" t="s">
        <v>875</v>
      </c>
      <c r="W241" s="161"/>
      <c r="X241" s="200"/>
      <c r="Y241" s="38" t="s">
        <v>866</v>
      </c>
      <c r="Z241" s="42"/>
      <c r="AA241" s="66"/>
      <c r="AB241" s="38" t="s">
        <v>866</v>
      </c>
      <c r="AC241" s="187"/>
      <c r="AD241" s="67"/>
      <c r="AE241" s="31" t="s">
        <v>68</v>
      </c>
      <c r="AF241" s="8" t="s">
        <v>68</v>
      </c>
      <c r="AG241" s="9">
        <v>42636</v>
      </c>
      <c r="AH241" s="8" t="s">
        <v>19</v>
      </c>
      <c r="AI241" s="18" t="s">
        <v>20</v>
      </c>
      <c r="AJ241" s="76">
        <v>43001</v>
      </c>
      <c r="AK241" s="160" t="s">
        <v>866</v>
      </c>
      <c r="AL241" s="92"/>
      <c r="AM241" s="20" t="b">
        <f>IF(NOT(ISNA(MATCH(Summary[App Code],#REF!,0))),TRUE,FALSE)</f>
        <v>1</v>
      </c>
    </row>
    <row r="242" spans="1:39" s="10" customFormat="1" ht="15" customHeight="1">
      <c r="A242" s="25"/>
      <c r="B242" s="8"/>
      <c r="C242" s="8" t="str">
        <f>IF(NOT(ISBLANK(VLOOKUP(E242,IIPM!A$2:J$999,2,FALSE))),VLOOKUP(E242,IIPM!A$2:J$999,2,FALSE),"")</f>
        <v>High</v>
      </c>
      <c r="D242" s="8" t="str">
        <f>IF(NOT(ISBLANK(VLOOKUP(E242,IIPM!A$2:J$999,3,FALSE))),VLOOKUP(E242,IIPM!A$2:J$999,3,FALSE),"")</f>
        <v>No</v>
      </c>
      <c r="E242" s="25" t="s">
        <v>566</v>
      </c>
      <c r="F242" s="19" t="str">
        <f>IF(NOT(ISBLANK(VLOOKUP(E242,IIPM!A$2:D$999,4,FALSE))),VLOOKUP(E242,IIPM!A$2:D$999,4,FALSE),"")</f>
        <v>NetIQ Security Manager</v>
      </c>
      <c r="G242" s="19" t="str">
        <f>IF(NOT(ISBLANK(VLOOKUP(E242,IIPM!A$2:J$999,5,FALSE))),VLOOKUP(E242,IIPM!A$2:J$999,5,FALSE),"")</f>
        <v>Parker, Kader</v>
      </c>
      <c r="H242" s="92" t="str">
        <f>IF(NOT(ISBLANK(VLOOKUP(E242,IIPM!A$2:J$999,6,FALSE))),VLOOKUP(E242,IIPM!A$2:J$999,6,FALSE),"")</f>
        <v>Stefanovic, Snezana</v>
      </c>
      <c r="I242" s="92" t="str">
        <f>IF(NOT(ISBLANK(INDEX(L5RegionalHead[Regional Head],MATCH(Summary[L5],L5RegionalHead[L5],0)))),INDEX(L5RegionalHead[Regional Head],MATCH(Summary[L5],L5RegionalHead[L5],0)),"")</f>
        <v>Stefanovic, Snezana</v>
      </c>
      <c r="J242" s="92" t="e">
        <f>IF(NOT(ISBLANK(INDEX(IIPM[BU Exec Sponsor],MATCH(Summary[App Code],#REF!,0)))),INDEX(IIPM[BU Exec Sponsor],MATCH(Summary[App Code],#REF!,0)),"")</f>
        <v>#REF!</v>
      </c>
      <c r="K242" s="92" t="e">
        <f>IF(NOT(ISBLANK(INDEX(IIPM[Business App Sponsor],MATCH(Summary[App Code],#REF!,0)))),INDEX(IIPM[Business App Sponsor],MATCH(Summary[App Code],#REF!,0)),"")</f>
        <v>#REF!</v>
      </c>
      <c r="L242" s="92" t="e">
        <f>IF(NOT(ISBLANK(INDEX(IIPM[Primary Data Centers],MATCH(Summary[App Code],#REF!,0)))),INDEX(IIPM[Primary Data Centers],MATCH(Summary[App Code],#REF!,0)),"")</f>
        <v>#REF!</v>
      </c>
      <c r="M242" s="92" t="s">
        <v>567</v>
      </c>
      <c r="N242" s="92"/>
      <c r="O242" s="92" t="e">
        <f>IF(NOT(ISBLANK(INDEX(IIPM[Current Lifecycle Phase],MATCH(Summary[App Code],#REF!,0)))),INDEX(IIPM[Current Lifecycle Phase],MATCH(Summary[App Code],#REF!,0)),"")</f>
        <v>#REF!</v>
      </c>
      <c r="P242" s="172" t="s">
        <v>719</v>
      </c>
      <c r="Q242" s="57">
        <v>42933</v>
      </c>
      <c r="R242" s="57">
        <v>43298</v>
      </c>
      <c r="S242" s="42" t="s">
        <v>842</v>
      </c>
      <c r="T242" s="38"/>
      <c r="U242" s="72"/>
      <c r="V242" s="92" t="s">
        <v>1342</v>
      </c>
      <c r="W242" s="161"/>
      <c r="X242" s="200"/>
      <c r="Y242" s="38" t="s">
        <v>866</v>
      </c>
      <c r="Z242" s="42"/>
      <c r="AA242" s="66"/>
      <c r="AB242" s="38" t="s">
        <v>866</v>
      </c>
      <c r="AC242" s="187"/>
      <c r="AD242" s="67"/>
      <c r="AE242" s="31" t="s">
        <v>51</v>
      </c>
      <c r="AF242" s="8" t="s">
        <v>169</v>
      </c>
      <c r="AG242" s="9">
        <v>42637</v>
      </c>
      <c r="AH242" s="8" t="s">
        <v>19</v>
      </c>
      <c r="AI242" s="18" t="s">
        <v>20</v>
      </c>
      <c r="AJ242" s="76">
        <v>43002</v>
      </c>
      <c r="AK242" s="160" t="s">
        <v>866</v>
      </c>
      <c r="AL242" s="92"/>
      <c r="AM242" s="20" t="b">
        <f>IF(NOT(ISNA(MATCH(Summary[App Code],#REF!,0))),TRUE,FALSE)</f>
        <v>1</v>
      </c>
    </row>
    <row r="243" spans="1:39" s="10" customFormat="1" ht="15" customHeight="1">
      <c r="A243" s="25"/>
      <c r="B243" s="8"/>
      <c r="C243" s="8" t="str">
        <f>IF(NOT(ISBLANK(VLOOKUP(E243,IIPM!A$2:J$999,2,FALSE))),VLOOKUP(E243,IIPM!A$2:J$999,2,FALSE),"")</f>
        <v>High</v>
      </c>
      <c r="D243" s="8" t="str">
        <f>IF(NOT(ISBLANK(VLOOKUP(E243,IIPM!A$2:J$999,3,FALSE))),VLOOKUP(E243,IIPM!A$2:J$999,3,FALSE),"")</f>
        <v>No</v>
      </c>
      <c r="E243" s="25" t="s">
        <v>901</v>
      </c>
      <c r="F243" s="19" t="str">
        <f>IF(NOT(ISBLANK(VLOOKUP(E243,IIPM!A$2:D$999,4,FALSE))),VLOOKUP(E243,IIPM!A$2:D$999,4,FALSE),"")</f>
        <v>Framework</v>
      </c>
      <c r="G243" s="19" t="str">
        <f>IF(NOT(ISBLANK(VLOOKUP(E243,IIPM!A$2:J$999,5,FALSE))),VLOOKUP(E243,IIPM!A$2:J$999,5,FALSE),"")</f>
        <v>Peeters, Ivan (RBC IS)</v>
      </c>
      <c r="H243" s="92" t="str">
        <f>IF(NOT(ISBLANK(VLOOKUP(E243,IIPM!A$2:J$999,6,FALSE))),VLOOKUP(E243,IIPM!A$2:J$999,6,FALSE),"")</f>
        <v>Markakis, Bob</v>
      </c>
      <c r="I243" s="92" t="str">
        <f>IF(NOT(ISBLANK(INDEX(L5RegionalHead[Regional Head],MATCH(Summary[L5],L5RegionalHead[L5],0)))),INDEX(L5RegionalHead[Regional Head],MATCH(Summary[L5],L5RegionalHead[L5],0)),"")</f>
        <v>Bob Markakis</v>
      </c>
      <c r="J243" s="92" t="e">
        <f>IF(NOT(ISBLANK(INDEX(IIPM[BU Exec Sponsor],MATCH(Summary[App Code],#REF!,0)))),INDEX(IIPM[BU Exec Sponsor],MATCH(Summary[App Code],#REF!,0)),"")</f>
        <v>#REF!</v>
      </c>
      <c r="K243" s="92" t="e">
        <f>IF(NOT(ISBLANK(INDEX(IIPM[Business App Sponsor],MATCH(Summary[App Code],#REF!,0)))),INDEX(IIPM[Business App Sponsor],MATCH(Summary[App Code],#REF!,0)),"")</f>
        <v>#REF!</v>
      </c>
      <c r="L243" s="92" t="e">
        <f>IF(NOT(ISBLANK(INDEX(IIPM[Primary Data Centers],MATCH(Summary[App Code],#REF!,0)))),INDEX(IIPM[Primary Data Centers],MATCH(Summary[App Code],#REF!,0)),"")</f>
        <v>#REF!</v>
      </c>
      <c r="M243" s="92" t="s">
        <v>234</v>
      </c>
      <c r="N243" s="92"/>
      <c r="O243" s="92" t="e">
        <f>IF(NOT(ISBLANK(INDEX(IIPM[Current Lifecycle Phase],MATCH(Summary[App Code],#REF!,0)))),INDEX(IIPM[Current Lifecycle Phase],MATCH(Summary[App Code],#REF!,0)),"")</f>
        <v>#REF!</v>
      </c>
      <c r="P243" s="172" t="s">
        <v>720</v>
      </c>
      <c r="Q243" s="57"/>
      <c r="R243" s="57"/>
      <c r="S243" s="42"/>
      <c r="T243" s="42"/>
      <c r="U243" s="72">
        <v>43100</v>
      </c>
      <c r="V243" s="92" t="s">
        <v>951</v>
      </c>
      <c r="W243" s="161"/>
      <c r="X243" s="223"/>
      <c r="Y243" s="38" t="s">
        <v>866</v>
      </c>
      <c r="Z243" s="38"/>
      <c r="AA243" s="239" t="s">
        <v>922</v>
      </c>
      <c r="AB243" s="38" t="s">
        <v>921</v>
      </c>
      <c r="AC243" s="187"/>
      <c r="AD243" s="67"/>
      <c r="AE243" s="31"/>
      <c r="AF243" s="8"/>
      <c r="AG243" s="8"/>
      <c r="AH243" s="8"/>
      <c r="AI243" s="18"/>
      <c r="AJ243" s="76"/>
      <c r="AK243" s="160" t="s">
        <v>921</v>
      </c>
      <c r="AL243" s="38"/>
      <c r="AM243" s="20" t="b">
        <f>IF(NOT(ISNA(MATCH(Summary[App Code],#REF!,0))),TRUE,FALSE)</f>
        <v>1</v>
      </c>
    </row>
    <row r="244" spans="1:39" s="10" customFormat="1" ht="15" customHeight="1">
      <c r="A244" s="25">
        <v>4</v>
      </c>
      <c r="B244" s="8"/>
      <c r="C244" s="8" t="str">
        <f>IF(NOT(ISBLANK(VLOOKUP(E244,IIPM!A$2:J$999,2,FALSE))),VLOOKUP(E244,IIPM!A$2:J$999,2,FALSE),"")</f>
        <v>High</v>
      </c>
      <c r="D244" s="8" t="str">
        <f>IF(NOT(ISBLANK(VLOOKUP(E244,IIPM!A$2:J$999,3,FALSE))),VLOOKUP(E244,IIPM!A$2:J$999,3,FALSE),"")</f>
        <v>No</v>
      </c>
      <c r="E244" s="25" t="s">
        <v>570</v>
      </c>
      <c r="F244" s="19" t="str">
        <f>IF(NOT(ISBLANK(VLOOKUP(E244,IIPM!A$2:D$999,4,FALSE))),VLOOKUP(E244,IIPM!A$2:D$999,4,FALSE),"")</f>
        <v>RBC One Registry Luxembourg</v>
      </c>
      <c r="G244" s="19" t="str">
        <f>IF(NOT(ISBLANK(VLOOKUP(E244,IIPM!A$2:J$999,5,FALSE))),VLOOKUP(E244,IIPM!A$2:J$999,5,FALSE),"")</f>
        <v>Willems, Antonin (RBC IS)</v>
      </c>
      <c r="H244" s="92" t="str">
        <f>IF(NOT(ISBLANK(VLOOKUP(E244,IIPM!A$2:J$999,6,FALSE))),VLOOKUP(E244,IIPM!A$2:J$999,6,FALSE),"")</f>
        <v>Markakis, Bob</v>
      </c>
      <c r="I244" s="92" t="str">
        <f>IF(NOT(ISBLANK(INDEX(L5RegionalHead[Regional Head],MATCH(Summary[L5],L5RegionalHead[L5],0)))),INDEX(L5RegionalHead[Regional Head],MATCH(Summary[L5],L5RegionalHead[L5],0)),"")</f>
        <v>Bob Markakis</v>
      </c>
      <c r="J244" s="92" t="e">
        <f>IF(NOT(ISBLANK(INDEX(IIPM[BU Exec Sponsor],MATCH(Summary[App Code],#REF!,0)))),INDEX(IIPM[BU Exec Sponsor],MATCH(Summary[App Code],#REF!,0)),"")</f>
        <v>#REF!</v>
      </c>
      <c r="K244" s="92" t="e">
        <f>IF(NOT(ISBLANK(INDEX(IIPM[Business App Sponsor],MATCH(Summary[App Code],#REF!,0)))),INDEX(IIPM[Business App Sponsor],MATCH(Summary[App Code],#REF!,0)),"")</f>
        <v>#REF!</v>
      </c>
      <c r="L244" s="92" t="e">
        <f>IF(NOT(ISBLANK(INDEX(IIPM[Primary Data Centers],MATCH(Summary[App Code],#REF!,0)))),INDEX(IIPM[Primary Data Centers],MATCH(Summary[App Code],#REF!,0)),"")</f>
        <v>#REF!</v>
      </c>
      <c r="M244" s="92" t="s">
        <v>234</v>
      </c>
      <c r="N244" s="92" t="s">
        <v>798</v>
      </c>
      <c r="O244" s="92" t="e">
        <f>IF(NOT(ISBLANK(INDEX(IIPM[Current Lifecycle Phase],MATCH(Summary[App Code],#REF!,0)))),INDEX(IIPM[Current Lifecycle Phase],MATCH(Summary[App Code],#REF!,0)),"")</f>
        <v>#REF!</v>
      </c>
      <c r="P244" s="172" t="s">
        <v>719</v>
      </c>
      <c r="Q244" s="57">
        <v>42922</v>
      </c>
      <c r="R244" s="57">
        <v>43287</v>
      </c>
      <c r="S244" s="42" t="s">
        <v>1305</v>
      </c>
      <c r="T244" s="42"/>
      <c r="U244" s="72"/>
      <c r="V244" s="173"/>
      <c r="W244" s="161"/>
      <c r="X244" s="200"/>
      <c r="Y244" s="38" t="s">
        <v>866</v>
      </c>
      <c r="Z244" s="42"/>
      <c r="AA244" s="66"/>
      <c r="AB244" s="38" t="s">
        <v>866</v>
      </c>
      <c r="AC244" s="187"/>
      <c r="AD244" s="67"/>
      <c r="AE244" s="31" t="s">
        <v>664</v>
      </c>
      <c r="AF244" s="8" t="s">
        <v>55</v>
      </c>
      <c r="AG244" s="9">
        <v>42600</v>
      </c>
      <c r="AH244" s="8" t="s">
        <v>19</v>
      </c>
      <c r="AI244" s="18" t="s">
        <v>20</v>
      </c>
      <c r="AJ244" s="76">
        <v>43695</v>
      </c>
      <c r="AK244" s="160" t="s">
        <v>866</v>
      </c>
      <c r="AL244" s="92"/>
      <c r="AM244" s="20" t="b">
        <f>IF(NOT(ISNA(MATCH(Summary[App Code],#REF!,0))),TRUE,FALSE)</f>
        <v>1</v>
      </c>
    </row>
    <row r="245" spans="1:39" s="10" customFormat="1" ht="15" customHeight="1">
      <c r="A245" s="46">
        <v>4</v>
      </c>
      <c r="B245" s="8"/>
      <c r="C245" s="8" t="str">
        <f>IF(NOT(ISBLANK(VLOOKUP(E245,IIPM!A$2:J$999,2,FALSE))),VLOOKUP(E245,IIPM!A$2:J$999,2,FALSE),"")</f>
        <v>High</v>
      </c>
      <c r="D245" s="8" t="str">
        <f>IF(NOT(ISBLANK(VLOOKUP(E245,IIPM!A$2:J$999,3,FALSE))),VLOOKUP(E245,IIPM!A$2:J$999,3,FALSE),"")</f>
        <v>No</v>
      </c>
      <c r="E245" s="25" t="s">
        <v>572</v>
      </c>
      <c r="F245" s="19" t="str">
        <f>IF(NOT(ISBLANK(VLOOKUP(E245,IIPM!A$2:D$999,4,FALSE))),VLOOKUP(E245,IIPM!A$2:D$999,4,FALSE),"")</f>
        <v>BODS</v>
      </c>
      <c r="G245" s="19" t="str">
        <f>IF(NOT(ISBLANK(VLOOKUP(E245,IIPM!A$2:J$999,5,FALSE))),VLOOKUP(E245,IIPM!A$2:J$999,5,FALSE),"")</f>
        <v>Eric-Markovic, Nenad (RBC IS)</v>
      </c>
      <c r="H245" s="92" t="str">
        <f>IF(NOT(ISBLANK(VLOOKUP(E245,IIPM!A$2:J$999,6,FALSE))),VLOOKUP(E245,IIPM!A$2:J$999,6,FALSE),"")</f>
        <v>de Lucy, Chloe</v>
      </c>
      <c r="I245" s="92" t="str">
        <f>IF(NOT(ISBLANK(INDEX(L5RegionalHead[Regional Head],MATCH(Summary[L5],L5RegionalHead[L5],0)))),INDEX(L5RegionalHead[Regional Head],MATCH(Summary[L5],L5RegionalHead[L5],0)),"")</f>
        <v>Bob Markakis</v>
      </c>
      <c r="J245" s="92" t="e">
        <f>IF(NOT(ISBLANK(INDEX(IIPM[BU Exec Sponsor],MATCH(Summary[App Code],#REF!,0)))),INDEX(IIPM[BU Exec Sponsor],MATCH(Summary[App Code],#REF!,0)),"")</f>
        <v>#REF!</v>
      </c>
      <c r="K245" s="92" t="e">
        <f>IF(NOT(ISBLANK(INDEX(IIPM[Business App Sponsor],MATCH(Summary[App Code],#REF!,0)))),INDEX(IIPM[Business App Sponsor],MATCH(Summary[App Code],#REF!,0)),"")</f>
        <v>#REF!</v>
      </c>
      <c r="L245" s="92" t="e">
        <f>IF(NOT(ISBLANK(INDEX(IIPM[Primary Data Centers],MATCH(Summary[App Code],#REF!,0)))),INDEX(IIPM[Primary Data Centers],MATCH(Summary[App Code],#REF!,0)),"")</f>
        <v>#REF!</v>
      </c>
      <c r="M245" s="92" t="s">
        <v>258</v>
      </c>
      <c r="N245" s="92" t="s">
        <v>573</v>
      </c>
      <c r="O245" s="92" t="e">
        <f>IF(NOT(ISBLANK(INDEX(IIPM[Current Lifecycle Phase],MATCH(Summary[App Code],#REF!,0)))),INDEX(IIPM[Current Lifecycle Phase],MATCH(Summary[App Code],#REF!,0)),"")</f>
        <v>#REF!</v>
      </c>
      <c r="P245" s="172" t="s">
        <v>719</v>
      </c>
      <c r="Q245" s="42">
        <v>42818</v>
      </c>
      <c r="R245" s="103">
        <v>43183</v>
      </c>
      <c r="S245" s="42" t="s">
        <v>1303</v>
      </c>
      <c r="T245" s="228"/>
      <c r="U245" s="154"/>
      <c r="V245" s="92"/>
      <c r="W245" s="161"/>
      <c r="X245" s="200">
        <v>4</v>
      </c>
      <c r="Y245" s="38" t="s">
        <v>719</v>
      </c>
      <c r="Z245" s="42"/>
      <c r="AA245" s="66"/>
      <c r="AB245" s="38" t="s">
        <v>719</v>
      </c>
      <c r="AC245" s="187"/>
      <c r="AD245" s="67"/>
      <c r="AE245" s="31" t="s">
        <v>43</v>
      </c>
      <c r="AF245" s="8" t="s">
        <v>87</v>
      </c>
      <c r="AG245" s="9">
        <v>42329</v>
      </c>
      <c r="AH245" s="8" t="s">
        <v>19</v>
      </c>
      <c r="AI245" s="18" t="s">
        <v>20</v>
      </c>
      <c r="AJ245" s="76">
        <v>42695</v>
      </c>
      <c r="AK245" s="160" t="s">
        <v>719</v>
      </c>
      <c r="AL245" s="163"/>
      <c r="AM245" s="20" t="b">
        <f>IF(NOT(ISNA(MATCH(Summary[App Code],#REF!,0))),TRUE,FALSE)</f>
        <v>1</v>
      </c>
    </row>
    <row r="246" spans="1:39" s="10" customFormat="1" ht="15" customHeight="1">
      <c r="A246" s="25">
        <v>6</v>
      </c>
      <c r="B246" s="8"/>
      <c r="C246" s="8" t="str">
        <f>IF(NOT(ISBLANK(VLOOKUP(E246,IIPM!A$2:J$999,2,FALSE))),VLOOKUP(E246,IIPM!A$2:J$999,2,FALSE),"")</f>
        <v>Criticality Not Assigned</v>
      </c>
      <c r="D246" s="8" t="str">
        <f>IF(NOT(ISBLANK(VLOOKUP(E246,IIPM!A$2:J$999,3,FALSE))),VLOOKUP(E246,IIPM!A$2:J$999,3,FALSE),"")</f>
        <v>No</v>
      </c>
      <c r="E246" s="25" t="s">
        <v>575</v>
      </c>
      <c r="F246" s="19" t="str">
        <f>IF(NOT(ISBLANK(VLOOKUP(E246,IIPM!A$2:D$999,4,FALSE))),VLOOKUP(E246,IIPM!A$2:D$999,4,FALSE),"")</f>
        <v>RBC I&amp;TS Middleware</v>
      </c>
      <c r="G246" s="19" t="str">
        <f>IF(NOT(ISBLANK(VLOOKUP(E246,IIPM!A$2:J$999,5,FALSE))),VLOOKUP(E246,IIPM!A$2:J$999,5,FALSE),"")</f>
        <v>Franz, Laurent (RBC IS)</v>
      </c>
      <c r="H246" s="92" t="str">
        <f>IF(NOT(ISBLANK(VLOOKUP(E246,IIPM!A$2:J$999,6,FALSE))),VLOOKUP(E246,IIPM!A$2:J$999,6,FALSE),"")</f>
        <v>Stefanovic, Snezana</v>
      </c>
      <c r="I246" s="92" t="str">
        <f>IF(NOT(ISBLANK(INDEX(L5RegionalHead[Regional Head],MATCH(Summary[L5],L5RegionalHead[L5],0)))),INDEX(L5RegionalHead[Regional Head],MATCH(Summary[L5],L5RegionalHead[L5],0)),"")</f>
        <v>Stefanovic, Snezana</v>
      </c>
      <c r="J246" s="92" t="e">
        <f>IF(NOT(ISBLANK(INDEX(IIPM[BU Exec Sponsor],MATCH(Summary[App Code],#REF!,0)))),INDEX(IIPM[BU Exec Sponsor],MATCH(Summary[App Code],#REF!,0)),"")</f>
        <v>#REF!</v>
      </c>
      <c r="K246" s="92" t="e">
        <f>IF(NOT(ISBLANK(INDEX(IIPM[Business App Sponsor],MATCH(Summary[App Code],#REF!,0)))),INDEX(IIPM[Business App Sponsor],MATCH(Summary[App Code],#REF!,0)),"")</f>
        <v>#REF!</v>
      </c>
      <c r="L246" s="92" t="e">
        <f>IF(NOT(ISBLANK(INDEX(IIPM[Primary Data Centers],MATCH(Summary[App Code],#REF!,0)))),INDEX(IIPM[Primary Data Centers],MATCH(Summary[App Code],#REF!,0)),"")</f>
        <v>#REF!</v>
      </c>
      <c r="M246" s="92" t="s">
        <v>234</v>
      </c>
      <c r="N246" s="92" t="s">
        <v>95</v>
      </c>
      <c r="O246" s="92" t="e">
        <f>IF(NOT(ISBLANK(INDEX(IIPM[Current Lifecycle Phase],MATCH(Summary[App Code],#REF!,0)))),INDEX(IIPM[Current Lifecycle Phase],MATCH(Summary[App Code],#REF!,0)),"")</f>
        <v>#REF!</v>
      </c>
      <c r="P246" s="172" t="s">
        <v>719</v>
      </c>
      <c r="Q246" s="217">
        <v>42912</v>
      </c>
      <c r="R246" s="217">
        <v>43274</v>
      </c>
      <c r="S246" s="42" t="s">
        <v>1303</v>
      </c>
      <c r="T246" s="50"/>
      <c r="U246" s="167"/>
      <c r="V246" s="163" t="s">
        <v>875</v>
      </c>
      <c r="W246" s="161"/>
      <c r="X246" s="200"/>
      <c r="Y246" s="38" t="s">
        <v>719</v>
      </c>
      <c r="Z246" s="42"/>
      <c r="AA246" s="66"/>
      <c r="AB246" s="38" t="s">
        <v>921</v>
      </c>
      <c r="AC246" s="187"/>
      <c r="AD246" s="67"/>
      <c r="AE246" s="31" t="s">
        <v>664</v>
      </c>
      <c r="AF246" s="8" t="s">
        <v>68</v>
      </c>
      <c r="AG246" s="9">
        <v>42407</v>
      </c>
      <c r="AH246" s="8" t="s">
        <v>50</v>
      </c>
      <c r="AI246" s="18" t="s">
        <v>20</v>
      </c>
      <c r="AJ246" s="76">
        <v>42773</v>
      </c>
      <c r="AK246" s="160" t="s">
        <v>921</v>
      </c>
      <c r="AL246" s="92"/>
      <c r="AM246" s="20" t="b">
        <f>IF(NOT(ISNA(MATCH(Summary[App Code],#REF!,0))),TRUE,FALSE)</f>
        <v>1</v>
      </c>
    </row>
    <row r="247" spans="1:39" s="10" customFormat="1" ht="15" customHeight="1">
      <c r="A247" s="25">
        <v>2</v>
      </c>
      <c r="B247" s="8"/>
      <c r="C247" s="8" t="str">
        <f>IF(NOT(ISBLANK(VLOOKUP(E247,IIPM!A$2:J$999,2,FALSE))),VLOOKUP(E247,IIPM!A$2:J$999,2,FALSE),"")</f>
        <v>High</v>
      </c>
      <c r="D247" s="8" t="str">
        <f>IF(NOT(ISBLANK(VLOOKUP(E247,IIPM!A$2:J$999,3,FALSE))),VLOOKUP(E247,IIPM!A$2:J$999,3,FALSE),"")</f>
        <v>No</v>
      </c>
      <c r="E247" s="25" t="s">
        <v>577</v>
      </c>
      <c r="F247" s="19" t="str">
        <f>IF(NOT(ISBLANK(VLOOKUP(E247,IIPM!A$2:D$999,4,FALSE))),VLOOKUP(E247,IIPM!A$2:D$999,4,FALSE),"")</f>
        <v>Axway SecureTransport</v>
      </c>
      <c r="G247" s="19" t="str">
        <f>IF(NOT(ISBLANK(VLOOKUP(E247,IIPM!A$2:J$999,5,FALSE))),VLOOKUP(E247,IIPM!A$2:J$999,5,FALSE),"")</f>
        <v>Woodward, Gordon (RBC IS)</v>
      </c>
      <c r="H247" s="92" t="str">
        <f>IF(NOT(ISBLANK(VLOOKUP(E247,IIPM!A$2:J$999,6,FALSE))),VLOOKUP(E247,IIPM!A$2:J$999,6,FALSE),"")</f>
        <v>de Lucy, Chloe</v>
      </c>
      <c r="I247" s="92" t="str">
        <f>IF(NOT(ISBLANK(INDEX(L5RegionalHead[Regional Head],MATCH(Summary[L5],L5RegionalHead[L5],0)))),INDEX(L5RegionalHead[Regional Head],MATCH(Summary[L5],L5RegionalHead[L5],0)),"")</f>
        <v>Bob Markakis</v>
      </c>
      <c r="J247" s="92" t="e">
        <f>IF(NOT(ISBLANK(INDEX(IIPM[BU Exec Sponsor],MATCH(Summary[App Code],#REF!,0)))),INDEX(IIPM[BU Exec Sponsor],MATCH(Summary[App Code],#REF!,0)),"")</f>
        <v>#REF!</v>
      </c>
      <c r="K247" s="92" t="e">
        <f>IF(NOT(ISBLANK(INDEX(IIPM[Business App Sponsor],MATCH(Summary[App Code],#REF!,0)))),INDEX(IIPM[Business App Sponsor],MATCH(Summary[App Code],#REF!,0)),"")</f>
        <v>#REF!</v>
      </c>
      <c r="L247" s="92" t="e">
        <f>IF(NOT(ISBLANK(INDEX(IIPM[Primary Data Centers],MATCH(Summary[App Code],#REF!,0)))),INDEX(IIPM[Primary Data Centers],MATCH(Summary[App Code],#REF!,0)),"")</f>
        <v>#REF!</v>
      </c>
      <c r="M247" s="92" t="s">
        <v>740</v>
      </c>
      <c r="N247" s="92"/>
      <c r="O247" s="92" t="e">
        <f>IF(NOT(ISBLANK(INDEX(IIPM[Current Lifecycle Phase],MATCH(Summary[App Code],#REF!,0)))),INDEX(IIPM[Current Lifecycle Phase],MATCH(Summary[App Code],#REF!,0)),"")</f>
        <v>#REF!</v>
      </c>
      <c r="P247" s="172" t="s">
        <v>719</v>
      </c>
      <c r="Q247" s="57">
        <v>42863</v>
      </c>
      <c r="R247" s="57">
        <v>43224</v>
      </c>
      <c r="S247" s="89" t="s">
        <v>1307</v>
      </c>
      <c r="T247" s="50"/>
      <c r="U247" s="167"/>
      <c r="V247" s="92" t="s">
        <v>870</v>
      </c>
      <c r="W247" s="161"/>
      <c r="X247" s="200"/>
      <c r="Y247" s="38" t="s">
        <v>866</v>
      </c>
      <c r="Z247" s="42"/>
      <c r="AA247" s="66"/>
      <c r="AB247" s="38" t="s">
        <v>866</v>
      </c>
      <c r="AC247" s="187"/>
      <c r="AD247" s="67"/>
      <c r="AE247" s="31" t="s">
        <v>664</v>
      </c>
      <c r="AF247" s="8" t="s">
        <v>68</v>
      </c>
      <c r="AG247" s="9">
        <v>42655</v>
      </c>
      <c r="AH247" s="8" t="s">
        <v>19</v>
      </c>
      <c r="AI247" s="18" t="s">
        <v>20</v>
      </c>
      <c r="AJ247" s="76">
        <v>43750</v>
      </c>
      <c r="AK247" s="160" t="s">
        <v>866</v>
      </c>
      <c r="AL247" s="92"/>
      <c r="AM247" s="20" t="b">
        <f>IF(NOT(ISNA(MATCH(Summary[App Code],#REF!,0))),TRUE,FALSE)</f>
        <v>1</v>
      </c>
    </row>
    <row r="248" spans="1:39" s="10" customFormat="1" ht="15" customHeight="1">
      <c r="A248" s="36">
        <v>5</v>
      </c>
      <c r="B248" s="8"/>
      <c r="C248" s="8" t="str">
        <f>IF(NOT(ISBLANK(VLOOKUP(E248,IIPM!A$2:J$999,2,FALSE))),VLOOKUP(E248,IIPM!A$2:J$999,2,FALSE),"")</f>
        <v>High</v>
      </c>
      <c r="D248" s="8" t="str">
        <f>IF(NOT(ISBLANK(VLOOKUP(E248,IIPM!A$2:J$999,3,FALSE))),VLOOKUP(E248,IIPM!A$2:J$999,3,FALSE),"")</f>
        <v>No</v>
      </c>
      <c r="E248" s="25" t="s">
        <v>579</v>
      </c>
      <c r="F248" s="19" t="str">
        <f>IF(NOT(ISBLANK(VLOOKUP(E248,IIPM!A$2:D$999,4,FALSE))),VLOOKUP(E248,IIPM!A$2:D$999,4,FALSE),"")</f>
        <v>BCS/ARC</v>
      </c>
      <c r="G248" s="19" t="str">
        <f>IF(NOT(ISBLANK(VLOOKUP(E248,IIPM!A$2:J$999,5,FALSE))),VLOOKUP(E248,IIPM!A$2:J$999,5,FALSE),"")</f>
        <v>Cain, Neill (RBC IS)</v>
      </c>
      <c r="H248" s="92" t="str">
        <f>IF(NOT(ISBLANK(VLOOKUP(E248,IIPM!A$2:J$999,6,FALSE))),VLOOKUP(E248,IIPM!A$2:J$999,6,FALSE),"")</f>
        <v>Markakis, Bob</v>
      </c>
      <c r="I248" s="92" t="str">
        <f>IF(NOT(ISBLANK(INDEX(L5RegionalHead[Regional Head],MATCH(Summary[L5],L5RegionalHead[L5],0)))),INDEX(L5RegionalHead[Regional Head],MATCH(Summary[L5],L5RegionalHead[L5],0)),"")</f>
        <v>Bob Markakis</v>
      </c>
      <c r="J248" s="92" t="e">
        <f>IF(NOT(ISBLANK(INDEX(IIPM[BU Exec Sponsor],MATCH(Summary[App Code],#REF!,0)))),INDEX(IIPM[BU Exec Sponsor],MATCH(Summary[App Code],#REF!,0)),"")</f>
        <v>#REF!</v>
      </c>
      <c r="K248" s="92" t="e">
        <f>IF(NOT(ISBLANK(INDEX(IIPM[Business App Sponsor],MATCH(Summary[App Code],#REF!,0)))),INDEX(IIPM[Business App Sponsor],MATCH(Summary[App Code],#REF!,0)),"")</f>
        <v>#REF!</v>
      </c>
      <c r="L248" s="92" t="e">
        <f>IF(NOT(ISBLANK(INDEX(IIPM[Primary Data Centers],MATCH(Summary[App Code],#REF!,0)))),INDEX(IIPM[Primary Data Centers],MATCH(Summary[App Code],#REF!,0)),"")</f>
        <v>#REF!</v>
      </c>
      <c r="M248" s="92" t="s">
        <v>234</v>
      </c>
      <c r="N248" s="92" t="s">
        <v>799</v>
      </c>
      <c r="O248" s="92" t="e">
        <f>IF(NOT(ISBLANK(INDEX(IIPM[Current Lifecycle Phase],MATCH(Summary[App Code],#REF!,0)))),INDEX(IIPM[Current Lifecycle Phase],MATCH(Summary[App Code],#REF!,0)),"")</f>
        <v>#REF!</v>
      </c>
      <c r="P248" s="172" t="s">
        <v>719</v>
      </c>
      <c r="Q248" s="57">
        <v>42879</v>
      </c>
      <c r="R248" s="57">
        <v>43244</v>
      </c>
      <c r="S248" s="42" t="s">
        <v>1303</v>
      </c>
      <c r="T248" s="57"/>
      <c r="U248" s="147"/>
      <c r="V248" s="92" t="s">
        <v>860</v>
      </c>
      <c r="W248" s="161"/>
      <c r="X248" s="200"/>
      <c r="Y248" s="38" t="s">
        <v>719</v>
      </c>
      <c r="Z248" s="42"/>
      <c r="AA248" s="66"/>
      <c r="AB248" s="38" t="s">
        <v>921</v>
      </c>
      <c r="AC248" s="187"/>
      <c r="AD248" s="67"/>
      <c r="AE248" s="31" t="s">
        <v>665</v>
      </c>
      <c r="AF248" s="8" t="s">
        <v>169</v>
      </c>
      <c r="AG248" s="9">
        <v>42637</v>
      </c>
      <c r="AH248" s="8" t="s">
        <v>19</v>
      </c>
      <c r="AI248" s="18" t="s">
        <v>20</v>
      </c>
      <c r="AJ248" s="76">
        <v>43002</v>
      </c>
      <c r="AK248" s="160" t="s">
        <v>921</v>
      </c>
      <c r="AL248" s="92" t="s">
        <v>923</v>
      </c>
      <c r="AM248" s="20" t="b">
        <f>IF(NOT(ISNA(MATCH(Summary[App Code],#REF!,0))),TRUE,FALSE)</f>
        <v>1</v>
      </c>
    </row>
    <row r="249" spans="1:39" s="10" customFormat="1" ht="15" customHeight="1">
      <c r="A249" s="36">
        <v>2</v>
      </c>
      <c r="B249" s="8"/>
      <c r="C249" s="8" t="str">
        <f>IF(NOT(ISBLANK(VLOOKUP(E249,IIPM!A$2:J$999,2,FALSE))),VLOOKUP(E249,IIPM!A$2:J$999,2,FALSE),"")</f>
        <v>High</v>
      </c>
      <c r="D249" s="8" t="str">
        <f>IF(NOT(ISBLANK(VLOOKUP(E249,IIPM!A$2:J$999,3,FALSE))),VLOOKUP(E249,IIPM!A$2:J$999,3,FALSE),"")</f>
        <v>No</v>
      </c>
      <c r="E249" s="25" t="s">
        <v>581</v>
      </c>
      <c r="F249" s="19" t="str">
        <f>IF(NOT(ISBLANK(VLOOKUP(E249,IIPM!A$2:D$999,4,FALSE))),VLOOKUP(E249,IIPM!A$2:D$999,4,FALSE),"")</f>
        <v>BCON</v>
      </c>
      <c r="G249" s="19" t="str">
        <f>IF(NOT(ISBLANK(VLOOKUP(E249,IIPM!A$2:J$999,5,FALSE))),VLOOKUP(E249,IIPM!A$2:J$999,5,FALSE),"")</f>
        <v>Eric-Markovic, Nenad (RBC IS)</v>
      </c>
      <c r="H249" s="92" t="str">
        <f>IF(NOT(ISBLANK(VLOOKUP(E249,IIPM!A$2:J$999,6,FALSE))),VLOOKUP(E249,IIPM!A$2:J$999,6,FALSE),"")</f>
        <v>de Lucy, Chloe</v>
      </c>
      <c r="I249" s="92" t="str">
        <f>IF(NOT(ISBLANK(INDEX(L5RegionalHead[Regional Head],MATCH(Summary[L5],L5RegionalHead[L5],0)))),INDEX(L5RegionalHead[Regional Head],MATCH(Summary[L5],L5RegionalHead[L5],0)),"")</f>
        <v>Bob Markakis</v>
      </c>
      <c r="J249" s="92" t="e">
        <f>IF(NOT(ISBLANK(INDEX(IIPM[BU Exec Sponsor],MATCH(Summary[App Code],#REF!,0)))),INDEX(IIPM[BU Exec Sponsor],MATCH(Summary[App Code],#REF!,0)),"")</f>
        <v>#REF!</v>
      </c>
      <c r="K249" s="92" t="e">
        <f>IF(NOT(ISBLANK(INDEX(IIPM[Business App Sponsor],MATCH(Summary[App Code],#REF!,0)))),INDEX(IIPM[Business App Sponsor],MATCH(Summary[App Code],#REF!,0)),"")</f>
        <v>#REF!</v>
      </c>
      <c r="L249" s="92" t="e">
        <f>IF(NOT(ISBLANK(INDEX(IIPM[Primary Data Centers],MATCH(Summary[App Code],#REF!,0)))),INDEX(IIPM[Primary Data Centers],MATCH(Summary[App Code],#REF!,0)),"")</f>
        <v>#REF!</v>
      </c>
      <c r="M249" s="92" t="s">
        <v>258</v>
      </c>
      <c r="N249" s="92" t="s">
        <v>573</v>
      </c>
      <c r="O249" s="92" t="e">
        <f>IF(NOT(ISBLANK(INDEX(IIPM[Current Lifecycle Phase],MATCH(Summary[App Code],#REF!,0)))),INDEX(IIPM[Current Lifecycle Phase],MATCH(Summary[App Code],#REF!,0)),"")</f>
        <v>#REF!</v>
      </c>
      <c r="P249" s="172" t="s">
        <v>719</v>
      </c>
      <c r="Q249" s="57">
        <v>43146</v>
      </c>
      <c r="R249" s="57">
        <v>43556</v>
      </c>
      <c r="S249" s="42" t="s">
        <v>1303</v>
      </c>
      <c r="T249" s="38"/>
      <c r="U249" s="147"/>
      <c r="V249" s="92"/>
      <c r="W249" s="161"/>
      <c r="X249" s="200">
        <v>1</v>
      </c>
      <c r="Y249" s="38" t="s">
        <v>719</v>
      </c>
      <c r="Z249" s="42"/>
      <c r="AA249" s="66"/>
      <c r="AB249" s="38" t="s">
        <v>719</v>
      </c>
      <c r="AC249" s="187"/>
      <c r="AD249" s="67"/>
      <c r="AE249" s="31" t="s">
        <v>43</v>
      </c>
      <c r="AF249" s="8" t="s">
        <v>116</v>
      </c>
      <c r="AG249" s="9">
        <v>42329</v>
      </c>
      <c r="AH249" s="8" t="s">
        <v>19</v>
      </c>
      <c r="AI249" s="18" t="s">
        <v>20</v>
      </c>
      <c r="AJ249" s="76">
        <v>42695</v>
      </c>
      <c r="AK249" s="160" t="s">
        <v>719</v>
      </c>
      <c r="AL249" s="92"/>
      <c r="AM249" s="20" t="b">
        <f>IF(NOT(ISNA(MATCH(Summary[App Code],#REF!,0))),TRUE,FALSE)</f>
        <v>1</v>
      </c>
    </row>
    <row r="250" spans="1:39" s="10" customFormat="1" ht="15" customHeight="1">
      <c r="A250" s="25">
        <v>2</v>
      </c>
      <c r="B250" s="8"/>
      <c r="C250" s="8" t="str">
        <f>IF(NOT(ISBLANK(VLOOKUP(E250,IIPM!A$2:J$999,2,FALSE))),VLOOKUP(E250,IIPM!A$2:J$999,2,FALSE),"")</f>
        <v>High</v>
      </c>
      <c r="D250" s="8" t="str">
        <f>IF(NOT(ISBLANK(VLOOKUP(E250,IIPM!A$2:J$999,3,FALSE))),VLOOKUP(E250,IIPM!A$2:J$999,3,FALSE),"")</f>
        <v>No</v>
      </c>
      <c r="E250" s="25" t="s">
        <v>583</v>
      </c>
      <c r="F250" s="19" t="str">
        <f>IF(NOT(ISBLANK(VLOOKUP(E250,IIPM!A$2:D$999,4,FALSE))),VLOOKUP(E250,IIPM!A$2:D$999,4,FALSE),"")</f>
        <v>HIPORTFOLIO</v>
      </c>
      <c r="G250" s="19" t="str">
        <f>IF(NOT(ISBLANK(VLOOKUP(E250,IIPM!A$2:J$999,5,FALSE))),VLOOKUP(E250,IIPM!A$2:J$999,5,FALSE),"")</f>
        <v>Graybill, Jacques</v>
      </c>
      <c r="H250" s="92" t="str">
        <f>IF(NOT(ISBLANK(VLOOKUP(E250,IIPM!A$2:J$999,6,FALSE))),VLOOKUP(E250,IIPM!A$2:J$999,6,FALSE),"")</f>
        <v>de Lucy, Chloe</v>
      </c>
      <c r="I250" s="92" t="str">
        <f>IF(NOT(ISBLANK(INDEX(L5RegionalHead[Regional Head],MATCH(Summary[L5],L5RegionalHead[L5],0)))),INDEX(L5RegionalHead[Regional Head],MATCH(Summary[L5],L5RegionalHead[L5],0)),"")</f>
        <v>Bob Markakis</v>
      </c>
      <c r="J250" s="92" t="e">
        <f>IF(NOT(ISBLANK(INDEX(IIPM[BU Exec Sponsor],MATCH(Summary[App Code],#REF!,0)))),INDEX(IIPM[BU Exec Sponsor],MATCH(Summary[App Code],#REF!,0)),"")</f>
        <v>#REF!</v>
      </c>
      <c r="K250" s="92" t="e">
        <f>IF(NOT(ISBLANK(INDEX(IIPM[Business App Sponsor],MATCH(Summary[App Code],#REF!,0)))),INDEX(IIPM[Business App Sponsor],MATCH(Summary[App Code],#REF!,0)),"")</f>
        <v>#REF!</v>
      </c>
      <c r="L250" s="92" t="e">
        <f>IF(NOT(ISBLANK(INDEX(IIPM[Primary Data Centers],MATCH(Summary[App Code],#REF!,0)))),INDEX(IIPM[Primary Data Centers],MATCH(Summary[App Code],#REF!,0)),"")</f>
        <v>#REF!</v>
      </c>
      <c r="M250" s="92" t="s">
        <v>740</v>
      </c>
      <c r="N250" s="92"/>
      <c r="O250" s="92" t="e">
        <f>IF(NOT(ISBLANK(INDEX(IIPM[Current Lifecycle Phase],MATCH(Summary[App Code],#REF!,0)))),INDEX(IIPM[Current Lifecycle Phase],MATCH(Summary[App Code],#REF!,0)),"")</f>
        <v>#REF!</v>
      </c>
      <c r="P250" s="172" t="s">
        <v>719</v>
      </c>
      <c r="Q250" s="57">
        <v>42852</v>
      </c>
      <c r="R250" s="57">
        <v>43209</v>
      </c>
      <c r="S250" s="42" t="s">
        <v>1307</v>
      </c>
      <c r="T250" s="50"/>
      <c r="U250" s="166"/>
      <c r="V250" s="92" t="s">
        <v>870</v>
      </c>
      <c r="W250" s="161"/>
      <c r="X250" s="200"/>
      <c r="Y250" s="38" t="s">
        <v>866</v>
      </c>
      <c r="Z250" s="42"/>
      <c r="AA250" s="66"/>
      <c r="AB250" s="38" t="s">
        <v>866</v>
      </c>
      <c r="AC250" s="187"/>
      <c r="AD250" s="67"/>
      <c r="AE250" s="31" t="s">
        <v>51</v>
      </c>
      <c r="AF250" s="8" t="s">
        <v>51</v>
      </c>
      <c r="AG250" s="9">
        <v>42655</v>
      </c>
      <c r="AH250" s="8" t="s">
        <v>19</v>
      </c>
      <c r="AI250" s="18" t="s">
        <v>20</v>
      </c>
      <c r="AJ250" s="76">
        <v>43020</v>
      </c>
      <c r="AK250" s="160" t="s">
        <v>866</v>
      </c>
      <c r="AL250" s="92"/>
      <c r="AM250" s="20" t="b">
        <f>IF(NOT(ISNA(MATCH(Summary[App Code],#REF!,0))),TRUE,FALSE)</f>
        <v>1</v>
      </c>
    </row>
    <row r="251" spans="1:39" s="10" customFormat="1" ht="15" customHeight="1">
      <c r="A251" s="25">
        <v>3</v>
      </c>
      <c r="B251" s="8"/>
      <c r="C251" s="8" t="str">
        <f>IF(NOT(ISBLANK(VLOOKUP(E251,IIPM!A$2:J$999,2,FALSE))),VLOOKUP(E251,IIPM!A$2:J$999,2,FALSE),"")</f>
        <v>Medium</v>
      </c>
      <c r="D251" s="8" t="str">
        <f>IF(NOT(ISBLANK(VLOOKUP(E251,IIPM!A$2:J$999,3,FALSE))),VLOOKUP(E251,IIPM!A$2:J$999,3,FALSE),"")</f>
        <v>No</v>
      </c>
      <c r="E251" s="25" t="s">
        <v>586</v>
      </c>
      <c r="F251" s="19" t="str">
        <f>IF(NOT(ISBLANK(VLOOKUP(E251,IIPM!A$2:D$999,4,FALSE))),VLOOKUP(E251,IIPM!A$2:D$999,4,FALSE),"")</f>
        <v>POWERTAX</v>
      </c>
      <c r="G251" s="19" t="str">
        <f>IF(NOT(ISBLANK(VLOOKUP(E251,IIPM!A$2:J$999,5,FALSE))),VLOOKUP(E251,IIPM!A$2:J$999,5,FALSE),"")</f>
        <v>Parras, Maria (RBC IS)</v>
      </c>
      <c r="H251" s="92" t="str">
        <f>IF(NOT(ISBLANK(VLOOKUP(E251,IIPM!A$2:J$999,6,FALSE))),VLOOKUP(E251,IIPM!A$2:J$999,6,FALSE),"")</f>
        <v>de Lucy, Chloe</v>
      </c>
      <c r="I251" s="92" t="str">
        <f>IF(NOT(ISBLANK(INDEX(L5RegionalHead[Regional Head],MATCH(Summary[L5],L5RegionalHead[L5],0)))),INDEX(L5RegionalHead[Regional Head],MATCH(Summary[L5],L5RegionalHead[L5],0)),"")</f>
        <v>Bob Markakis</v>
      </c>
      <c r="J251" s="92" t="e">
        <f>IF(NOT(ISBLANK(INDEX(IIPM[BU Exec Sponsor],MATCH(Summary[App Code],#REF!,0)))),INDEX(IIPM[BU Exec Sponsor],MATCH(Summary[App Code],#REF!,0)),"")</f>
        <v>#REF!</v>
      </c>
      <c r="K251" s="92" t="e">
        <f>IF(NOT(ISBLANK(INDEX(IIPM[Business App Sponsor],MATCH(Summary[App Code],#REF!,0)))),INDEX(IIPM[Business App Sponsor],MATCH(Summary[App Code],#REF!,0)),"")</f>
        <v>#REF!</v>
      </c>
      <c r="L251" s="92" t="e">
        <f>IF(NOT(ISBLANK(INDEX(IIPM[Primary Data Centers],MATCH(Summary[App Code],#REF!,0)))),INDEX(IIPM[Primary Data Centers],MATCH(Summary[App Code],#REF!,0)),"")</f>
        <v>#REF!</v>
      </c>
      <c r="M251" s="92" t="s">
        <v>740</v>
      </c>
      <c r="N251" s="92"/>
      <c r="O251" s="92" t="e">
        <f>IF(NOT(ISBLANK(INDEX(IIPM[Current Lifecycle Phase],MATCH(Summary[App Code],#REF!,0)))),INDEX(IIPM[Current Lifecycle Phase],MATCH(Summary[App Code],#REF!,0)),"")</f>
        <v>#REF!</v>
      </c>
      <c r="P251" s="172" t="s">
        <v>719</v>
      </c>
      <c r="Q251" s="57">
        <v>42855</v>
      </c>
      <c r="R251" s="57">
        <v>43220</v>
      </c>
      <c r="S251" s="42" t="s">
        <v>1303</v>
      </c>
      <c r="T251" s="48"/>
      <c r="U251" s="166"/>
      <c r="V251" s="92"/>
      <c r="W251" s="161"/>
      <c r="X251" s="200"/>
      <c r="Y251" s="38" t="s">
        <v>866</v>
      </c>
      <c r="Z251" s="42"/>
      <c r="AA251" s="66"/>
      <c r="AB251" s="38" t="s">
        <v>866</v>
      </c>
      <c r="AC251" s="187"/>
      <c r="AD251" s="67"/>
      <c r="AE251" s="31" t="s">
        <v>664</v>
      </c>
      <c r="AF251" s="8" t="s">
        <v>22</v>
      </c>
      <c r="AG251" s="9">
        <v>42655</v>
      </c>
      <c r="AH251" s="8" t="s">
        <v>19</v>
      </c>
      <c r="AI251" s="18" t="s">
        <v>20</v>
      </c>
      <c r="AJ251" s="76">
        <v>43020</v>
      </c>
      <c r="AK251" s="160" t="s">
        <v>866</v>
      </c>
      <c r="AL251" s="92"/>
      <c r="AM251" s="20" t="b">
        <f>IF(NOT(ISNA(MATCH(Summary[App Code],#REF!,0))),TRUE,FALSE)</f>
        <v>1</v>
      </c>
    </row>
    <row r="252" spans="1:39" s="10" customFormat="1" ht="15" customHeight="1">
      <c r="A252" s="25">
        <v>3</v>
      </c>
      <c r="B252" s="8"/>
      <c r="C252" s="8" t="str">
        <f>IF(NOT(ISBLANK(VLOOKUP(E252,IIPM!A$2:J$999,2,FALSE))),VLOOKUP(E252,IIPM!A$2:J$999,2,FALSE),"")</f>
        <v>High</v>
      </c>
      <c r="D252" s="8" t="str">
        <f>IF(NOT(ISBLANK(VLOOKUP(E252,IIPM!A$2:J$999,3,FALSE))),VLOOKUP(E252,IIPM!A$2:J$999,3,FALSE),"")</f>
        <v>No</v>
      </c>
      <c r="E252" s="25" t="s">
        <v>588</v>
      </c>
      <c r="F252" s="19" t="str">
        <f>IF(NOT(ISBLANK(VLOOKUP(E252,IIPM!A$2:D$999,4,FALSE))),VLOOKUP(E252,IIPM!A$2:D$999,4,FALSE),"")</f>
        <v>HI RTGS Suite</v>
      </c>
      <c r="G252" s="19" t="str">
        <f>IF(NOT(ISBLANK(VLOOKUP(E252,IIPM!A$2:J$999,5,FALSE))),VLOOKUP(E252,IIPM!A$2:J$999,5,FALSE),"")</f>
        <v>Li, Tracy (RBC IS)</v>
      </c>
      <c r="H252" s="92" t="str">
        <f>IF(NOT(ISBLANK(VLOOKUP(E252,IIPM!A$2:J$999,6,FALSE))),VLOOKUP(E252,IIPM!A$2:J$999,6,FALSE),"")</f>
        <v>de Lucy, Chloe</v>
      </c>
      <c r="I252" s="92" t="str">
        <f>IF(NOT(ISBLANK(INDEX(L5RegionalHead[Regional Head],MATCH(Summary[L5],L5RegionalHead[L5],0)))),INDEX(L5RegionalHead[Regional Head],MATCH(Summary[L5],L5RegionalHead[L5],0)),"")</f>
        <v>Bob Markakis</v>
      </c>
      <c r="J252" s="92" t="e">
        <f>IF(NOT(ISBLANK(INDEX(IIPM[BU Exec Sponsor],MATCH(Summary[App Code],#REF!,0)))),INDEX(IIPM[BU Exec Sponsor],MATCH(Summary[App Code],#REF!,0)),"")</f>
        <v>#REF!</v>
      </c>
      <c r="K252" s="92" t="e">
        <f>IF(NOT(ISBLANK(INDEX(IIPM[Business App Sponsor],MATCH(Summary[App Code],#REF!,0)))),INDEX(IIPM[Business App Sponsor],MATCH(Summary[App Code],#REF!,0)),"")</f>
        <v>#REF!</v>
      </c>
      <c r="L252" s="92" t="e">
        <f>IF(NOT(ISBLANK(INDEX(IIPM[Primary Data Centers],MATCH(Summary[App Code],#REF!,0)))),INDEX(IIPM[Primary Data Centers],MATCH(Summary[App Code],#REF!,0)),"")</f>
        <v>#REF!</v>
      </c>
      <c r="M252" s="92" t="s">
        <v>740</v>
      </c>
      <c r="N252" s="92"/>
      <c r="O252" s="92" t="e">
        <f>IF(NOT(ISBLANK(INDEX(IIPM[Current Lifecycle Phase],MATCH(Summary[App Code],#REF!,0)))),INDEX(IIPM[Current Lifecycle Phase],MATCH(Summary[App Code],#REF!,0)),"")</f>
        <v>#REF!</v>
      </c>
      <c r="P252" s="172" t="s">
        <v>719</v>
      </c>
      <c r="Q252" s="57">
        <v>42880</v>
      </c>
      <c r="R252" s="57">
        <v>43245</v>
      </c>
      <c r="S252" s="42" t="s">
        <v>1303</v>
      </c>
      <c r="T252" s="48"/>
      <c r="U252" s="167"/>
      <c r="V252" s="92" t="s">
        <v>810</v>
      </c>
      <c r="W252" s="161"/>
      <c r="X252" s="200"/>
      <c r="Y252" s="38" t="s">
        <v>866</v>
      </c>
      <c r="Z252" s="42"/>
      <c r="AA252" s="66"/>
      <c r="AB252" s="38" t="s">
        <v>866</v>
      </c>
      <c r="AC252" s="187"/>
      <c r="AD252" s="67"/>
      <c r="AE252" s="31" t="s">
        <v>31</v>
      </c>
      <c r="AF252" s="8" t="s">
        <v>31</v>
      </c>
      <c r="AG252" s="9">
        <v>42655</v>
      </c>
      <c r="AH252" s="8" t="s">
        <v>19</v>
      </c>
      <c r="AI252" s="18" t="s">
        <v>20</v>
      </c>
      <c r="AJ252" s="76">
        <v>43020</v>
      </c>
      <c r="AK252" s="160" t="s">
        <v>866</v>
      </c>
      <c r="AL252" s="92"/>
      <c r="AM252" s="20" t="b">
        <f>IF(NOT(ISNA(MATCH(Summary[App Code],#REF!,0))),TRUE,FALSE)</f>
        <v>1</v>
      </c>
    </row>
    <row r="253" spans="1:39" s="10" customFormat="1" ht="15" customHeight="1">
      <c r="A253" s="25">
        <v>4</v>
      </c>
      <c r="B253" s="8"/>
      <c r="C253" s="8" t="str">
        <f>IF(NOT(ISBLANK(VLOOKUP(E253,IIPM!A$2:J$999,2,FALSE))),VLOOKUP(E253,IIPM!A$2:J$999,2,FALSE),"")</f>
        <v>Low</v>
      </c>
      <c r="D253" s="8" t="str">
        <f>IF(NOT(ISBLANK(VLOOKUP(E253,IIPM!A$2:J$999,3,FALSE))),VLOOKUP(E253,IIPM!A$2:J$999,3,FALSE),"")</f>
        <v>No</v>
      </c>
      <c r="E253" s="25" t="s">
        <v>590</v>
      </c>
      <c r="F253" s="19" t="str">
        <f>IF(NOT(ISBLANK(VLOOKUP(E253,IIPM!A$2:D$999,4,FALSE))),VLOOKUP(E253,IIPM!A$2:D$999,4,FALSE),"")</f>
        <v>HI Navigator Application Repository</v>
      </c>
      <c r="G253" s="19" t="str">
        <f>IF(NOT(ISBLANK(VLOOKUP(E253,IIPM!A$2:J$999,5,FALSE))),VLOOKUP(E253,IIPM!A$2:J$999,5,FALSE),"")</f>
        <v>Li, Tracy (RBC IS)</v>
      </c>
      <c r="H253" s="92" t="str">
        <f>IF(NOT(ISBLANK(VLOOKUP(E253,IIPM!A$2:J$999,6,FALSE))),VLOOKUP(E253,IIPM!A$2:J$999,6,FALSE),"")</f>
        <v>de Lucy, Chloe</v>
      </c>
      <c r="I253" s="92" t="str">
        <f>IF(NOT(ISBLANK(INDEX(L5RegionalHead[Regional Head],MATCH(Summary[L5],L5RegionalHead[L5],0)))),INDEX(L5RegionalHead[Regional Head],MATCH(Summary[L5],L5RegionalHead[L5],0)),"")</f>
        <v>Bob Markakis</v>
      </c>
      <c r="J253" s="92" t="e">
        <f>IF(NOT(ISBLANK(INDEX(IIPM[BU Exec Sponsor],MATCH(Summary[App Code],#REF!,0)))),INDEX(IIPM[BU Exec Sponsor],MATCH(Summary[App Code],#REF!,0)),"")</f>
        <v>#REF!</v>
      </c>
      <c r="K253" s="92" t="e">
        <f>IF(NOT(ISBLANK(INDEX(IIPM[Business App Sponsor],MATCH(Summary[App Code],#REF!,0)))),INDEX(IIPM[Business App Sponsor],MATCH(Summary[App Code],#REF!,0)),"")</f>
        <v>#REF!</v>
      </c>
      <c r="L253" s="92" t="e">
        <f>IF(NOT(ISBLANK(INDEX(IIPM[Primary Data Centers],MATCH(Summary[App Code],#REF!,0)))),INDEX(IIPM[Primary Data Centers],MATCH(Summary[App Code],#REF!,0)),"")</f>
        <v>#REF!</v>
      </c>
      <c r="M253" s="92" t="s">
        <v>740</v>
      </c>
      <c r="N253" s="92"/>
      <c r="O253" s="92" t="e">
        <f>IF(NOT(ISBLANK(INDEX(IIPM[Current Lifecycle Phase],MATCH(Summary[App Code],#REF!,0)))),INDEX(IIPM[Current Lifecycle Phase],MATCH(Summary[App Code],#REF!,0)),"")</f>
        <v>#REF!</v>
      </c>
      <c r="P253" s="172" t="s">
        <v>719</v>
      </c>
      <c r="Q253" s="57">
        <v>42871</v>
      </c>
      <c r="R253" s="57">
        <v>43236</v>
      </c>
      <c r="S253" s="42" t="s">
        <v>1303</v>
      </c>
      <c r="T253" s="48"/>
      <c r="U253" s="166"/>
      <c r="V253" s="92" t="s">
        <v>809</v>
      </c>
      <c r="W253" s="161"/>
      <c r="X253" s="200"/>
      <c r="Y253" s="38" t="s">
        <v>866</v>
      </c>
      <c r="Z253" s="42"/>
      <c r="AA253" s="66"/>
      <c r="AB253" s="38" t="s">
        <v>866</v>
      </c>
      <c r="AC253" s="187"/>
      <c r="AD253" s="67"/>
      <c r="AE253" s="31" t="s">
        <v>51</v>
      </c>
      <c r="AF253" s="8" t="s">
        <v>116</v>
      </c>
      <c r="AG253" s="9">
        <v>42655</v>
      </c>
      <c r="AH253" s="8" t="s">
        <v>19</v>
      </c>
      <c r="AI253" s="18" t="s">
        <v>20</v>
      </c>
      <c r="AJ253" s="76">
        <v>43020</v>
      </c>
      <c r="AK253" s="160" t="s">
        <v>866</v>
      </c>
      <c r="AL253" s="92"/>
      <c r="AM253" s="20" t="b">
        <f>IF(NOT(ISNA(MATCH(Summary[App Code],#REF!,0))),TRUE,FALSE)</f>
        <v>1</v>
      </c>
    </row>
    <row r="254" spans="1:39" s="10" customFormat="1" ht="15" customHeight="1">
      <c r="A254" s="25">
        <v>3</v>
      </c>
      <c r="B254" s="8"/>
      <c r="C254" s="8" t="str">
        <f>IF(NOT(ISBLANK(VLOOKUP(E254,IIPM!A$2:J$999,2,FALSE))),VLOOKUP(E254,IIPM!A$2:J$999,2,FALSE),"")</f>
        <v>Low</v>
      </c>
      <c r="D254" s="8" t="str">
        <f>IF(NOT(ISBLANK(VLOOKUP(E254,IIPM!A$2:J$999,3,FALSE))),VLOOKUP(E254,IIPM!A$2:J$999,3,FALSE),"")</f>
        <v>No</v>
      </c>
      <c r="E254" s="25" t="s">
        <v>592</v>
      </c>
      <c r="F254" s="19" t="str">
        <f>IF(NOT(ISBLANK(VLOOKUP(E254,IIPM!A$2:D$999,4,FALSE))),VLOOKUP(E254,IIPM!A$2:D$999,4,FALSE),"")</f>
        <v>HI Security Suite</v>
      </c>
      <c r="G254" s="19" t="str">
        <f>IF(NOT(ISBLANK(VLOOKUP(E254,IIPM!A$2:J$999,5,FALSE))),VLOOKUP(E254,IIPM!A$2:J$999,5,FALSE),"")</f>
        <v>Li, Tracy (RBC IS)</v>
      </c>
      <c r="H254" s="92" t="str">
        <f>IF(NOT(ISBLANK(VLOOKUP(E254,IIPM!A$2:J$999,6,FALSE))),VLOOKUP(E254,IIPM!A$2:J$999,6,FALSE),"")</f>
        <v>de Lucy, Chloe</v>
      </c>
      <c r="I254" s="92" t="str">
        <f>IF(NOT(ISBLANK(INDEX(L5RegionalHead[Regional Head],MATCH(Summary[L5],L5RegionalHead[L5],0)))),INDEX(L5RegionalHead[Regional Head],MATCH(Summary[L5],L5RegionalHead[L5],0)),"")</f>
        <v>Bob Markakis</v>
      </c>
      <c r="J254" s="92" t="e">
        <f>IF(NOT(ISBLANK(INDEX(IIPM[BU Exec Sponsor],MATCH(Summary[App Code],#REF!,0)))),INDEX(IIPM[BU Exec Sponsor],MATCH(Summary[App Code],#REF!,0)),"")</f>
        <v>#REF!</v>
      </c>
      <c r="K254" s="92" t="e">
        <f>IF(NOT(ISBLANK(INDEX(IIPM[Business App Sponsor],MATCH(Summary[App Code],#REF!,0)))),INDEX(IIPM[Business App Sponsor],MATCH(Summary[App Code],#REF!,0)),"")</f>
        <v>#REF!</v>
      </c>
      <c r="L254" s="92" t="e">
        <f>IF(NOT(ISBLANK(INDEX(IIPM[Primary Data Centers],MATCH(Summary[App Code],#REF!,0)))),INDEX(IIPM[Primary Data Centers],MATCH(Summary[App Code],#REF!,0)),"")</f>
        <v>#REF!</v>
      </c>
      <c r="M254" s="92" t="s">
        <v>740</v>
      </c>
      <c r="N254" s="92"/>
      <c r="O254" s="92" t="e">
        <f>IF(NOT(ISBLANK(INDEX(IIPM[Current Lifecycle Phase],MATCH(Summary[App Code],#REF!,0)))),INDEX(IIPM[Current Lifecycle Phase],MATCH(Summary[App Code],#REF!,0)),"")</f>
        <v>#REF!</v>
      </c>
      <c r="P254" s="172" t="s">
        <v>719</v>
      </c>
      <c r="Q254" s="57">
        <v>42871</v>
      </c>
      <c r="R254" s="57">
        <v>43236</v>
      </c>
      <c r="S254" s="42" t="s">
        <v>1303</v>
      </c>
      <c r="T254" s="48"/>
      <c r="U254" s="167"/>
      <c r="V254" s="92" t="s">
        <v>817</v>
      </c>
      <c r="W254" s="161"/>
      <c r="X254" s="200"/>
      <c r="Y254" s="38" t="s">
        <v>866</v>
      </c>
      <c r="Z254" s="42"/>
      <c r="AA254" s="66"/>
      <c r="AB254" s="38" t="s">
        <v>866</v>
      </c>
      <c r="AC254" s="187"/>
      <c r="AD254" s="67"/>
      <c r="AE254" s="31" t="s">
        <v>664</v>
      </c>
      <c r="AF254" s="8" t="s">
        <v>68</v>
      </c>
      <c r="AG254" s="9">
        <v>42655</v>
      </c>
      <c r="AH254" s="8" t="s">
        <v>19</v>
      </c>
      <c r="AI254" s="18" t="s">
        <v>20</v>
      </c>
      <c r="AJ254" s="76">
        <v>43750</v>
      </c>
      <c r="AK254" s="160" t="s">
        <v>866</v>
      </c>
      <c r="AL254" s="92"/>
      <c r="AM254" s="20" t="b">
        <f>IF(NOT(ISNA(MATCH(Summary[App Code],#REF!,0))),TRUE,FALSE)</f>
        <v>1</v>
      </c>
    </row>
    <row r="255" spans="1:39" s="10" customFormat="1" ht="15" customHeight="1">
      <c r="A255" s="36">
        <v>6</v>
      </c>
      <c r="B255" s="8"/>
      <c r="C255" s="8" t="str">
        <f>IF(NOT(ISBLANK(VLOOKUP(E255,IIPM!A$2:J$999,2,FALSE))),VLOOKUP(E255,IIPM!A$2:J$999,2,FALSE),"")</f>
        <v>High</v>
      </c>
      <c r="D255" s="8" t="str">
        <f>IF(NOT(ISBLANK(VLOOKUP(E255,IIPM!A$2:J$999,3,FALSE))),VLOOKUP(E255,IIPM!A$2:J$999,3,FALSE),"")</f>
        <v>No</v>
      </c>
      <c r="E255" s="25" t="s">
        <v>594</v>
      </c>
      <c r="F255" s="19" t="str">
        <f>IF(NOT(ISBLANK(VLOOKUP(E255,IIPM!A$2:D$999,4,FALSE))),VLOOKUP(E255,IIPM!A$2:D$999,4,FALSE),"")</f>
        <v>RBC I&amp;TS - APPLICATION SUPPORT</v>
      </c>
      <c r="G255" s="19" t="str">
        <f>IF(NOT(ISBLANK(VLOOKUP(E255,IIPM!A$2:J$999,5,FALSE))),VLOOKUP(E255,IIPM!A$2:J$999,5,FALSE),"")</f>
        <v>Cain, Neill (RBC IS)</v>
      </c>
      <c r="H255" s="92" t="str">
        <f>IF(NOT(ISBLANK(VLOOKUP(E255,IIPM!A$2:J$999,6,FALSE))),VLOOKUP(E255,IIPM!A$2:J$999,6,FALSE),"")</f>
        <v>Markakis, Bob</v>
      </c>
      <c r="I255" s="92" t="str">
        <f>IF(NOT(ISBLANK(INDEX(L5RegionalHead[Regional Head],MATCH(Summary[L5],L5RegionalHead[L5],0)))),INDEX(L5RegionalHead[Regional Head],MATCH(Summary[L5],L5RegionalHead[L5],0)),"")</f>
        <v>Bob Markakis</v>
      </c>
      <c r="J255" s="92" t="e">
        <f>IF(NOT(ISBLANK(INDEX(IIPM[BU Exec Sponsor],MATCH(Summary[App Code],#REF!,0)))),INDEX(IIPM[BU Exec Sponsor],MATCH(Summary[App Code],#REF!,0)),"")</f>
        <v>#REF!</v>
      </c>
      <c r="K255" s="92" t="e">
        <f>IF(NOT(ISBLANK(INDEX(IIPM[Business App Sponsor],MATCH(Summary[App Code],#REF!,0)))),INDEX(IIPM[Business App Sponsor],MATCH(Summary[App Code],#REF!,0)),"")</f>
        <v>#REF!</v>
      </c>
      <c r="L255" s="92" t="e">
        <f>IF(NOT(ISBLANK(INDEX(IIPM[Primary Data Centers],MATCH(Summary[App Code],#REF!,0)))),INDEX(IIPM[Primary Data Centers],MATCH(Summary[App Code],#REF!,0)),"")</f>
        <v>#REF!</v>
      </c>
      <c r="M255" s="92" t="s">
        <v>234</v>
      </c>
      <c r="N255" s="92" t="s">
        <v>799</v>
      </c>
      <c r="O255" s="92" t="e">
        <f>IF(NOT(ISBLANK(INDEX(IIPM[Current Lifecycle Phase],MATCH(Summary[App Code],#REF!,0)))),INDEX(IIPM[Current Lifecycle Phase],MATCH(Summary[App Code],#REF!,0)),"")</f>
        <v>#REF!</v>
      </c>
      <c r="P255" s="172" t="s">
        <v>719</v>
      </c>
      <c r="Q255" s="57">
        <v>42873</v>
      </c>
      <c r="R255" s="57">
        <v>43238</v>
      </c>
      <c r="S255" s="42" t="s">
        <v>1303</v>
      </c>
      <c r="T255" s="72"/>
      <c r="U255" s="72"/>
      <c r="V255" s="163"/>
      <c r="W255" s="161"/>
      <c r="X255" s="200"/>
      <c r="Y255" s="38" t="s">
        <v>719</v>
      </c>
      <c r="Z255" s="42"/>
      <c r="AA255" s="66"/>
      <c r="AB255" s="38" t="s">
        <v>921</v>
      </c>
      <c r="AC255" s="187"/>
      <c r="AD255" s="67"/>
      <c r="AE255" s="31" t="s">
        <v>51</v>
      </c>
      <c r="AF255" s="8" t="s">
        <v>169</v>
      </c>
      <c r="AG255" s="9">
        <v>42637</v>
      </c>
      <c r="AH255" s="8" t="s">
        <v>19</v>
      </c>
      <c r="AI255" s="18" t="s">
        <v>20</v>
      </c>
      <c r="AJ255" s="76">
        <v>43002</v>
      </c>
      <c r="AK255" s="38" t="s">
        <v>921</v>
      </c>
      <c r="AL255" s="92" t="s">
        <v>923</v>
      </c>
      <c r="AM255" s="20" t="b">
        <f>IF(NOT(ISNA(MATCH(Summary[App Code],#REF!,0))),TRUE,FALSE)</f>
        <v>1</v>
      </c>
    </row>
    <row r="256" spans="1:39" s="52" customFormat="1" ht="15" customHeight="1">
      <c r="A256" s="25"/>
      <c r="B256" s="8"/>
      <c r="C256" s="8" t="str">
        <f>IF(NOT(ISBLANK(VLOOKUP(E256,IIPM!A$2:J$999,2,FALSE))),VLOOKUP(E256,IIPM!A$2:J$999,2,FALSE),"")</f>
        <v>High</v>
      </c>
      <c r="D256" s="8" t="str">
        <f>IF(NOT(ISBLANK(VLOOKUP(E256,IIPM!A$2:J$999,3,FALSE))),VLOOKUP(E256,IIPM!A$2:J$999,3,FALSE),"")</f>
        <v>No</v>
      </c>
      <c r="E256" s="100" t="s">
        <v>596</v>
      </c>
      <c r="F256" s="19" t="str">
        <f>IF(NOT(ISBLANK(VLOOKUP(E256,IIPM!A$2:D$999,4,FALSE))),VLOOKUP(E256,IIPM!A$2:D$999,4,FALSE),"")</f>
        <v>COS</v>
      </c>
      <c r="G256" s="19" t="str">
        <f>IF(NOT(ISBLANK(VLOOKUP(E256,IIPM!A$2:J$999,5,FALSE))),VLOOKUP(E256,IIPM!A$2:J$999,5,FALSE),"")</f>
        <v>Thomas, Jean-francois (RBC IS)</v>
      </c>
      <c r="H256" s="92" t="str">
        <f>IF(NOT(ISBLANK(VLOOKUP(E256,IIPM!A$2:J$999,6,FALSE))),VLOOKUP(E256,IIPM!A$2:J$999,6,FALSE),"")</f>
        <v>Rastegar, Afsaneh</v>
      </c>
      <c r="I256" s="92" t="str">
        <f>IF(NOT(ISBLANK(INDEX(L5RegionalHead[Regional Head],MATCH(Summary[L5],L5RegionalHead[L5],0)))),INDEX(L5RegionalHead[Regional Head],MATCH(Summary[L5],L5RegionalHead[L5],0)),"")</f>
        <v>Bob Markakis</v>
      </c>
      <c r="J256" s="92" t="e">
        <f>IF(NOT(ISBLANK(INDEX(IIPM[BU Exec Sponsor],MATCH(Summary[App Code],#REF!,0)))),INDEX(IIPM[BU Exec Sponsor],MATCH(Summary[App Code],#REF!,0)),"")</f>
        <v>#REF!</v>
      </c>
      <c r="K256" s="92" t="e">
        <f>IF(NOT(ISBLANK(INDEX(IIPM[Business App Sponsor],MATCH(Summary[App Code],#REF!,0)))),INDEX(IIPM[Business App Sponsor],MATCH(Summary[App Code],#REF!,0)),"")</f>
        <v>#REF!</v>
      </c>
      <c r="L256" s="92" t="e">
        <f>IF(NOT(ISBLANK(INDEX(IIPM[Primary Data Centers],MATCH(Summary[App Code],#REF!,0)))),INDEX(IIPM[Primary Data Centers],MATCH(Summary[App Code],#REF!,0)),"")</f>
        <v>#REF!</v>
      </c>
      <c r="M256" s="92" t="s">
        <v>28</v>
      </c>
      <c r="N256" s="92" t="s">
        <v>404</v>
      </c>
      <c r="O256" s="92" t="e">
        <f>IF(NOT(ISBLANK(INDEX(IIPM[Current Lifecycle Phase],MATCH(Summary[App Code],#REF!,0)))),INDEX(IIPM[Current Lifecycle Phase],MATCH(Summary[App Code],#REF!,0)),"")</f>
        <v>#REF!</v>
      </c>
      <c r="P256" s="172" t="s">
        <v>719</v>
      </c>
      <c r="Q256" s="57">
        <v>43188</v>
      </c>
      <c r="R256" s="57">
        <v>43554</v>
      </c>
      <c r="S256" s="42" t="s">
        <v>1307</v>
      </c>
      <c r="T256" s="38"/>
      <c r="U256" s="72"/>
      <c r="V256" s="92"/>
      <c r="W256" s="161"/>
      <c r="X256" s="200"/>
      <c r="Y256" s="38" t="s">
        <v>866</v>
      </c>
      <c r="Z256" s="42"/>
      <c r="AA256" s="66" t="s">
        <v>938</v>
      </c>
      <c r="AB256" s="38" t="s">
        <v>866</v>
      </c>
      <c r="AC256" s="187"/>
      <c r="AD256" s="66"/>
      <c r="AE256" s="31" t="s">
        <v>51</v>
      </c>
      <c r="AF256" s="8" t="s">
        <v>116</v>
      </c>
      <c r="AG256" s="9">
        <v>42527</v>
      </c>
      <c r="AH256" s="8" t="s">
        <v>19</v>
      </c>
      <c r="AI256" s="18" t="s">
        <v>20</v>
      </c>
      <c r="AJ256" s="76">
        <v>42767</v>
      </c>
      <c r="AK256" s="160" t="s">
        <v>866</v>
      </c>
      <c r="AL256" s="92"/>
      <c r="AM256" s="20" t="b">
        <f>IF(NOT(ISNA(MATCH(Summary[App Code],#REF!,0))),TRUE,FALSE)</f>
        <v>1</v>
      </c>
    </row>
    <row r="257" spans="1:39" s="10" customFormat="1" ht="15" customHeight="1">
      <c r="A257" s="25"/>
      <c r="B257" s="8"/>
      <c r="C257" s="8" t="str">
        <f>IF(NOT(ISBLANK(VLOOKUP(E257,IIPM!A$2:J$999,2,FALSE))),VLOOKUP(E257,IIPM!A$2:J$999,2,FALSE),"")</f>
        <v>Medium</v>
      </c>
      <c r="D257" s="8" t="str">
        <f>IF(NOT(ISBLANK(VLOOKUP(E257,IIPM!A$2:J$999,3,FALSE))),VLOOKUP(E257,IIPM!A$2:J$999,3,FALSE),"")</f>
        <v>No</v>
      </c>
      <c r="E257" s="25" t="s">
        <v>599</v>
      </c>
      <c r="F257" s="19" t="str">
        <f>IF(NOT(ISBLANK(VLOOKUP(E257,IIPM!A$2:D$999,4,FALSE))),VLOOKUP(E257,IIPM!A$2:D$999,4,FALSE),"")</f>
        <v>SLVC</v>
      </c>
      <c r="G257" s="19" t="str">
        <f>IF(NOT(ISBLANK(VLOOKUP(E257,IIPM!A$2:J$999,5,FALSE))),VLOOKUP(E257,IIPM!A$2:J$999,5,FALSE),"")</f>
        <v>Rivera, Cristina (RBC IS)</v>
      </c>
      <c r="H257" s="92" t="str">
        <f>IF(NOT(ISBLANK(VLOOKUP(E257,IIPM!A$2:J$999,6,FALSE))),VLOOKUP(E257,IIPM!A$2:J$999,6,FALSE),"")</f>
        <v>Rastegar, Afsaneh</v>
      </c>
      <c r="I257" s="92" t="str">
        <f>IF(NOT(ISBLANK(INDEX(L5RegionalHead[Regional Head],MATCH(Summary[L5],L5RegionalHead[L5],0)))),INDEX(L5RegionalHead[Regional Head],MATCH(Summary[L5],L5RegionalHead[L5],0)),"")</f>
        <v>Bob Markakis</v>
      </c>
      <c r="J257" s="92" t="e">
        <f>IF(NOT(ISBLANK(INDEX(IIPM[BU Exec Sponsor],MATCH(Summary[App Code],#REF!,0)))),INDEX(IIPM[BU Exec Sponsor],MATCH(Summary[App Code],#REF!,0)),"")</f>
        <v>#REF!</v>
      </c>
      <c r="K257" s="92" t="e">
        <f>IF(NOT(ISBLANK(INDEX(IIPM[Business App Sponsor],MATCH(Summary[App Code],#REF!,0)))),INDEX(IIPM[Business App Sponsor],MATCH(Summary[App Code],#REF!,0)),"")</f>
        <v>#REF!</v>
      </c>
      <c r="L257" s="92" t="e">
        <f>IF(NOT(ISBLANK(INDEX(IIPM[Primary Data Centers],MATCH(Summary[App Code],#REF!,0)))),INDEX(IIPM[Primary Data Centers],MATCH(Summary[App Code],#REF!,0)),"")</f>
        <v>#REF!</v>
      </c>
      <c r="M257" s="92" t="s">
        <v>28</v>
      </c>
      <c r="N257" s="92" t="s">
        <v>25</v>
      </c>
      <c r="O257" s="92" t="e">
        <f>IF(NOT(ISBLANK(INDEX(IIPM[Current Lifecycle Phase],MATCH(Summary[App Code],#REF!,0)))),INDEX(IIPM[Current Lifecycle Phase],MATCH(Summary[App Code],#REF!,0)),"")</f>
        <v>#REF!</v>
      </c>
      <c r="P257" s="172" t="s">
        <v>719</v>
      </c>
      <c r="Q257" s="57">
        <v>43035</v>
      </c>
      <c r="R257" s="57">
        <v>43400</v>
      </c>
      <c r="S257" s="42" t="s">
        <v>1303</v>
      </c>
      <c r="T257" s="38"/>
      <c r="U257" s="72"/>
      <c r="V257" s="92" t="s">
        <v>761</v>
      </c>
      <c r="W257" s="161"/>
      <c r="X257" s="200"/>
      <c r="Y257" s="38" t="s">
        <v>866</v>
      </c>
      <c r="Z257" s="42"/>
      <c r="AA257" s="18" t="s">
        <v>885</v>
      </c>
      <c r="AB257" s="38" t="s">
        <v>866</v>
      </c>
      <c r="AC257" s="187"/>
      <c r="AD257" s="66"/>
      <c r="AE257" s="31" t="s">
        <v>43</v>
      </c>
      <c r="AF257" s="8" t="s">
        <v>43</v>
      </c>
      <c r="AG257" s="9">
        <v>42146</v>
      </c>
      <c r="AH257" s="8" t="s">
        <v>50</v>
      </c>
      <c r="AI257" s="18" t="s">
        <v>20</v>
      </c>
      <c r="AJ257" s="76">
        <v>42512</v>
      </c>
      <c r="AK257" s="160" t="s">
        <v>866</v>
      </c>
      <c r="AL257" s="92"/>
      <c r="AM257" s="20" t="b">
        <f>IF(NOT(ISNA(MATCH(Summary[App Code],#REF!,0))),TRUE,FALSE)</f>
        <v>1</v>
      </c>
    </row>
    <row r="258" spans="1:39" s="10" customFormat="1" ht="15" customHeight="1">
      <c r="A258" s="46">
        <v>4</v>
      </c>
      <c r="B258" s="8"/>
      <c r="C258" s="8" t="str">
        <f>IF(NOT(ISBLANK(VLOOKUP(E258,IIPM!A$2:J$999,2,FALSE))),VLOOKUP(E258,IIPM!A$2:J$999,2,FALSE),"")</f>
        <v>Low</v>
      </c>
      <c r="D258" s="8" t="str">
        <f>IF(NOT(ISBLANK(VLOOKUP(E258,IIPM!A$2:J$999,3,FALSE))),VLOOKUP(E258,IIPM!A$2:J$999,3,FALSE),"")</f>
        <v>No</v>
      </c>
      <c r="E258" s="25" t="s">
        <v>602</v>
      </c>
      <c r="F258" s="19" t="str">
        <f>IF(NOT(ISBLANK(VLOOKUP(E258,IIPM!A$2:D$999,4,FALSE))),VLOOKUP(E258,IIPM!A$2:D$999,4,FALSE),"")</f>
        <v>TAR</v>
      </c>
      <c r="G258" s="19" t="str">
        <f>IF(NOT(ISBLANK(VLOOKUP(E258,IIPM!A$2:J$999,5,FALSE))),VLOOKUP(E258,IIPM!A$2:J$999,5,FALSE),"")</f>
        <v>Desilets, Raymond (RBC I&amp;TS)</v>
      </c>
      <c r="H258" s="92" t="str">
        <f>IF(NOT(ISBLANK(VLOOKUP(E258,IIPM!A$2:J$999,6,FALSE))),VLOOKUP(E258,IIPM!A$2:J$999,6,FALSE),"")</f>
        <v>Markakis, Bob</v>
      </c>
      <c r="I258" s="92" t="str">
        <f>IF(NOT(ISBLANK(INDEX(L5RegionalHead[Regional Head],MATCH(Summary[L5],L5RegionalHead[L5],0)))),INDEX(L5RegionalHead[Regional Head],MATCH(Summary[L5],L5RegionalHead[L5],0)),"")</f>
        <v>Bob Markakis</v>
      </c>
      <c r="J258" s="92" t="e">
        <f>IF(NOT(ISBLANK(INDEX(IIPM[BU Exec Sponsor],MATCH(Summary[App Code],#REF!,0)))),INDEX(IIPM[BU Exec Sponsor],MATCH(Summary[App Code],#REF!,0)),"")</f>
        <v>#REF!</v>
      </c>
      <c r="K258" s="92" t="e">
        <f>IF(NOT(ISBLANK(INDEX(IIPM[Business App Sponsor],MATCH(Summary[App Code],#REF!,0)))),INDEX(IIPM[Business App Sponsor],MATCH(Summary[App Code],#REF!,0)),"")</f>
        <v>#REF!</v>
      </c>
      <c r="L258" s="92" t="e">
        <f>IF(NOT(ISBLANK(INDEX(IIPM[Primary Data Centers],MATCH(Summary[App Code],#REF!,0)))),INDEX(IIPM[Primary Data Centers],MATCH(Summary[App Code],#REF!,0)),"")</f>
        <v>#REF!</v>
      </c>
      <c r="M258" s="92" t="s">
        <v>258</v>
      </c>
      <c r="N258" s="92" t="s">
        <v>766</v>
      </c>
      <c r="O258" s="92" t="e">
        <f>IF(NOT(ISBLANK(INDEX(IIPM[Current Lifecycle Phase],MATCH(Summary[App Code],#REF!,0)))),INDEX(IIPM[Current Lifecycle Phase],MATCH(Summary[App Code],#REF!,0)),"")</f>
        <v>#REF!</v>
      </c>
      <c r="P258" s="172" t="s">
        <v>719</v>
      </c>
      <c r="Q258" s="57">
        <v>42879</v>
      </c>
      <c r="R258" s="57">
        <v>43244</v>
      </c>
      <c r="S258" s="42" t="s">
        <v>1303</v>
      </c>
      <c r="T258" s="103"/>
      <c r="U258" s="155"/>
      <c r="V258" s="163"/>
      <c r="W258" s="161"/>
      <c r="X258" s="200">
        <v>2</v>
      </c>
      <c r="Y258" s="38" t="s">
        <v>719</v>
      </c>
      <c r="Z258" s="42"/>
      <c r="AA258" s="205"/>
      <c r="AB258" s="38" t="s">
        <v>719</v>
      </c>
      <c r="AC258" s="222"/>
      <c r="AD258" s="66"/>
      <c r="AE258" s="31" t="s">
        <v>43</v>
      </c>
      <c r="AF258" s="8" t="s">
        <v>43</v>
      </c>
      <c r="AG258" s="9">
        <v>42330</v>
      </c>
      <c r="AH258" s="8" t="s">
        <v>19</v>
      </c>
      <c r="AI258" s="18" t="s">
        <v>20</v>
      </c>
      <c r="AJ258" s="76">
        <v>42696</v>
      </c>
      <c r="AK258" s="160" t="s">
        <v>719</v>
      </c>
      <c r="AL258" s="92"/>
      <c r="AM258" s="20" t="b">
        <f>IF(NOT(ISNA(MATCH(Summary[App Code],#REF!,0))),TRUE,FALSE)</f>
        <v>1</v>
      </c>
    </row>
    <row r="259" spans="1:39" s="10" customFormat="1" ht="15" customHeight="1">
      <c r="A259" s="25">
        <v>4</v>
      </c>
      <c r="B259" s="8"/>
      <c r="C259" s="8" t="str">
        <f>IF(NOT(ISBLANK(VLOOKUP(E259,IIPM!A$2:J$999,2,FALSE))),VLOOKUP(E259,IIPM!A$2:J$999,2,FALSE),"")</f>
        <v>Low</v>
      </c>
      <c r="D259" s="8" t="str">
        <f>IF(NOT(ISBLANK(VLOOKUP(E259,IIPM!A$2:J$999,3,FALSE))),VLOOKUP(E259,IIPM!A$2:J$999,3,FALSE),"")</f>
        <v>No</v>
      </c>
      <c r="E259" s="25" t="s">
        <v>604</v>
      </c>
      <c r="F259" s="19" t="str">
        <f>IF(NOT(ISBLANK(VLOOKUP(E259,IIPM!A$2:D$999,4,FALSE))),VLOOKUP(E259,IIPM!A$2:D$999,4,FALSE),"")</f>
        <v>Trust Risk ETL</v>
      </c>
      <c r="G259" s="19" t="str">
        <f>IF(NOT(ISBLANK(VLOOKUP(E259,IIPM!A$2:J$999,5,FALSE))),VLOOKUP(E259,IIPM!A$2:J$999,5,FALSE),"")</f>
        <v>Tocek, Tomas (RBC IS)</v>
      </c>
      <c r="H259" s="92" t="str">
        <f>IF(NOT(ISBLANK(VLOOKUP(E259,IIPM!A$2:J$999,6,FALSE))),VLOOKUP(E259,IIPM!A$2:J$999,6,FALSE),"")</f>
        <v>Stefanovic, Snezana</v>
      </c>
      <c r="I259" s="92" t="str">
        <f>IF(NOT(ISBLANK(INDEX(L5RegionalHead[Regional Head],MATCH(Summary[L5],L5RegionalHead[L5],0)))),INDEX(L5RegionalHead[Regional Head],MATCH(Summary[L5],L5RegionalHead[L5],0)),"")</f>
        <v>Stefanovic, Snezana</v>
      </c>
      <c r="J259" s="92" t="e">
        <f>IF(NOT(ISBLANK(INDEX(IIPM[BU Exec Sponsor],MATCH(Summary[App Code],#REF!,0)))),INDEX(IIPM[BU Exec Sponsor],MATCH(Summary[App Code],#REF!,0)),"")</f>
        <v>#REF!</v>
      </c>
      <c r="K259" s="92" t="e">
        <f>IF(NOT(ISBLANK(INDEX(IIPM[Business App Sponsor],MATCH(Summary[App Code],#REF!,0)))),INDEX(IIPM[Business App Sponsor],MATCH(Summary[App Code],#REF!,0)),"")</f>
        <v>#REF!</v>
      </c>
      <c r="L259" s="92" t="e">
        <f>IF(NOT(ISBLANK(INDEX(IIPM[Primary Data Centers],MATCH(Summary[App Code],#REF!,0)))),INDEX(IIPM[Primary Data Centers],MATCH(Summary[App Code],#REF!,0)),"")</f>
        <v>#REF!</v>
      </c>
      <c r="M259" s="92" t="s">
        <v>258</v>
      </c>
      <c r="N259" s="92" t="s">
        <v>573</v>
      </c>
      <c r="O259" s="92" t="e">
        <f>IF(NOT(ISBLANK(INDEX(IIPM[Current Lifecycle Phase],MATCH(Summary[App Code],#REF!,0)))),INDEX(IIPM[Current Lifecycle Phase],MATCH(Summary[App Code],#REF!,0)),"")</f>
        <v>#REF!</v>
      </c>
      <c r="P259" s="172" t="s">
        <v>720</v>
      </c>
      <c r="Q259" s="57"/>
      <c r="R259" s="57"/>
      <c r="S259" s="42" t="s">
        <v>1303</v>
      </c>
      <c r="T259" s="42"/>
      <c r="U259" s="72"/>
      <c r="V259" s="247" t="s">
        <v>936</v>
      </c>
      <c r="W259" s="161"/>
      <c r="X259" s="200">
        <v>4</v>
      </c>
      <c r="Y259" s="38" t="s">
        <v>719</v>
      </c>
      <c r="Z259" s="42"/>
      <c r="AA259" s="192"/>
      <c r="AB259" s="38" t="s">
        <v>719</v>
      </c>
      <c r="AC259" s="187"/>
      <c r="AD259" s="67"/>
      <c r="AE259" s="31" t="s">
        <v>665</v>
      </c>
      <c r="AF259" s="8" t="s">
        <v>43</v>
      </c>
      <c r="AG259" s="9">
        <v>41545</v>
      </c>
      <c r="AH259" s="8" t="s">
        <v>50</v>
      </c>
      <c r="AI259" s="18" t="s">
        <v>20</v>
      </c>
      <c r="AJ259" s="76">
        <v>42641</v>
      </c>
      <c r="AK259" s="160" t="s">
        <v>719</v>
      </c>
      <c r="AL259" s="92"/>
      <c r="AM259" s="20" t="b">
        <f>IF(NOT(ISNA(MATCH(Summary[App Code],#REF!,0))),TRUE,FALSE)</f>
        <v>1</v>
      </c>
    </row>
    <row r="260" spans="1:39" s="10" customFormat="1" ht="15" customHeight="1">
      <c r="A260" s="46">
        <v>4</v>
      </c>
      <c r="B260" s="8"/>
      <c r="C260" s="8" t="str">
        <f>IF(NOT(ISBLANK(VLOOKUP(E260,IIPM!A$2:J$999,2,FALSE))),VLOOKUP(E260,IIPM!A$2:J$999,2,FALSE),"")</f>
        <v>High</v>
      </c>
      <c r="D260" s="8" t="str">
        <f>IF(NOT(ISBLANK(VLOOKUP(E260,IIPM!A$2:J$999,3,FALSE))),VLOOKUP(E260,IIPM!A$2:J$999,3,FALSE),"")</f>
        <v>No</v>
      </c>
      <c r="E260" s="25" t="s">
        <v>606</v>
      </c>
      <c r="F260" s="19" t="str">
        <f>IF(NOT(ISBLANK(VLOOKUP(E260,IIPM!A$2:D$999,4,FALSE))),VLOOKUP(E260,IIPM!A$2:D$999,4,FALSE),"")</f>
        <v>INFRASTRUCTURE SUPPORT</v>
      </c>
      <c r="G260" s="19" t="str">
        <f>IF(NOT(ISBLANK(VLOOKUP(E260,IIPM!A$2:J$999,5,FALSE))),VLOOKUP(E260,IIPM!A$2:J$999,5,FALSE),"")</f>
        <v>Kirkpatrick, Alan (RBC ITS)</v>
      </c>
      <c r="H260" s="92" t="str">
        <f>IF(NOT(ISBLANK(VLOOKUP(E260,IIPM!A$2:J$999,6,FALSE))),VLOOKUP(E260,IIPM!A$2:J$999,6,FALSE),"")</f>
        <v>Stefanovic, Snezana</v>
      </c>
      <c r="I260" s="92" t="str">
        <f>IF(NOT(ISBLANK(INDEX(L5RegionalHead[Regional Head],MATCH(Summary[L5],L5RegionalHead[L5],0)))),INDEX(L5RegionalHead[Regional Head],MATCH(Summary[L5],L5RegionalHead[L5],0)),"")</f>
        <v>Stefanovic, Snezana</v>
      </c>
      <c r="J260" s="92" t="e">
        <f>IF(NOT(ISBLANK(INDEX(IIPM[BU Exec Sponsor],MATCH(Summary[App Code],#REF!,0)))),INDEX(IIPM[BU Exec Sponsor],MATCH(Summary[App Code],#REF!,0)),"")</f>
        <v>#REF!</v>
      </c>
      <c r="K260" s="92" t="e">
        <f>IF(NOT(ISBLANK(INDEX(IIPM[Business App Sponsor],MATCH(Summary[App Code],#REF!,0)))),INDEX(IIPM[Business App Sponsor],MATCH(Summary[App Code],#REF!,0)),"")</f>
        <v>#REF!</v>
      </c>
      <c r="L260" s="92" t="e">
        <f>IF(NOT(ISBLANK(INDEX(IIPM[Primary Data Centers],MATCH(Summary[App Code],#REF!,0)))),INDEX(IIPM[Primary Data Centers],MATCH(Summary[App Code],#REF!,0)),"")</f>
        <v>#REF!</v>
      </c>
      <c r="M260" s="92" t="s">
        <v>258</v>
      </c>
      <c r="N260" s="92"/>
      <c r="O260" s="92" t="e">
        <f>IF(NOT(ISBLANK(INDEX(IIPM[Current Lifecycle Phase],MATCH(Summary[App Code],#REF!,0)))),INDEX(IIPM[Current Lifecycle Phase],MATCH(Summary[App Code],#REF!,0)),"")</f>
        <v>#REF!</v>
      </c>
      <c r="P260" s="172" t="s">
        <v>934</v>
      </c>
      <c r="Q260" s="57" t="s">
        <v>842</v>
      </c>
      <c r="R260" s="57"/>
      <c r="S260" s="42"/>
      <c r="T260" s="38"/>
      <c r="U260" s="72"/>
      <c r="V260" s="8" t="s">
        <v>888</v>
      </c>
      <c r="W260" s="161"/>
      <c r="X260" s="200"/>
      <c r="Y260" s="38" t="s">
        <v>723</v>
      </c>
      <c r="Z260" s="42"/>
      <c r="AA260" s="66"/>
      <c r="AB260" s="38" t="s">
        <v>723</v>
      </c>
      <c r="AC260" s="187"/>
      <c r="AD260" s="67"/>
      <c r="AE260" s="31" t="s">
        <v>664</v>
      </c>
      <c r="AF260" s="8" t="s">
        <v>83</v>
      </c>
      <c r="AG260" s="9">
        <v>41504</v>
      </c>
      <c r="AH260" s="8" t="s">
        <v>50</v>
      </c>
      <c r="AI260" s="18" t="s">
        <v>20</v>
      </c>
      <c r="AJ260" s="76">
        <v>42965</v>
      </c>
      <c r="AK260" s="160" t="s">
        <v>723</v>
      </c>
      <c r="AL260" s="92"/>
      <c r="AM260" s="20" t="b">
        <f>IF(NOT(ISNA(MATCH(Summary[App Code],#REF!,0))),TRUE,FALSE)</f>
        <v>1</v>
      </c>
    </row>
    <row r="261" spans="1:39" s="10" customFormat="1" ht="15" customHeight="1">
      <c r="A261" s="25"/>
      <c r="B261" s="8"/>
      <c r="C261" s="8" t="str">
        <f>IF(NOT(ISBLANK(VLOOKUP(E261,IIPM!A$2:J$999,2,FALSE))),VLOOKUP(E261,IIPM!A$2:J$999,2,FALSE),"")</f>
        <v>High</v>
      </c>
      <c r="D261" s="8" t="str">
        <f>IF(NOT(ISBLANK(VLOOKUP(E261,IIPM!A$2:J$999,3,FALSE))),VLOOKUP(E261,IIPM!A$2:J$999,3,FALSE),"")</f>
        <v>No</v>
      </c>
      <c r="E261" s="25" t="s">
        <v>609</v>
      </c>
      <c r="F261" s="19" t="str">
        <f>IF(NOT(ISBLANK(VLOOKUP(E261,IIPM!A$2:D$999,4,FALSE))),VLOOKUP(E261,IIPM!A$2:D$999,4,FALSE),"")</f>
        <v>CIA</v>
      </c>
      <c r="G261" s="19" t="str">
        <f>IF(NOT(ISBLANK(VLOOKUP(E261,IIPM!A$2:J$999,5,FALSE))),VLOOKUP(E261,IIPM!A$2:J$999,5,FALSE),"")</f>
        <v>Ventura, Dino (RBC IS)</v>
      </c>
      <c r="H261" s="92" t="str">
        <f>IF(NOT(ISBLANK(VLOOKUP(E261,IIPM!A$2:J$999,6,FALSE))),VLOOKUP(E261,IIPM!A$2:J$999,6,FALSE),"")</f>
        <v>Rastegar, Afsaneh</v>
      </c>
      <c r="I261" s="92" t="str">
        <f>IF(NOT(ISBLANK(INDEX(L5RegionalHead[Regional Head],MATCH(Summary[L5],L5RegionalHead[L5],0)))),INDEX(L5RegionalHead[Regional Head],MATCH(Summary[L5],L5RegionalHead[L5],0)),"")</f>
        <v>Bob Markakis</v>
      </c>
      <c r="J261" s="92" t="e">
        <f>IF(NOT(ISBLANK(INDEX(IIPM[BU Exec Sponsor],MATCH(Summary[App Code],#REF!,0)))),INDEX(IIPM[BU Exec Sponsor],MATCH(Summary[App Code],#REF!,0)),"")</f>
        <v>#REF!</v>
      </c>
      <c r="K261" s="92" t="e">
        <f>IF(NOT(ISBLANK(INDEX(IIPM[Business App Sponsor],MATCH(Summary[App Code],#REF!,0)))),INDEX(IIPM[Business App Sponsor],MATCH(Summary[App Code],#REF!,0)),"")</f>
        <v>#REF!</v>
      </c>
      <c r="L261" s="92" t="e">
        <f>IF(NOT(ISBLANK(INDEX(IIPM[Primary Data Centers],MATCH(Summary[App Code],#REF!,0)))),INDEX(IIPM[Primary Data Centers],MATCH(Summary[App Code],#REF!,0)),"")</f>
        <v>#REF!</v>
      </c>
      <c r="M261" s="92" t="s">
        <v>28</v>
      </c>
      <c r="N261" s="92" t="s">
        <v>25</v>
      </c>
      <c r="O261" s="92" t="e">
        <f>IF(NOT(ISBLANK(INDEX(IIPM[Current Lifecycle Phase],MATCH(Summary[App Code],#REF!,0)))),INDEX(IIPM[Current Lifecycle Phase],MATCH(Summary[App Code],#REF!,0)),"")</f>
        <v>#REF!</v>
      </c>
      <c r="P261" s="172" t="s">
        <v>719</v>
      </c>
      <c r="Q261" s="57">
        <v>43048</v>
      </c>
      <c r="R261" s="57">
        <v>43413</v>
      </c>
      <c r="S261" s="42" t="s">
        <v>1303</v>
      </c>
      <c r="T261" s="38"/>
      <c r="U261" s="72"/>
      <c r="V261" s="92" t="s">
        <v>761</v>
      </c>
      <c r="W261" s="161"/>
      <c r="X261" s="200"/>
      <c r="Y261" s="38" t="s">
        <v>866</v>
      </c>
      <c r="Z261" s="42"/>
      <c r="AA261" s="18" t="s">
        <v>897</v>
      </c>
      <c r="AB261" s="38" t="s">
        <v>866</v>
      </c>
      <c r="AC261" s="187"/>
      <c r="AD261" s="66"/>
      <c r="AE261" s="31" t="s">
        <v>55</v>
      </c>
      <c r="AF261" s="8" t="s">
        <v>43</v>
      </c>
      <c r="AG261" s="9">
        <v>42632</v>
      </c>
      <c r="AH261" s="8" t="s">
        <v>19</v>
      </c>
      <c r="AI261" s="18" t="s">
        <v>20</v>
      </c>
      <c r="AJ261" s="76">
        <v>42997</v>
      </c>
      <c r="AK261" s="160" t="s">
        <v>866</v>
      </c>
      <c r="AL261" s="92"/>
      <c r="AM261" s="20" t="b">
        <f>IF(NOT(ISNA(MATCH(Summary[App Code],#REF!,0))),TRUE,FALSE)</f>
        <v>1</v>
      </c>
    </row>
    <row r="262" spans="1:39" s="10" customFormat="1" ht="15" customHeight="1">
      <c r="A262" s="25"/>
      <c r="B262" s="8"/>
      <c r="C262" s="8" t="str">
        <f>IF(NOT(ISBLANK(VLOOKUP(E262,IIPM!A$2:J$999,2,FALSE))),VLOOKUP(E262,IIPM!A$2:J$999,2,FALSE),"")</f>
        <v>High</v>
      </c>
      <c r="D262" s="8" t="str">
        <f>IF(NOT(ISBLANK(VLOOKUP(E262,IIPM!A$2:J$999,3,FALSE))),VLOOKUP(E262,IIPM!A$2:J$999,3,FALSE),"")</f>
        <v>No</v>
      </c>
      <c r="E262" s="25" t="s">
        <v>612</v>
      </c>
      <c r="F262" s="19" t="str">
        <f>IF(NOT(ISBLANK(VLOOKUP(E262,IIPM!A$2:D$999,4,FALSE))),VLOOKUP(E262,IIPM!A$2:D$999,4,FALSE),"")</f>
        <v>CYBERARK</v>
      </c>
      <c r="G262" s="19" t="str">
        <f>IF(NOT(ISBLANK(VLOOKUP(E262,IIPM!A$2:J$999,5,FALSE))),VLOOKUP(E262,IIPM!A$2:J$999,5,FALSE),"")</f>
        <v>Parker, Kader</v>
      </c>
      <c r="H262" s="92" t="str">
        <f>IF(NOT(ISBLANK(VLOOKUP(E262,IIPM!A$2:J$999,6,FALSE))),VLOOKUP(E262,IIPM!A$2:J$999,6,FALSE),"")</f>
        <v>Stefanovic, Snezana</v>
      </c>
      <c r="I262" s="92" t="str">
        <f>IF(NOT(ISBLANK(INDEX(L5RegionalHead[Regional Head],MATCH(Summary[L5],L5RegionalHead[L5],0)))),INDEX(L5RegionalHead[Regional Head],MATCH(Summary[L5],L5RegionalHead[L5],0)),"")</f>
        <v>Stefanovic, Snezana</v>
      </c>
      <c r="J262" s="92" t="e">
        <f>IF(NOT(ISBLANK(INDEX(IIPM[BU Exec Sponsor],MATCH(Summary[App Code],#REF!,0)))),INDEX(IIPM[BU Exec Sponsor],MATCH(Summary[App Code],#REF!,0)),"")</f>
        <v>#REF!</v>
      </c>
      <c r="K262" s="92" t="e">
        <f>IF(NOT(ISBLANK(INDEX(IIPM[Business App Sponsor],MATCH(Summary[App Code],#REF!,0)))),INDEX(IIPM[Business App Sponsor],MATCH(Summary[App Code],#REF!,0)),"")</f>
        <v>#REF!</v>
      </c>
      <c r="L262" s="92" t="e">
        <f>IF(NOT(ISBLANK(INDEX(IIPM[Primary Data Centers],MATCH(Summary[App Code],#REF!,0)))),INDEX(IIPM[Primary Data Centers],MATCH(Summary[App Code],#REF!,0)),"")</f>
        <v>#REF!</v>
      </c>
      <c r="M262" s="92" t="s">
        <v>567</v>
      </c>
      <c r="N262" s="92"/>
      <c r="O262" s="92" t="e">
        <f>IF(NOT(ISBLANK(INDEX(IIPM[Current Lifecycle Phase],MATCH(Summary[App Code],#REF!,0)))),INDEX(IIPM[Current Lifecycle Phase],MATCH(Summary[App Code],#REF!,0)),"")</f>
        <v>#REF!</v>
      </c>
      <c r="P262" s="172" t="s">
        <v>719</v>
      </c>
      <c r="Q262" s="42">
        <v>42933</v>
      </c>
      <c r="R262" s="103">
        <v>43298</v>
      </c>
      <c r="S262" s="42" t="s">
        <v>1341</v>
      </c>
      <c r="T262" s="228"/>
      <c r="U262" s="154"/>
      <c r="V262" s="92" t="s">
        <v>896</v>
      </c>
      <c r="W262" s="161"/>
      <c r="X262" s="200"/>
      <c r="Y262" s="38" t="s">
        <v>866</v>
      </c>
      <c r="Z262" s="42"/>
      <c r="AA262" s="66"/>
      <c r="AB262" s="38" t="s">
        <v>866</v>
      </c>
      <c r="AC262" s="187"/>
      <c r="AD262" s="67"/>
      <c r="AE262" s="31" t="s">
        <v>51</v>
      </c>
      <c r="AF262" s="8" t="s">
        <v>169</v>
      </c>
      <c r="AG262" s="9">
        <v>42637</v>
      </c>
      <c r="AH262" s="8" t="s">
        <v>19</v>
      </c>
      <c r="AI262" s="18" t="s">
        <v>20</v>
      </c>
      <c r="AJ262" s="76">
        <v>43002</v>
      </c>
      <c r="AK262" s="160" t="s">
        <v>866</v>
      </c>
      <c r="AL262" s="92"/>
      <c r="AM262" s="20" t="b">
        <f>IF(NOT(ISNA(MATCH(Summary[App Code],#REF!,0))),TRUE,FALSE)</f>
        <v>1</v>
      </c>
    </row>
    <row r="263" spans="1:39" s="10" customFormat="1" ht="15" customHeight="1">
      <c r="A263" s="46">
        <v>4</v>
      </c>
      <c r="B263" s="8"/>
      <c r="C263" s="8" t="str">
        <f>IF(NOT(ISBLANK(VLOOKUP(E263,IIPM!A$2:J$999,2,FALSE))),VLOOKUP(E263,IIPM!A$2:J$999,2,FALSE),"")</f>
        <v>Medium</v>
      </c>
      <c r="D263" s="8" t="str">
        <f>IF(NOT(ISBLANK(VLOOKUP(E263,IIPM!A$2:J$999,3,FALSE))),VLOOKUP(E263,IIPM!A$2:J$999,3,FALSE),"")</f>
        <v>No</v>
      </c>
      <c r="E263" s="25" t="s">
        <v>614</v>
      </c>
      <c r="F263" s="19" t="str">
        <f>IF(NOT(ISBLANK(VLOOKUP(E263,IIPM!A$2:D$999,4,FALSE))),VLOOKUP(E263,IIPM!A$2:D$999,4,FALSE),"")</f>
        <v>ICS OPES</v>
      </c>
      <c r="G263" s="19" t="str">
        <f>IF(NOT(ISBLANK(VLOOKUP(E263,IIPM!A$2:J$999,5,FALSE))),VLOOKUP(E263,IIPM!A$2:J$999,5,FALSE),"")</f>
        <v>Desilets, Raymond (RBC I&amp;TS)</v>
      </c>
      <c r="H263" s="92" t="str">
        <f>IF(NOT(ISBLANK(VLOOKUP(E263,IIPM!A$2:J$999,6,FALSE))),VLOOKUP(E263,IIPM!A$2:J$999,6,FALSE),"")</f>
        <v>Markakis, Bob</v>
      </c>
      <c r="I263" s="92" t="str">
        <f>IF(NOT(ISBLANK(INDEX(L5RegionalHead[Regional Head],MATCH(Summary[L5],L5RegionalHead[L5],0)))),INDEX(L5RegionalHead[Regional Head],MATCH(Summary[L5],L5RegionalHead[L5],0)),"")</f>
        <v>Bob Markakis</v>
      </c>
      <c r="J263" s="92" t="e">
        <f>IF(NOT(ISBLANK(INDEX(IIPM[BU Exec Sponsor],MATCH(Summary[App Code],#REF!,0)))),INDEX(IIPM[BU Exec Sponsor],MATCH(Summary[App Code],#REF!,0)),"")</f>
        <v>#REF!</v>
      </c>
      <c r="K263" s="92" t="e">
        <f>IF(NOT(ISBLANK(INDEX(IIPM[Business App Sponsor],MATCH(Summary[App Code],#REF!,0)))),INDEX(IIPM[Business App Sponsor],MATCH(Summary[App Code],#REF!,0)),"")</f>
        <v>#REF!</v>
      </c>
      <c r="L263" s="92" t="e">
        <f>IF(NOT(ISBLANK(INDEX(IIPM[Primary Data Centers],MATCH(Summary[App Code],#REF!,0)))),INDEX(IIPM[Primary Data Centers],MATCH(Summary[App Code],#REF!,0)),"")</f>
        <v>#REF!</v>
      </c>
      <c r="M263" s="92" t="s">
        <v>258</v>
      </c>
      <c r="N263" s="92" t="s">
        <v>766</v>
      </c>
      <c r="O263" s="92" t="e">
        <f>IF(NOT(ISBLANK(INDEX(IIPM[Current Lifecycle Phase],MATCH(Summary[App Code],#REF!,0)))),INDEX(IIPM[Current Lifecycle Phase],MATCH(Summary[App Code],#REF!,0)),"")</f>
        <v>#REF!</v>
      </c>
      <c r="P263" s="172" t="s">
        <v>719</v>
      </c>
      <c r="Q263" s="42">
        <v>42898</v>
      </c>
      <c r="R263" s="42">
        <v>43259</v>
      </c>
      <c r="S263" s="42" t="s">
        <v>1303</v>
      </c>
      <c r="T263" s="42"/>
      <c r="U263" s="147"/>
      <c r="V263" s="163"/>
      <c r="W263" s="161"/>
      <c r="X263" s="200">
        <v>2</v>
      </c>
      <c r="Y263" s="38" t="s">
        <v>719</v>
      </c>
      <c r="Z263" s="42"/>
      <c r="AA263" s="205"/>
      <c r="AB263" s="38" t="s">
        <v>719</v>
      </c>
      <c r="AC263" s="187"/>
      <c r="AD263" s="67"/>
      <c r="AE263" s="31" t="s">
        <v>131</v>
      </c>
      <c r="AF263" s="8" t="s">
        <v>131</v>
      </c>
      <c r="AG263" s="9">
        <v>42261</v>
      </c>
      <c r="AH263" s="8" t="s">
        <v>19</v>
      </c>
      <c r="AI263" s="18" t="s">
        <v>20</v>
      </c>
      <c r="AJ263" s="76">
        <v>42627</v>
      </c>
      <c r="AK263" s="160" t="s">
        <v>719</v>
      </c>
      <c r="AL263" s="92"/>
      <c r="AM263" s="20" t="b">
        <f>IF(NOT(ISNA(MATCH(Summary[App Code],#REF!,0))),TRUE,FALSE)</f>
        <v>1</v>
      </c>
    </row>
    <row r="264" spans="1:39" s="10" customFormat="1" ht="15" customHeight="1">
      <c r="A264" s="25">
        <v>3</v>
      </c>
      <c r="B264" s="8"/>
      <c r="C264" s="8" t="str">
        <f>IF(NOT(ISBLANK(VLOOKUP(E264,IIPM!A$2:J$999,2,FALSE))),VLOOKUP(E264,IIPM!A$2:J$999,2,FALSE),"")</f>
        <v>High</v>
      </c>
      <c r="D264" s="8" t="str">
        <f>IF(NOT(ISBLANK(VLOOKUP(E264,IIPM!A$2:J$999,3,FALSE))),VLOOKUP(E264,IIPM!A$2:J$999,3,FALSE),"")</f>
        <v>Yes</v>
      </c>
      <c r="E264" s="25" t="s">
        <v>616</v>
      </c>
      <c r="F264" s="19" t="str">
        <f>IF(NOT(ISBLANK(VLOOKUP(E264,IIPM!A$2:D$999,4,FALSE))),VLOOKUP(E264,IIPM!A$2:D$999,4,FALSE),"")</f>
        <v>XANITE</v>
      </c>
      <c r="G264" s="19" t="str">
        <f>IF(NOT(ISBLANK(VLOOKUP(E264,IIPM!A$2:J$999,5,FALSE))),VLOOKUP(E264,IIPM!A$2:J$999,5,FALSE),"")</f>
        <v>Williamson, Craig (RBC IS)</v>
      </c>
      <c r="H264" s="92" t="str">
        <f>IF(NOT(ISBLANK(VLOOKUP(E264,IIPM!A$2:J$999,6,FALSE))),VLOOKUP(E264,IIPM!A$2:J$999,6,FALSE),"")</f>
        <v>Markakis, Bob</v>
      </c>
      <c r="I264" s="92" t="str">
        <f>IF(NOT(ISBLANK(INDEX(L5RegionalHead[Regional Head],MATCH(Summary[L5],L5RegionalHead[L5],0)))),INDEX(L5RegionalHead[Regional Head],MATCH(Summary[L5],L5RegionalHead[L5],0)),"")</f>
        <v>Bob Markakis</v>
      </c>
      <c r="J264" s="92" t="e">
        <f>IF(NOT(ISBLANK(INDEX(IIPM[BU Exec Sponsor],MATCH(Summary[App Code],#REF!,0)))),INDEX(IIPM[BU Exec Sponsor],MATCH(Summary[App Code],#REF!,0)),"")</f>
        <v>#REF!</v>
      </c>
      <c r="K264" s="92" t="e">
        <f>IF(NOT(ISBLANK(INDEX(IIPM[Business App Sponsor],MATCH(Summary[App Code],#REF!,0)))),INDEX(IIPM[Business App Sponsor],MATCH(Summary[App Code],#REF!,0)),"")</f>
        <v>#REF!</v>
      </c>
      <c r="L264" s="92" t="e">
        <f>IF(NOT(ISBLANK(INDEX(IIPM[Primary Data Centers],MATCH(Summary[App Code],#REF!,0)))),INDEX(IIPM[Primary Data Centers],MATCH(Summary[App Code],#REF!,0)),"")</f>
        <v>#REF!</v>
      </c>
      <c r="M264" s="92" t="s">
        <v>234</v>
      </c>
      <c r="N264" s="92" t="s">
        <v>70</v>
      </c>
      <c r="O264" s="92" t="e">
        <f>IF(NOT(ISBLANK(INDEX(IIPM[Current Lifecycle Phase],MATCH(Summary[App Code],#REF!,0)))),INDEX(IIPM[Current Lifecycle Phase],MATCH(Summary[App Code],#REF!,0)),"")</f>
        <v>#REF!</v>
      </c>
      <c r="P264" s="172" t="s">
        <v>719</v>
      </c>
      <c r="Q264" s="57">
        <v>42878</v>
      </c>
      <c r="R264" s="57"/>
      <c r="S264" s="42" t="s">
        <v>1303</v>
      </c>
      <c r="T264" s="42"/>
      <c r="U264" s="147"/>
      <c r="V264" s="92"/>
      <c r="W264" s="161"/>
      <c r="X264" s="200"/>
      <c r="Y264" s="38" t="s">
        <v>719</v>
      </c>
      <c r="Z264" s="42"/>
      <c r="AA264" s="66"/>
      <c r="AB264" s="38" t="s">
        <v>921</v>
      </c>
      <c r="AC264" s="187"/>
      <c r="AD264" s="67"/>
      <c r="AE264" s="31" t="s">
        <v>55</v>
      </c>
      <c r="AF264" s="8" t="s">
        <v>169</v>
      </c>
      <c r="AG264" s="9">
        <v>42637</v>
      </c>
      <c r="AH264" s="8" t="s">
        <v>19</v>
      </c>
      <c r="AI264" s="18" t="s">
        <v>20</v>
      </c>
      <c r="AJ264" s="76">
        <v>43002</v>
      </c>
      <c r="AK264" s="160" t="s">
        <v>921</v>
      </c>
      <c r="AL264" s="92" t="s">
        <v>923</v>
      </c>
      <c r="AM264" s="20" t="b">
        <f>IF(NOT(ISNA(MATCH(Summary[App Code],#REF!,0))),TRUE,FALSE)</f>
        <v>1</v>
      </c>
    </row>
    <row r="265" spans="1:39" s="10" customFormat="1" ht="15" customHeight="1">
      <c r="A265" s="25">
        <v>3</v>
      </c>
      <c r="B265" s="8"/>
      <c r="C265" s="8" t="str">
        <f>IF(NOT(ISBLANK(VLOOKUP(E265,IIPM!A$2:J$999,2,FALSE))),VLOOKUP(E265,IIPM!A$2:J$999,2,FALSE),"")</f>
        <v>Medium</v>
      </c>
      <c r="D265" s="8" t="str">
        <f>IF(NOT(ISBLANK(VLOOKUP(E265,IIPM!A$2:J$999,3,FALSE))),VLOOKUP(E265,IIPM!A$2:J$999,3,FALSE),"")</f>
        <v>No</v>
      </c>
      <c r="E265" s="25" t="s">
        <v>618</v>
      </c>
      <c r="F265" s="19" t="str">
        <f>IF(NOT(ISBLANK(VLOOKUP(E265,IIPM!A$2:D$999,4,FALSE))),VLOOKUP(E265,IIPM!A$2:D$999,4,FALSE),"")</f>
        <v>HI SWIFT Processor Suite</v>
      </c>
      <c r="G265" s="19" t="str">
        <f>IF(NOT(ISBLANK(VLOOKUP(E265,IIPM!A$2:J$999,5,FALSE))),VLOOKUP(E265,IIPM!A$2:J$999,5,FALSE),"")</f>
        <v>Li, Tracy (RBC IS)</v>
      </c>
      <c r="H265" s="92" t="str">
        <f>IF(NOT(ISBLANK(VLOOKUP(E265,IIPM!A$2:J$999,6,FALSE))),VLOOKUP(E265,IIPM!A$2:J$999,6,FALSE),"")</f>
        <v>de Lucy, Chloe</v>
      </c>
      <c r="I265" s="92" t="str">
        <f>IF(NOT(ISBLANK(INDEX(L5RegionalHead[Regional Head],MATCH(Summary[L5],L5RegionalHead[L5],0)))),INDEX(L5RegionalHead[Regional Head],MATCH(Summary[L5],L5RegionalHead[L5],0)),"")</f>
        <v>Bob Markakis</v>
      </c>
      <c r="J265" s="92" t="e">
        <f>IF(NOT(ISBLANK(INDEX(IIPM[BU Exec Sponsor],MATCH(Summary[App Code],#REF!,0)))),INDEX(IIPM[BU Exec Sponsor],MATCH(Summary[App Code],#REF!,0)),"")</f>
        <v>#REF!</v>
      </c>
      <c r="K265" s="92" t="e">
        <f>IF(NOT(ISBLANK(INDEX(IIPM[Business App Sponsor],MATCH(Summary[App Code],#REF!,0)))),INDEX(IIPM[Business App Sponsor],MATCH(Summary[App Code],#REF!,0)),"")</f>
        <v>#REF!</v>
      </c>
      <c r="L265" s="92" t="e">
        <f>IF(NOT(ISBLANK(INDEX(IIPM[Primary Data Centers],MATCH(Summary[App Code],#REF!,0)))),INDEX(IIPM[Primary Data Centers],MATCH(Summary[App Code],#REF!,0)),"")</f>
        <v>#REF!</v>
      </c>
      <c r="M265" s="92" t="s">
        <v>740</v>
      </c>
      <c r="N265" s="92"/>
      <c r="O265" s="92" t="e">
        <f>IF(NOT(ISBLANK(INDEX(IIPM[Current Lifecycle Phase],MATCH(Summary[App Code],#REF!,0)))),INDEX(IIPM[Current Lifecycle Phase],MATCH(Summary[App Code],#REF!,0)),"")</f>
        <v>#REF!</v>
      </c>
      <c r="P265" s="172" t="s">
        <v>719</v>
      </c>
      <c r="Q265" s="42">
        <v>42871</v>
      </c>
      <c r="R265" s="57">
        <v>43236</v>
      </c>
      <c r="S265" s="42" t="s">
        <v>1303</v>
      </c>
      <c r="T265" s="48"/>
      <c r="U265" s="146"/>
      <c r="V265" s="92" t="s">
        <v>816</v>
      </c>
      <c r="W265" s="161"/>
      <c r="X265" s="200"/>
      <c r="Y265" s="38" t="s">
        <v>866</v>
      </c>
      <c r="Z265" s="42"/>
      <c r="AA265" s="66"/>
      <c r="AB265" s="38" t="s">
        <v>866</v>
      </c>
      <c r="AC265" s="187"/>
      <c r="AD265" s="67"/>
      <c r="AE265" s="31" t="s">
        <v>664</v>
      </c>
      <c r="AF265" s="8" t="s">
        <v>68</v>
      </c>
      <c r="AG265" s="9">
        <v>42655</v>
      </c>
      <c r="AH265" s="8" t="s">
        <v>19</v>
      </c>
      <c r="AI265" s="18" t="s">
        <v>20</v>
      </c>
      <c r="AJ265" s="76">
        <v>43020</v>
      </c>
      <c r="AK265" s="160" t="s">
        <v>866</v>
      </c>
      <c r="AL265" s="92"/>
      <c r="AM265" s="20" t="b">
        <f>IF(NOT(ISNA(MATCH(Summary[App Code],#REF!,0))),TRUE,FALSE)</f>
        <v>1</v>
      </c>
    </row>
    <row r="266" spans="1:39" s="10" customFormat="1" ht="15" customHeight="1">
      <c r="A266" s="25">
        <v>3</v>
      </c>
      <c r="B266" s="8"/>
      <c r="C266" s="8" t="str">
        <f>IF(NOT(ISBLANK(VLOOKUP(E266,IIPM!A$2:J$999,2,FALSE))),VLOOKUP(E266,IIPM!A$2:J$999,2,FALSE),"")</f>
        <v>Medium</v>
      </c>
      <c r="D266" s="8" t="str">
        <f>IF(NOT(ISBLANK(VLOOKUP(E266,IIPM!A$2:J$999,3,FALSE))),VLOOKUP(E266,IIPM!A$2:J$999,3,FALSE),"")</f>
        <v>No</v>
      </c>
      <c r="E266" s="25" t="s">
        <v>620</v>
      </c>
      <c r="F266" s="19" t="str">
        <f>IF(NOT(ISBLANK(VLOOKUP(E266,IIPM!A$2:D$999,4,FALSE))),VLOOKUP(E266,IIPM!A$2:D$999,4,FALSE),"")</f>
        <v>HI In2Out Suite</v>
      </c>
      <c r="G266" s="19" t="str">
        <f>IF(NOT(ISBLANK(VLOOKUP(E266,IIPM!A$2:J$999,5,FALSE))),VLOOKUP(E266,IIPM!A$2:J$999,5,FALSE),"")</f>
        <v>Li, Tracy (RBC IS)</v>
      </c>
      <c r="H266" s="92" t="str">
        <f>IF(NOT(ISBLANK(VLOOKUP(E266,IIPM!A$2:J$999,6,FALSE))),VLOOKUP(E266,IIPM!A$2:J$999,6,FALSE),"")</f>
        <v>de Lucy, Chloe</v>
      </c>
      <c r="I266" s="92" t="str">
        <f>IF(NOT(ISBLANK(INDEX(L5RegionalHead[Regional Head],MATCH(Summary[L5],L5RegionalHead[L5],0)))),INDEX(L5RegionalHead[Regional Head],MATCH(Summary[L5],L5RegionalHead[L5],0)),"")</f>
        <v>Bob Markakis</v>
      </c>
      <c r="J266" s="92" t="e">
        <f>IF(NOT(ISBLANK(INDEX(IIPM[BU Exec Sponsor],MATCH(Summary[App Code],#REF!,0)))),INDEX(IIPM[BU Exec Sponsor],MATCH(Summary[App Code],#REF!,0)),"")</f>
        <v>#REF!</v>
      </c>
      <c r="K266" s="92" t="e">
        <f>IF(NOT(ISBLANK(INDEX(IIPM[Business App Sponsor],MATCH(Summary[App Code],#REF!,0)))),INDEX(IIPM[Business App Sponsor],MATCH(Summary[App Code],#REF!,0)),"")</f>
        <v>#REF!</v>
      </c>
      <c r="L266" s="92" t="e">
        <f>IF(NOT(ISBLANK(INDEX(IIPM[Primary Data Centers],MATCH(Summary[App Code],#REF!,0)))),INDEX(IIPM[Primary Data Centers],MATCH(Summary[App Code],#REF!,0)),"")</f>
        <v>#REF!</v>
      </c>
      <c r="M266" s="92" t="s">
        <v>740</v>
      </c>
      <c r="N266" s="92"/>
      <c r="O266" s="92" t="e">
        <f>IF(NOT(ISBLANK(INDEX(IIPM[Current Lifecycle Phase],MATCH(Summary[App Code],#REF!,0)))),INDEX(IIPM[Current Lifecycle Phase],MATCH(Summary[App Code],#REF!,0)),"")</f>
        <v>#REF!</v>
      </c>
      <c r="P266" s="172" t="s">
        <v>719</v>
      </c>
      <c r="Q266" s="42">
        <v>42871</v>
      </c>
      <c r="R266" s="57">
        <v>43236</v>
      </c>
      <c r="S266" s="42" t="s">
        <v>1303</v>
      </c>
      <c r="T266" s="235"/>
      <c r="U266" s="146"/>
      <c r="V266" s="92" t="s">
        <v>816</v>
      </c>
      <c r="W266" s="161"/>
      <c r="X266" s="200"/>
      <c r="Y266" s="38" t="s">
        <v>866</v>
      </c>
      <c r="Z266" s="42"/>
      <c r="AA266" s="66"/>
      <c r="AB266" s="38" t="s">
        <v>866</v>
      </c>
      <c r="AC266" s="187"/>
      <c r="AD266" s="67"/>
      <c r="AE266" s="31" t="s">
        <v>31</v>
      </c>
      <c r="AF266" s="8" t="s">
        <v>31</v>
      </c>
      <c r="AG266" s="9">
        <v>42655</v>
      </c>
      <c r="AH266" s="8" t="s">
        <v>19</v>
      </c>
      <c r="AI266" s="18" t="s">
        <v>20</v>
      </c>
      <c r="AJ266" s="76">
        <v>43020</v>
      </c>
      <c r="AK266" s="160" t="s">
        <v>866</v>
      </c>
      <c r="AL266" s="92"/>
      <c r="AM266" s="20" t="b">
        <f>IF(NOT(ISNA(MATCH(Summary[App Code],#REF!,0))),TRUE,FALSE)</f>
        <v>1</v>
      </c>
    </row>
    <row r="267" spans="1:39" s="10" customFormat="1" ht="15" customHeight="1">
      <c r="A267" s="25">
        <v>3</v>
      </c>
      <c r="B267" s="47"/>
      <c r="C267" s="8" t="str">
        <f>IF(NOT(ISBLANK(VLOOKUP(E267,IIPM!A$2:J$999,2,FALSE))),VLOOKUP(E267,IIPM!A$2:J$999,2,FALSE),"")</f>
        <v>High</v>
      </c>
      <c r="D267" s="8" t="str">
        <f>IF(NOT(ISBLANK(VLOOKUP(E267,IIPM!A$2:J$999,3,FALSE))),VLOOKUP(E267,IIPM!A$2:J$999,3,FALSE),"")</f>
        <v>Yes</v>
      </c>
      <c r="E267" s="46" t="s">
        <v>622</v>
      </c>
      <c r="F267" s="19" t="str">
        <f>IF(NOT(ISBLANK(VLOOKUP(E267,IIPM!A$2:D$999,4,FALSE))),VLOOKUP(E267,IIPM!A$2:D$999,4,FALSE),"")</f>
        <v>MUREX RBC I&amp;TS</v>
      </c>
      <c r="G267" s="19" t="str">
        <f>IF(NOT(ISBLANK(VLOOKUP(E267,IIPM!A$2:J$999,5,FALSE))),VLOOKUP(E267,IIPM!A$2:J$999,5,FALSE),"")</f>
        <v>Eric-Markovic, Nenad (RBC IS)</v>
      </c>
      <c r="H267" s="92" t="str">
        <f>IF(NOT(ISBLANK(VLOOKUP(E267,IIPM!A$2:J$999,6,FALSE))),VLOOKUP(E267,IIPM!A$2:J$999,6,FALSE),"")</f>
        <v>de Lucy, Chloe</v>
      </c>
      <c r="I267" s="92" t="str">
        <f>IF(NOT(ISBLANK(INDEX(L5RegionalHead[Regional Head],MATCH(Summary[L5],L5RegionalHead[L5],0)))),INDEX(L5RegionalHead[Regional Head],MATCH(Summary[L5],L5RegionalHead[L5],0)),"")</f>
        <v>Bob Markakis</v>
      </c>
      <c r="J267" s="92" t="e">
        <f>IF(NOT(ISBLANK(INDEX(IIPM[BU Exec Sponsor],MATCH(Summary[App Code],#REF!,0)))),INDEX(IIPM[BU Exec Sponsor],MATCH(Summary[App Code],#REF!,0)),"")</f>
        <v>#REF!</v>
      </c>
      <c r="K267" s="92" t="e">
        <f>IF(NOT(ISBLANK(INDEX(IIPM[Business App Sponsor],MATCH(Summary[App Code],#REF!,0)))),INDEX(IIPM[Business App Sponsor],MATCH(Summary[App Code],#REF!,0)),"")</f>
        <v>#REF!</v>
      </c>
      <c r="L267" s="92" t="e">
        <f>IF(NOT(ISBLANK(INDEX(IIPM[Primary Data Centers],MATCH(Summary[App Code],#REF!,0)))),INDEX(IIPM[Primary Data Centers],MATCH(Summary[App Code],#REF!,0)),"")</f>
        <v>#REF!</v>
      </c>
      <c r="M267" s="92" t="s">
        <v>40</v>
      </c>
      <c r="N267" s="92" t="s">
        <v>839</v>
      </c>
      <c r="O267" s="92" t="e">
        <f>IF(NOT(ISBLANK(INDEX(IIPM[Current Lifecycle Phase],MATCH(Summary[App Code],#REF!,0)))),INDEX(IIPM[Current Lifecycle Phase],MATCH(Summary[App Code],#REF!,0)),"")</f>
        <v>#REF!</v>
      </c>
      <c r="P267" s="172" t="s">
        <v>953</v>
      </c>
      <c r="Q267" s="57">
        <v>42723</v>
      </c>
      <c r="R267" s="243">
        <v>43083</v>
      </c>
      <c r="S267" s="42" t="s">
        <v>1304</v>
      </c>
      <c r="T267" s="38"/>
      <c r="U267" s="147"/>
      <c r="V267" s="92" t="s">
        <v>952</v>
      </c>
      <c r="W267" s="161"/>
      <c r="X267" s="200">
        <v>4</v>
      </c>
      <c r="Y267" s="38" t="s">
        <v>719</v>
      </c>
      <c r="Z267" s="42"/>
      <c r="AA267" s="66"/>
      <c r="AB267" s="38" t="s">
        <v>719</v>
      </c>
      <c r="AC267" s="187"/>
      <c r="AD267" s="192"/>
      <c r="AE267" s="49" t="s">
        <v>51</v>
      </c>
      <c r="AF267" s="47" t="s">
        <v>68</v>
      </c>
      <c r="AG267" s="50">
        <v>42331</v>
      </c>
      <c r="AH267" s="47" t="s">
        <v>50</v>
      </c>
      <c r="AI267" s="18" t="s">
        <v>20</v>
      </c>
      <c r="AJ267" s="102">
        <v>42697</v>
      </c>
      <c r="AK267" s="160" t="s">
        <v>719</v>
      </c>
      <c r="AL267" s="92"/>
      <c r="AM267" s="51" t="b">
        <f>IF(NOT(ISNA(MATCH(Summary[App Code],#REF!,0))),TRUE,FALSE)</f>
        <v>1</v>
      </c>
    </row>
    <row r="268" spans="1:39" s="10" customFormat="1" ht="15" customHeight="1">
      <c r="A268" s="25">
        <v>2</v>
      </c>
      <c r="B268" s="8"/>
      <c r="C268" s="8" t="str">
        <f>IF(NOT(ISBLANK(VLOOKUP(E268,IIPM!A$2:J$999,2,FALSE))),VLOOKUP(E268,IIPM!A$2:J$999,2,FALSE),"")</f>
        <v>High</v>
      </c>
      <c r="D268" s="8" t="str">
        <f>IF(NOT(ISBLANK(VLOOKUP(E268,IIPM!A$2:J$999,3,FALSE))),VLOOKUP(E268,IIPM!A$2:J$999,3,FALSE),"")</f>
        <v>No</v>
      </c>
      <c r="E268" s="25" t="s">
        <v>624</v>
      </c>
      <c r="F268" s="19" t="str">
        <f>IF(NOT(ISBLANK(VLOOKUP(E268,IIPM!A$2:D$999,4,FALSE))),VLOOKUP(E268,IIPM!A$2:D$999,4,FALSE),"")</f>
        <v>Exigo</v>
      </c>
      <c r="G268" s="19" t="str">
        <f>IF(NOT(ISBLANK(VLOOKUP(E268,IIPM!A$2:J$999,5,FALSE))),VLOOKUP(E268,IIPM!A$2:J$999,5,FALSE),"")</f>
        <v>Parras, Maria (RBC IS)</v>
      </c>
      <c r="H268" s="92" t="str">
        <f>IF(NOT(ISBLANK(VLOOKUP(E268,IIPM!A$2:J$999,6,FALSE))),VLOOKUP(E268,IIPM!A$2:J$999,6,FALSE),"")</f>
        <v>de Lucy, Chloe</v>
      </c>
      <c r="I268" s="92" t="str">
        <f>IF(NOT(ISBLANK(INDEX(L5RegionalHead[Regional Head],MATCH(Summary[L5],L5RegionalHead[L5],0)))),INDEX(L5RegionalHead[Regional Head],MATCH(Summary[L5],L5RegionalHead[L5],0)),"")</f>
        <v>Bob Markakis</v>
      </c>
      <c r="J268" s="92" t="e">
        <f>IF(NOT(ISBLANK(INDEX(IIPM[BU Exec Sponsor],MATCH(Summary[App Code],#REF!,0)))),INDEX(IIPM[BU Exec Sponsor],MATCH(Summary[App Code],#REF!,0)),"")</f>
        <v>#REF!</v>
      </c>
      <c r="K268" s="92" t="e">
        <f>IF(NOT(ISBLANK(INDEX(IIPM[Business App Sponsor],MATCH(Summary[App Code],#REF!,0)))),INDEX(IIPM[Business App Sponsor],MATCH(Summary[App Code],#REF!,0)),"")</f>
        <v>#REF!</v>
      </c>
      <c r="L268" s="92" t="e">
        <f>IF(NOT(ISBLANK(INDEX(IIPM[Primary Data Centers],MATCH(Summary[App Code],#REF!,0)))),INDEX(IIPM[Primary Data Centers],MATCH(Summary[App Code],#REF!,0)),"")</f>
        <v>#REF!</v>
      </c>
      <c r="M268" s="92" t="s">
        <v>740</v>
      </c>
      <c r="N268" s="92"/>
      <c r="O268" s="92" t="e">
        <f>IF(NOT(ISBLANK(INDEX(IIPM[Current Lifecycle Phase],MATCH(Summary[App Code],#REF!,0)))),INDEX(IIPM[Current Lifecycle Phase],MATCH(Summary[App Code],#REF!,0)),"")</f>
        <v>#REF!</v>
      </c>
      <c r="P268" s="172" t="s">
        <v>719</v>
      </c>
      <c r="Q268" s="57">
        <v>42843</v>
      </c>
      <c r="R268" s="57">
        <v>43203</v>
      </c>
      <c r="S268" s="42" t="s">
        <v>1303</v>
      </c>
      <c r="T268" s="50"/>
      <c r="U268" s="167"/>
      <c r="V268" s="92" t="s">
        <v>870</v>
      </c>
      <c r="W268" s="161"/>
      <c r="X268" s="200"/>
      <c r="Y268" s="38" t="s">
        <v>866</v>
      </c>
      <c r="Z268" s="42"/>
      <c r="AA268" s="66"/>
      <c r="AB268" s="38" t="s">
        <v>866</v>
      </c>
      <c r="AC268" s="187"/>
      <c r="AD268" s="67"/>
      <c r="AE268" s="31" t="s">
        <v>169</v>
      </c>
      <c r="AF268" s="8" t="s">
        <v>169</v>
      </c>
      <c r="AG268" s="9">
        <v>42655</v>
      </c>
      <c r="AH268" s="8" t="s">
        <v>19</v>
      </c>
      <c r="AI268" s="18" t="s">
        <v>20</v>
      </c>
      <c r="AJ268" s="76">
        <v>43020</v>
      </c>
      <c r="AK268" s="160" t="s">
        <v>866</v>
      </c>
      <c r="AL268" s="92"/>
      <c r="AM268" s="20" t="b">
        <f>IF(NOT(ISNA(MATCH(Summary[App Code],#REF!,0))),TRUE,FALSE)</f>
        <v>1</v>
      </c>
    </row>
    <row r="269" spans="1:39" s="10" customFormat="1" ht="15" customHeight="1">
      <c r="A269" s="25">
        <v>3</v>
      </c>
      <c r="B269" s="8"/>
      <c r="C269" s="8" t="str">
        <f>IF(NOT(ISBLANK(VLOOKUP(E269,IIPM!A$2:J$999,2,FALSE))),VLOOKUP(E269,IIPM!A$2:J$999,2,FALSE),"")</f>
        <v>Medium</v>
      </c>
      <c r="D269" s="8" t="str">
        <f>IF(NOT(ISBLANK(VLOOKUP(E269,IIPM!A$2:J$999,3,FALSE))),VLOOKUP(E269,IIPM!A$2:J$999,3,FALSE),"")</f>
        <v>No</v>
      </c>
      <c r="E269" s="25" t="s">
        <v>626</v>
      </c>
      <c r="F269" s="19" t="str">
        <f>IF(NOT(ISBLANK(VLOOKUP(E269,IIPM!A$2:D$999,4,FALSE))),VLOOKUP(E269,IIPM!A$2:D$999,4,FALSE),"")</f>
        <v>Champ</v>
      </c>
      <c r="G269" s="19" t="str">
        <f>IF(NOT(ISBLANK(VLOOKUP(E269,IIPM!A$2:J$999,5,FALSE))),VLOOKUP(E269,IIPM!A$2:J$999,5,FALSE),"")</f>
        <v>Thaliph, Amar (RBC IS)</v>
      </c>
      <c r="H269" s="92" t="str">
        <f>IF(NOT(ISBLANK(VLOOKUP(E269,IIPM!A$2:J$999,6,FALSE))),VLOOKUP(E269,IIPM!A$2:J$999,6,FALSE),"")</f>
        <v>de Lucy, Chloe</v>
      </c>
      <c r="I269" s="92" t="str">
        <f>IF(NOT(ISBLANK(INDEX(L5RegionalHead[Regional Head],MATCH(Summary[L5],L5RegionalHead[L5],0)))),INDEX(L5RegionalHead[Regional Head],MATCH(Summary[L5],L5RegionalHead[L5],0)),"")</f>
        <v>Bob Markakis</v>
      </c>
      <c r="J269" s="92" t="e">
        <f>IF(NOT(ISBLANK(INDEX(IIPM[BU Exec Sponsor],MATCH(Summary[App Code],#REF!,0)))),INDEX(IIPM[BU Exec Sponsor],MATCH(Summary[App Code],#REF!,0)),"")</f>
        <v>#REF!</v>
      </c>
      <c r="K269" s="92" t="e">
        <f>IF(NOT(ISBLANK(INDEX(IIPM[Business App Sponsor],MATCH(Summary[App Code],#REF!,0)))),INDEX(IIPM[Business App Sponsor],MATCH(Summary[App Code],#REF!,0)),"")</f>
        <v>#REF!</v>
      </c>
      <c r="L269" s="92" t="e">
        <f>IF(NOT(ISBLANK(INDEX(IIPM[Primary Data Centers],MATCH(Summary[App Code],#REF!,0)))),INDEX(IIPM[Primary Data Centers],MATCH(Summary[App Code],#REF!,0)),"")</f>
        <v>#REF!</v>
      </c>
      <c r="M269" s="92" t="s">
        <v>740</v>
      </c>
      <c r="N269" s="92"/>
      <c r="O269" s="92" t="e">
        <f>IF(NOT(ISBLANK(INDEX(IIPM[Current Lifecycle Phase],MATCH(Summary[App Code],#REF!,0)))),INDEX(IIPM[Current Lifecycle Phase],MATCH(Summary[App Code],#REF!,0)),"")</f>
        <v>#REF!</v>
      </c>
      <c r="P269" s="172" t="s">
        <v>719</v>
      </c>
      <c r="Q269" s="57">
        <v>42879</v>
      </c>
      <c r="R269" s="57">
        <v>43244</v>
      </c>
      <c r="S269" s="42" t="s">
        <v>1303</v>
      </c>
      <c r="T269" s="48"/>
      <c r="U269" s="167"/>
      <c r="V269" s="92" t="s">
        <v>810</v>
      </c>
      <c r="W269" s="161"/>
      <c r="X269" s="200"/>
      <c r="Y269" s="38" t="s">
        <v>866</v>
      </c>
      <c r="Z269" s="42"/>
      <c r="AA269" s="66"/>
      <c r="AB269" s="38" t="s">
        <v>866</v>
      </c>
      <c r="AC269" s="187"/>
      <c r="AD269" s="67"/>
      <c r="AE269" s="31" t="s">
        <v>31</v>
      </c>
      <c r="AF269" s="8" t="s">
        <v>31</v>
      </c>
      <c r="AG269" s="9">
        <v>42655</v>
      </c>
      <c r="AH269" s="8" t="s">
        <v>19</v>
      </c>
      <c r="AI269" s="18" t="s">
        <v>20</v>
      </c>
      <c r="AJ269" s="76">
        <v>43020</v>
      </c>
      <c r="AK269" s="160" t="s">
        <v>866</v>
      </c>
      <c r="AL269" s="92"/>
      <c r="AM269" s="20" t="b">
        <f>IF(NOT(ISNA(MATCH(Summary[App Code],#REF!,0))),TRUE,FALSE)</f>
        <v>1</v>
      </c>
    </row>
    <row r="270" spans="1:39" s="10" customFormat="1" ht="15" customHeight="1" thickBot="1">
      <c r="A270" s="25">
        <v>3</v>
      </c>
      <c r="B270" s="8"/>
      <c r="C270" s="8" t="str">
        <f>IF(NOT(ISBLANK(VLOOKUP(E270,IIPM!A$2:J$999,2,FALSE))),VLOOKUP(E270,IIPM!A$2:J$999,2,FALSE),"")</f>
        <v>High</v>
      </c>
      <c r="D270" s="8" t="str">
        <f>IF(NOT(ISBLANK(VLOOKUP(E270,IIPM!A$2:J$999,3,FALSE))),VLOOKUP(E270,IIPM!A$2:J$999,3,FALSE),"")</f>
        <v>No</v>
      </c>
      <c r="E270" s="25" t="s">
        <v>628</v>
      </c>
      <c r="F270" s="19" t="str">
        <f>IF(NOT(ISBLANK(VLOOKUP(E270,IIPM!A$2:D$999,4,FALSE))),VLOOKUP(E270,IIPM!A$2:D$999,4,FALSE),"")</f>
        <v>HI ICON</v>
      </c>
      <c r="G270" s="19" t="str">
        <f>IF(NOT(ISBLANK(VLOOKUP(E270,IIPM!A$2:J$999,5,FALSE))),VLOOKUP(E270,IIPM!A$2:J$999,5,FALSE),"")</f>
        <v>Li, Tracy (RBC IS)</v>
      </c>
      <c r="H270" s="92" t="str">
        <f>IF(NOT(ISBLANK(VLOOKUP(E270,IIPM!A$2:J$999,6,FALSE))),VLOOKUP(E270,IIPM!A$2:J$999,6,FALSE),"")</f>
        <v>de Lucy, Chloe</v>
      </c>
      <c r="I270" s="92" t="str">
        <f>IF(NOT(ISBLANK(INDEX(L5RegionalHead[Regional Head],MATCH(Summary[L5],L5RegionalHead[L5],0)))),INDEX(L5RegionalHead[Regional Head],MATCH(Summary[L5],L5RegionalHead[L5],0)),"")</f>
        <v>Bob Markakis</v>
      </c>
      <c r="J270" s="92" t="e">
        <f>IF(NOT(ISBLANK(INDEX(IIPM[BU Exec Sponsor],MATCH(Summary[App Code],#REF!,0)))),INDEX(IIPM[BU Exec Sponsor],MATCH(Summary[App Code],#REF!,0)),"")</f>
        <v>#REF!</v>
      </c>
      <c r="K270" s="92" t="e">
        <f>IF(NOT(ISBLANK(INDEX(IIPM[Business App Sponsor],MATCH(Summary[App Code],#REF!,0)))),INDEX(IIPM[Business App Sponsor],MATCH(Summary[App Code],#REF!,0)),"")</f>
        <v>#REF!</v>
      </c>
      <c r="L270" s="92" t="e">
        <f>IF(NOT(ISBLANK(INDEX(IIPM[Primary Data Centers],MATCH(Summary[App Code],#REF!,0)))),INDEX(IIPM[Primary Data Centers],MATCH(Summary[App Code],#REF!,0)),"")</f>
        <v>#REF!</v>
      </c>
      <c r="M270" s="92" t="s">
        <v>740</v>
      </c>
      <c r="N270" s="92"/>
      <c r="O270" s="92" t="e">
        <f>IF(NOT(ISBLANK(INDEX(IIPM[Current Lifecycle Phase],MATCH(Summary[App Code],#REF!,0)))),INDEX(IIPM[Current Lifecycle Phase],MATCH(Summary[App Code],#REF!,0)),"")</f>
        <v>#REF!</v>
      </c>
      <c r="P270" s="172" t="s">
        <v>719</v>
      </c>
      <c r="Q270" s="57">
        <v>42871</v>
      </c>
      <c r="R270" s="57">
        <v>43236</v>
      </c>
      <c r="S270" s="42" t="s">
        <v>1303</v>
      </c>
      <c r="T270" s="48"/>
      <c r="U270" s="166"/>
      <c r="V270" s="92" t="s">
        <v>816</v>
      </c>
      <c r="W270" s="161"/>
      <c r="X270" s="200"/>
      <c r="Y270" s="38" t="s">
        <v>866</v>
      </c>
      <c r="Z270" s="42"/>
      <c r="AA270" s="66"/>
      <c r="AB270" s="38" t="s">
        <v>866</v>
      </c>
      <c r="AC270" s="187"/>
      <c r="AD270" s="67"/>
      <c r="AE270" s="31" t="s">
        <v>51</v>
      </c>
      <c r="AF270" s="8" t="s">
        <v>87</v>
      </c>
      <c r="AG270" s="9">
        <v>42655</v>
      </c>
      <c r="AH270" s="8" t="s">
        <v>19</v>
      </c>
      <c r="AI270" s="18" t="s">
        <v>20</v>
      </c>
      <c r="AJ270" s="76">
        <v>43020</v>
      </c>
      <c r="AK270" s="160" t="s">
        <v>866</v>
      </c>
      <c r="AL270" s="92"/>
      <c r="AM270" s="20" t="b">
        <f>IF(NOT(ISNA(MATCH(Summary[App Code],#REF!,0))),TRUE,FALSE)</f>
        <v>1</v>
      </c>
    </row>
    <row r="271" spans="1:39" s="10" customFormat="1" ht="15" customHeight="1">
      <c r="A271" s="25"/>
      <c r="B271" s="8"/>
      <c r="C271" s="8" t="str">
        <f>IF(NOT(ISBLANK(VLOOKUP(E271,IIPM!A$2:J$999,2,FALSE))),VLOOKUP(E271,IIPM!A$2:J$999,2,FALSE),"")</f>
        <v>High</v>
      </c>
      <c r="D271" s="8" t="str">
        <f>IF(NOT(ISBLANK(VLOOKUP(E271,IIPM!A$2:J$999,3,FALSE))),VLOOKUP(E271,IIPM!A$2:J$999,3,FALSE),"")</f>
        <v>No</v>
      </c>
      <c r="E271" s="25" t="s">
        <v>630</v>
      </c>
      <c r="F271" s="19" t="str">
        <f>IF(NOT(ISBLANK(VLOOKUP(E271,IIPM!A$2:D$999,4,FALSE))),VLOOKUP(E271,IIPM!A$2:D$999,4,FALSE),"")</f>
        <v>BPSG APPLICATION SERVER</v>
      </c>
      <c r="G271" s="19" t="str">
        <f>IF(NOT(ISBLANK(VLOOKUP(E271,IIPM!A$2:J$999,5,FALSE))),VLOOKUP(E271,IIPM!A$2:J$999,5,FALSE),"")</f>
        <v>Eric-Markovic, Nenad (RBC IS)</v>
      </c>
      <c r="H271" s="92" t="str">
        <f>IF(NOT(ISBLANK(VLOOKUP(E271,IIPM!A$2:J$999,6,FALSE))),VLOOKUP(E271,IIPM!A$2:J$999,6,FALSE),"")</f>
        <v>de Lucy, Chloe</v>
      </c>
      <c r="I271" s="92" t="str">
        <f>IF(NOT(ISBLANK(INDEX(L5RegionalHead[Regional Head],MATCH(Summary[L5],L5RegionalHead[L5],0)))),INDEX(L5RegionalHead[Regional Head],MATCH(Summary[L5],L5RegionalHead[L5],0)),"")</f>
        <v>Bob Markakis</v>
      </c>
      <c r="J271" s="92" t="e">
        <f>IF(NOT(ISBLANK(INDEX(IIPM[BU Exec Sponsor],MATCH(Summary[App Code],#REF!,0)))),INDEX(IIPM[BU Exec Sponsor],MATCH(Summary[App Code],#REF!,0)),"")</f>
        <v>#REF!</v>
      </c>
      <c r="K271" s="92" t="e">
        <f>IF(NOT(ISBLANK(INDEX(IIPM[Business App Sponsor],MATCH(Summary[App Code],#REF!,0)))),INDEX(IIPM[Business App Sponsor],MATCH(Summary[App Code],#REF!,0)),"")</f>
        <v>#REF!</v>
      </c>
      <c r="L271" s="92" t="e">
        <f>IF(NOT(ISBLANK(INDEX(IIPM[Primary Data Centers],MATCH(Summary[App Code],#REF!,0)))),INDEX(IIPM[Primary Data Centers],MATCH(Summary[App Code],#REF!,0)),"")</f>
        <v>#REF!</v>
      </c>
      <c r="M271" s="92" t="s">
        <v>40</v>
      </c>
      <c r="N271" s="92" t="s">
        <v>839</v>
      </c>
      <c r="O271" s="92" t="e">
        <f>IF(NOT(ISBLANK(INDEX(IIPM[Current Lifecycle Phase],MATCH(Summary[App Code],#REF!,0)))),INDEX(IIPM[Current Lifecycle Phase],MATCH(Summary[App Code],#REF!,0)),"")</f>
        <v>#REF!</v>
      </c>
      <c r="P271" s="172" t="s">
        <v>719</v>
      </c>
      <c r="Q271" s="42">
        <v>42923</v>
      </c>
      <c r="R271" s="57">
        <v>43288</v>
      </c>
      <c r="S271" s="42" t="s">
        <v>1303</v>
      </c>
      <c r="T271" s="39"/>
      <c r="U271" s="72"/>
      <c r="V271" s="163"/>
      <c r="W271" s="161"/>
      <c r="X271" s="200"/>
      <c r="Y271" s="38" t="s">
        <v>866</v>
      </c>
      <c r="Z271" s="42"/>
      <c r="AA271" s="66" t="s">
        <v>939</v>
      </c>
      <c r="AB271" s="38" t="s">
        <v>866</v>
      </c>
      <c r="AC271" s="187"/>
      <c r="AD271" s="66"/>
      <c r="AE271" s="31" t="s">
        <v>55</v>
      </c>
      <c r="AF271" s="8" t="s">
        <v>43</v>
      </c>
      <c r="AG271" s="9">
        <v>42471</v>
      </c>
      <c r="AH271" s="8" t="s">
        <v>19</v>
      </c>
      <c r="AI271" s="18" t="s">
        <v>20</v>
      </c>
      <c r="AJ271" s="76">
        <v>42836</v>
      </c>
      <c r="AK271" s="160" t="s">
        <v>866</v>
      </c>
      <c r="AL271" s="250"/>
      <c r="AM271" s="20" t="b">
        <f>IF(NOT(ISNA(MATCH(Summary[App Code],#REF!,0))),TRUE,FALSE)</f>
        <v>1</v>
      </c>
    </row>
    <row r="272" spans="1:39" s="10" customFormat="1" ht="15" customHeight="1">
      <c r="A272" s="25"/>
      <c r="B272" s="8"/>
      <c r="C272" s="8" t="str">
        <f>IF(NOT(ISBLANK(VLOOKUP(E272,IIPM!A$2:J$999,2,FALSE))),VLOOKUP(E272,IIPM!A$2:J$999,2,FALSE),"")</f>
        <v>High</v>
      </c>
      <c r="D272" s="8" t="str">
        <f>IF(NOT(ISBLANK(VLOOKUP(E272,IIPM!A$2:J$999,3,FALSE))),VLOOKUP(E272,IIPM!A$2:J$999,3,FALSE),"")</f>
        <v>No</v>
      </c>
      <c r="E272" s="25" t="s">
        <v>632</v>
      </c>
      <c r="F272" s="19" t="str">
        <f>IF(NOT(ISBLANK(VLOOKUP(E272,IIPM!A$2:D$999,4,FALSE))),VLOOKUP(E272,IIPM!A$2:D$999,4,FALSE),"")</f>
        <v>ITS FX E-Trading Platforms</v>
      </c>
      <c r="G272" s="19" t="str">
        <f>IF(NOT(ISBLANK(VLOOKUP(E272,IIPM!A$2:J$999,5,FALSE))),VLOOKUP(E272,IIPM!A$2:J$999,5,FALSE),"")</f>
        <v>Thomas, Jean-francois (RBC IS)</v>
      </c>
      <c r="H272" s="92" t="str">
        <f>IF(NOT(ISBLANK(VLOOKUP(E272,IIPM!A$2:J$999,6,FALSE))),VLOOKUP(E272,IIPM!A$2:J$999,6,FALSE),"")</f>
        <v>Rastegar, Afsaneh</v>
      </c>
      <c r="I272" s="92" t="str">
        <f>IF(NOT(ISBLANK(INDEX(L5RegionalHead[Regional Head],MATCH(Summary[L5],L5RegionalHead[L5],0)))),INDEX(L5RegionalHead[Regional Head],MATCH(Summary[L5],L5RegionalHead[L5],0)),"")</f>
        <v>Bob Markakis</v>
      </c>
      <c r="J272" s="92" t="e">
        <f>IF(NOT(ISBLANK(INDEX(IIPM[BU Exec Sponsor],MATCH(Summary[App Code],#REF!,0)))),INDEX(IIPM[BU Exec Sponsor],MATCH(Summary[App Code],#REF!,0)),"")</f>
        <v>#REF!</v>
      </c>
      <c r="K272" s="92" t="e">
        <f>IF(NOT(ISBLANK(INDEX(IIPM[Business App Sponsor],MATCH(Summary[App Code],#REF!,0)))),INDEX(IIPM[Business App Sponsor],MATCH(Summary[App Code],#REF!,0)),"")</f>
        <v>#REF!</v>
      </c>
      <c r="L272" s="92" t="e">
        <f>IF(NOT(ISBLANK(INDEX(IIPM[Primary Data Centers],MATCH(Summary[App Code],#REF!,0)))),INDEX(IIPM[Primary Data Centers],MATCH(Summary[App Code],#REF!,0)),"")</f>
        <v>#REF!</v>
      </c>
      <c r="M272" s="92" t="s">
        <v>28</v>
      </c>
      <c r="N272" s="92" t="s">
        <v>404</v>
      </c>
      <c r="O272" s="92" t="e">
        <f>IF(NOT(ISBLANK(INDEX(IIPM[Current Lifecycle Phase],MATCH(Summary[App Code],#REF!,0)))),INDEX(IIPM[Current Lifecycle Phase],MATCH(Summary[App Code],#REF!,0)),"")</f>
        <v>#REF!</v>
      </c>
      <c r="P272" s="172" t="s">
        <v>934</v>
      </c>
      <c r="Q272" s="57" t="s">
        <v>842</v>
      </c>
      <c r="R272" s="57"/>
      <c r="S272" s="42"/>
      <c r="T272" s="38"/>
      <c r="U272" s="147"/>
      <c r="V272" s="233" t="s">
        <v>887</v>
      </c>
      <c r="W272" s="161"/>
      <c r="X272" s="200"/>
      <c r="Y272" s="38" t="s">
        <v>723</v>
      </c>
      <c r="Z272" s="42"/>
      <c r="AA272" s="66"/>
      <c r="AB272" s="38" t="s">
        <v>723</v>
      </c>
      <c r="AC272" s="187"/>
      <c r="AD272" s="67"/>
      <c r="AE272" s="31" t="s">
        <v>51</v>
      </c>
      <c r="AF272" s="8" t="s">
        <v>51</v>
      </c>
      <c r="AG272" s="8"/>
      <c r="AH272" s="8" t="s">
        <v>50</v>
      </c>
      <c r="AI272" s="18" t="s">
        <v>20</v>
      </c>
      <c r="AJ272" s="76">
        <v>42675</v>
      </c>
      <c r="AK272" s="160" t="s">
        <v>723</v>
      </c>
      <c r="AL272" s="92"/>
      <c r="AM272" s="20" t="b">
        <f>IF(NOT(ISNA(MATCH(Summary[App Code],#REF!,0))),TRUE,FALSE)</f>
        <v>1</v>
      </c>
    </row>
    <row r="273" spans="1:39" s="10" customFormat="1" ht="15" customHeight="1">
      <c r="A273" s="46">
        <v>4</v>
      </c>
      <c r="B273" s="8"/>
      <c r="C273" s="8" t="str">
        <f>IF(NOT(ISBLANK(VLOOKUP(E273,IIPM!A$2:J$999,2,FALSE))),VLOOKUP(E273,IIPM!A$2:J$999,2,FALSE),"")</f>
        <v>High</v>
      </c>
      <c r="D273" s="8" t="str">
        <f>IF(NOT(ISBLANK(VLOOKUP(E273,IIPM!A$2:J$999,3,FALSE))),VLOOKUP(E273,IIPM!A$2:J$999,3,FALSE),"")</f>
        <v>No</v>
      </c>
      <c r="E273" s="25" t="s">
        <v>635</v>
      </c>
      <c r="F273" s="19" t="str">
        <f>IF(NOT(ISBLANK(VLOOKUP(E273,IIPM!A$2:D$999,4,FALSE))),VLOOKUP(E273,IIPM!A$2:D$999,4,FALSE),"")</f>
        <v>ARROW</v>
      </c>
      <c r="G273" s="19" t="str">
        <f>IF(NOT(ISBLANK(VLOOKUP(E273,IIPM!A$2:J$999,5,FALSE))),VLOOKUP(E273,IIPM!A$2:J$999,5,FALSE),"")</f>
        <v>Spencer, Shirley (RBC IS)</v>
      </c>
      <c r="H273" s="92" t="str">
        <f>IF(NOT(ISBLANK(VLOOKUP(E273,IIPM!A$2:J$999,6,FALSE))),VLOOKUP(E273,IIPM!A$2:J$999,6,FALSE),"")</f>
        <v>Markakis, Bob</v>
      </c>
      <c r="I273" s="92" t="str">
        <f>IF(NOT(ISBLANK(INDEX(L5RegionalHead[Regional Head],MATCH(Summary[L5],L5RegionalHead[L5],0)))),INDEX(L5RegionalHead[Regional Head],MATCH(Summary[L5],L5RegionalHead[L5],0)),"")</f>
        <v>Bob Markakis</v>
      </c>
      <c r="J273" s="92" t="e">
        <f>IF(NOT(ISBLANK(INDEX(IIPM[BU Exec Sponsor],MATCH(Summary[App Code],#REF!,0)))),INDEX(IIPM[BU Exec Sponsor],MATCH(Summary[App Code],#REF!,0)),"")</f>
        <v>#REF!</v>
      </c>
      <c r="K273" s="92" t="e">
        <f>IF(NOT(ISBLANK(INDEX(IIPM[Business App Sponsor],MATCH(Summary[App Code],#REF!,0)))),INDEX(IIPM[Business App Sponsor],MATCH(Summary[App Code],#REF!,0)),"")</f>
        <v>#REF!</v>
      </c>
      <c r="L273" s="92" t="e">
        <f>IF(NOT(ISBLANK(INDEX(IIPM[Primary Data Centers],MATCH(Summary[App Code],#REF!,0)))),INDEX(IIPM[Primary Data Centers],MATCH(Summary[App Code],#REF!,0)),"")</f>
        <v>#REF!</v>
      </c>
      <c r="M273" s="92" t="s">
        <v>258</v>
      </c>
      <c r="N273" s="92" t="s">
        <v>573</v>
      </c>
      <c r="O273" s="92" t="e">
        <f>IF(NOT(ISBLANK(INDEX(IIPM[Current Lifecycle Phase],MATCH(Summary[App Code],#REF!,0)))),INDEX(IIPM[Current Lifecycle Phase],MATCH(Summary[App Code],#REF!,0)),"")</f>
        <v>#REF!</v>
      </c>
      <c r="P273" s="191" t="s">
        <v>719</v>
      </c>
      <c r="Q273" s="175">
        <v>42866</v>
      </c>
      <c r="R273" s="175">
        <v>43231</v>
      </c>
      <c r="S273" s="42" t="s">
        <v>1303</v>
      </c>
      <c r="T273" s="177"/>
      <c r="U273" s="220"/>
      <c r="V273" s="285"/>
      <c r="W273" s="176"/>
      <c r="X273" s="200"/>
      <c r="Y273" s="38" t="s">
        <v>866</v>
      </c>
      <c r="Z273" s="177"/>
      <c r="AA273" s="288" t="s">
        <v>852</v>
      </c>
      <c r="AB273" s="38" t="s">
        <v>866</v>
      </c>
      <c r="AC273" s="248"/>
      <c r="AD273" s="209"/>
      <c r="AE273" s="178" t="s">
        <v>51</v>
      </c>
      <c r="AF273" s="179" t="s">
        <v>43</v>
      </c>
      <c r="AG273" s="238">
        <v>42328</v>
      </c>
      <c r="AH273" s="179" t="s">
        <v>19</v>
      </c>
      <c r="AI273" s="84" t="s">
        <v>20</v>
      </c>
      <c r="AJ273" s="199">
        <v>42694</v>
      </c>
      <c r="AK273" s="160" t="s">
        <v>866</v>
      </c>
      <c r="AL273" s="92"/>
      <c r="AM273" s="20" t="b">
        <f>IF(NOT(ISNA(MATCH(Summary[App Code],#REF!,0))),TRUE,FALSE)</f>
        <v>1</v>
      </c>
    </row>
    <row r="274" spans="1:39" s="10" customFormat="1" ht="15" customHeight="1">
      <c r="A274" s="36">
        <v>6</v>
      </c>
      <c r="B274" s="8"/>
      <c r="C274" s="8" t="str">
        <f>IF(NOT(ISBLANK(VLOOKUP(E274,IIPM!A$2:J$999,2,FALSE))),VLOOKUP(E274,IIPM!A$2:J$999,2,FALSE),"")</f>
        <v>Criticality Not Assigned</v>
      </c>
      <c r="D274" s="8" t="str">
        <f>IF(NOT(ISBLANK(VLOOKUP(E274,IIPM!A$2:J$999,3,FALSE))),VLOOKUP(E274,IIPM!A$2:J$999,3,FALSE),"")</f>
        <v>No</v>
      </c>
      <c r="E274" s="25" t="s">
        <v>638</v>
      </c>
      <c r="F274" s="19" t="str">
        <f>IF(NOT(ISBLANK(VLOOKUP(E274,IIPM!A$2:D$999,4,FALSE))),VLOOKUP(E274,IIPM!A$2:D$999,4,FALSE),"")</f>
        <v>COBRA</v>
      </c>
      <c r="G274" s="19" t="str">
        <f>IF(NOT(ISBLANK(VLOOKUP(E274,IIPM!A$2:J$999,5,FALSE))),VLOOKUP(E274,IIPM!A$2:J$999,5,FALSE),"")</f>
        <v>Abeymon, Sherly (RBC IS)</v>
      </c>
      <c r="H274" s="92" t="str">
        <f>IF(NOT(ISBLANK(VLOOKUP(E274,IIPM!A$2:J$999,6,FALSE))),VLOOKUP(E274,IIPM!A$2:J$999,6,FALSE),"")</f>
        <v>de Lucy, Chloe</v>
      </c>
      <c r="I274" s="92" t="str">
        <f>IF(NOT(ISBLANK(INDEX(L5RegionalHead[Regional Head],MATCH(Summary[L5],L5RegionalHead[L5],0)))),INDEX(L5RegionalHead[Regional Head],MATCH(Summary[L5],L5RegionalHead[L5],0)),"")</f>
        <v>Bob Markakis</v>
      </c>
      <c r="J274" s="92" t="e">
        <f>IF(NOT(ISBLANK(INDEX(IIPM[BU Exec Sponsor],MATCH(Summary[App Code],#REF!,0)))),INDEX(IIPM[BU Exec Sponsor],MATCH(Summary[App Code],#REF!,0)),"")</f>
        <v>#REF!</v>
      </c>
      <c r="K274" s="92" t="e">
        <f>IF(NOT(ISBLANK(INDEX(IIPM[Business App Sponsor],MATCH(Summary[App Code],#REF!,0)))),INDEX(IIPM[Business App Sponsor],MATCH(Summary[App Code],#REF!,0)),"")</f>
        <v>#REF!</v>
      </c>
      <c r="L274" s="92" t="e">
        <f>IF(NOT(ISBLANK(INDEX(IIPM[Primary Data Centers],MATCH(Summary[App Code],#REF!,0)))),INDEX(IIPM[Primary Data Centers],MATCH(Summary[App Code],#REF!,0)),"")</f>
        <v>#REF!</v>
      </c>
      <c r="M274" s="92" t="s">
        <v>234</v>
      </c>
      <c r="N274" s="92" t="s">
        <v>799</v>
      </c>
      <c r="O274" s="92" t="e">
        <f>IF(NOT(ISBLANK(INDEX(IIPM[Current Lifecycle Phase],MATCH(Summary[App Code],#REF!,0)))),INDEX(IIPM[Current Lifecycle Phase],MATCH(Summary[App Code],#REF!,0)),"")</f>
        <v>#REF!</v>
      </c>
      <c r="P274" s="191" t="s">
        <v>719</v>
      </c>
      <c r="Q274" s="42">
        <v>42873</v>
      </c>
      <c r="R274" s="42">
        <v>43238</v>
      </c>
      <c r="S274" s="42" t="s">
        <v>1303</v>
      </c>
      <c r="T274" s="42"/>
      <c r="U274" s="42"/>
      <c r="V274" s="163"/>
      <c r="W274" s="92"/>
      <c r="X274" s="34"/>
      <c r="Y274" s="38" t="s">
        <v>719</v>
      </c>
      <c r="Z274" s="42"/>
      <c r="AA274" s="66"/>
      <c r="AB274" s="38" t="s">
        <v>921</v>
      </c>
      <c r="AC274" s="92"/>
      <c r="AD274" s="67"/>
      <c r="AE274" s="8" t="s">
        <v>664</v>
      </c>
      <c r="AF274" s="8" t="s">
        <v>51</v>
      </c>
      <c r="AG274" s="9">
        <v>42655</v>
      </c>
      <c r="AH274" s="8" t="s">
        <v>50</v>
      </c>
      <c r="AI274" s="18" t="s">
        <v>20</v>
      </c>
      <c r="AJ274" s="9">
        <v>43750</v>
      </c>
      <c r="AK274" s="38" t="s">
        <v>921</v>
      </c>
      <c r="AL274" s="161" t="s">
        <v>923</v>
      </c>
      <c r="AM274" s="20" t="b">
        <f>IF(NOT(ISNA(MATCH(Summary[App Code],#REF!,0))),TRUE,FALSE)</f>
        <v>1</v>
      </c>
    </row>
    <row r="275" spans="1:39" s="10" customFormat="1" ht="15" customHeight="1">
      <c r="A275" s="46">
        <v>4</v>
      </c>
      <c r="B275" s="8"/>
      <c r="C275" s="8" t="str">
        <f>IF(NOT(ISBLANK(VLOOKUP(E275,IIPM!A$2:J$999,2,FALSE))),VLOOKUP(E275,IIPM!A$2:J$999,2,FALSE),"")</f>
        <v>Medium</v>
      </c>
      <c r="D275" s="8" t="str">
        <f>IF(NOT(ISBLANK(VLOOKUP(E275,IIPM!A$2:J$999,3,FALSE))),VLOOKUP(E275,IIPM!A$2:J$999,3,FALSE),"")</f>
        <v>No</v>
      </c>
      <c r="E275" s="25" t="s">
        <v>641</v>
      </c>
      <c r="F275" s="19" t="str">
        <f>IF(NOT(ISBLANK(VLOOKUP(E275,IIPM!A$2:D$999,4,FALSE))),VLOOKUP(E275,IIPM!A$2:D$999,4,FALSE),"")</f>
        <v>RTax</v>
      </c>
      <c r="G275" s="19" t="str">
        <f>IF(NOT(ISBLANK(VLOOKUP(E275,IIPM!A$2:J$999,5,FALSE))),VLOOKUP(E275,IIPM!A$2:J$999,5,FALSE),"")</f>
        <v>Desilets, Raymond (RBC I&amp;TS)</v>
      </c>
      <c r="H275" s="92" t="str">
        <f>IF(NOT(ISBLANK(VLOOKUP(E275,IIPM!A$2:J$999,6,FALSE))),VLOOKUP(E275,IIPM!A$2:J$999,6,FALSE),"")</f>
        <v>Markakis, Bob</v>
      </c>
      <c r="I275" s="92" t="str">
        <f>IF(NOT(ISBLANK(INDEX(L5RegionalHead[Regional Head],MATCH(Summary[L5],L5RegionalHead[L5],0)))),INDEX(L5RegionalHead[Regional Head],MATCH(Summary[L5],L5RegionalHead[L5],0)),"")</f>
        <v>Bob Markakis</v>
      </c>
      <c r="J275" s="92" t="e">
        <f>IF(NOT(ISBLANK(INDEX(IIPM[BU Exec Sponsor],MATCH(Summary[App Code],#REF!,0)))),INDEX(IIPM[BU Exec Sponsor],MATCH(Summary[App Code],#REF!,0)),"")</f>
        <v>#REF!</v>
      </c>
      <c r="K275" s="92" t="e">
        <f>IF(NOT(ISBLANK(INDEX(IIPM[Business App Sponsor],MATCH(Summary[App Code],#REF!,0)))),INDEX(IIPM[Business App Sponsor],MATCH(Summary[App Code],#REF!,0)),"")</f>
        <v>#REF!</v>
      </c>
      <c r="L275" s="92" t="e">
        <f>IF(NOT(ISBLANK(INDEX(IIPM[Primary Data Centers],MATCH(Summary[App Code],#REF!,0)))),INDEX(IIPM[Primary Data Centers],MATCH(Summary[App Code],#REF!,0)),"")</f>
        <v>#REF!</v>
      </c>
      <c r="M275" s="92" t="s">
        <v>258</v>
      </c>
      <c r="N275" s="92" t="s">
        <v>766</v>
      </c>
      <c r="O275" s="92" t="e">
        <f>IF(NOT(ISBLANK(INDEX(IIPM[Current Lifecycle Phase],MATCH(Summary[App Code],#REF!,0)))),INDEX(IIPM[Current Lifecycle Phase],MATCH(Summary[App Code],#REF!,0)),"")</f>
        <v>#REF!</v>
      </c>
      <c r="P275" s="191" t="s">
        <v>719</v>
      </c>
      <c r="Q275" s="42">
        <v>42887</v>
      </c>
      <c r="R275" s="42">
        <v>43251</v>
      </c>
      <c r="S275" s="42" t="s">
        <v>1303</v>
      </c>
      <c r="T275" s="42"/>
      <c r="U275" s="42"/>
      <c r="V275" s="163"/>
      <c r="W275" s="92"/>
      <c r="X275" s="34"/>
      <c r="Y275" s="38" t="s">
        <v>866</v>
      </c>
      <c r="Z275" s="42">
        <v>43143</v>
      </c>
      <c r="AA275" s="192"/>
      <c r="AB275" s="38" t="s">
        <v>866</v>
      </c>
      <c r="AC275" s="92"/>
      <c r="AD275" s="67"/>
      <c r="AE275" s="8" t="s">
        <v>664</v>
      </c>
      <c r="AF275" s="8" t="s">
        <v>22</v>
      </c>
      <c r="AG275" s="9">
        <v>42655</v>
      </c>
      <c r="AH275" s="8" t="s">
        <v>19</v>
      </c>
      <c r="AI275" s="18" t="s">
        <v>20</v>
      </c>
      <c r="AJ275" s="9">
        <v>43750</v>
      </c>
      <c r="AK275" s="38" t="s">
        <v>866</v>
      </c>
      <c r="AL275" s="161"/>
      <c r="AM275" s="20" t="b">
        <f>IF(NOT(ISNA(MATCH(Summary[App Code],#REF!,0))),TRUE,FALSE)</f>
        <v>1</v>
      </c>
    </row>
    <row r="276" spans="1:39" s="10" customFormat="1" ht="15" customHeight="1">
      <c r="A276" s="46">
        <v>4</v>
      </c>
      <c r="B276" s="8"/>
      <c r="C276" s="8" t="str">
        <f>IF(NOT(ISBLANK(VLOOKUP(E276,IIPM!A$2:J$999,2,FALSE))),VLOOKUP(E276,IIPM!A$2:J$999,2,FALSE),"")</f>
        <v>Medium</v>
      </c>
      <c r="D276" s="8" t="str">
        <f>IF(NOT(ISBLANK(VLOOKUP(E276,IIPM!A$2:J$999,3,FALSE))),VLOOKUP(E276,IIPM!A$2:J$999,3,FALSE),"")</f>
        <v>No</v>
      </c>
      <c r="E276" s="25" t="s">
        <v>643</v>
      </c>
      <c r="F276" s="19" t="str">
        <f>IF(NOT(ISBLANK(VLOOKUP(E276,IIPM!A$2:D$999,4,FALSE))),VLOOKUP(E276,IIPM!A$2:D$999,4,FALSE),"")</f>
        <v>TREASURY DATA FEEDS</v>
      </c>
      <c r="G276" s="19" t="str">
        <f>IF(NOT(ISBLANK(VLOOKUP(E276,IIPM!A$2:J$999,5,FALSE))),VLOOKUP(E276,IIPM!A$2:J$999,5,FALSE),"")</f>
        <v>Desilets, Raymond (RBC I&amp;TS)</v>
      </c>
      <c r="H276" s="92" t="str">
        <f>IF(NOT(ISBLANK(VLOOKUP(E276,IIPM!A$2:J$999,6,FALSE))),VLOOKUP(E276,IIPM!A$2:J$999,6,FALSE),"")</f>
        <v>Markakis, Bob</v>
      </c>
      <c r="I276" s="92" t="str">
        <f>IF(NOT(ISBLANK(INDEX(L5RegionalHead[Regional Head],MATCH(Summary[L5],L5RegionalHead[L5],0)))),INDEX(L5RegionalHead[Regional Head],MATCH(Summary[L5],L5RegionalHead[L5],0)),"")</f>
        <v>Bob Markakis</v>
      </c>
      <c r="J276" s="92" t="e">
        <f>IF(NOT(ISBLANK(INDEX(IIPM[BU Exec Sponsor],MATCH(Summary[App Code],#REF!,0)))),INDEX(IIPM[BU Exec Sponsor],MATCH(Summary[App Code],#REF!,0)),"")</f>
        <v>#REF!</v>
      </c>
      <c r="K276" s="92" t="e">
        <f>IF(NOT(ISBLANK(INDEX(IIPM[Business App Sponsor],MATCH(Summary[App Code],#REF!,0)))),INDEX(IIPM[Business App Sponsor],MATCH(Summary[App Code],#REF!,0)),"")</f>
        <v>#REF!</v>
      </c>
      <c r="L276" s="92" t="e">
        <f>IF(NOT(ISBLANK(INDEX(IIPM[Primary Data Centers],MATCH(Summary[App Code],#REF!,0)))),INDEX(IIPM[Primary Data Centers],MATCH(Summary[App Code],#REF!,0)),"")</f>
        <v>#REF!</v>
      </c>
      <c r="M276" s="92" t="s">
        <v>258</v>
      </c>
      <c r="N276" s="92" t="s">
        <v>766</v>
      </c>
      <c r="O276" s="92" t="e">
        <f>IF(NOT(ISBLANK(INDEX(IIPM[Current Lifecycle Phase],MATCH(Summary[App Code],#REF!,0)))),INDEX(IIPM[Current Lifecycle Phase],MATCH(Summary[App Code],#REF!,0)),"")</f>
        <v>#REF!</v>
      </c>
      <c r="P276" s="191" t="s">
        <v>720</v>
      </c>
      <c r="Q276" s="42"/>
      <c r="R276" s="42"/>
      <c r="S276" s="42"/>
      <c r="T276" s="42"/>
      <c r="U276" s="42"/>
      <c r="V276" s="205" t="s">
        <v>905</v>
      </c>
      <c r="W276" s="92"/>
      <c r="X276" s="34"/>
      <c r="Y276" s="38" t="s">
        <v>866</v>
      </c>
      <c r="Z276" s="42">
        <v>43052</v>
      </c>
      <c r="AA276" s="192"/>
      <c r="AB276" s="38" t="s">
        <v>866</v>
      </c>
      <c r="AC276" s="92"/>
      <c r="AD276" s="66"/>
      <c r="AE276" s="8" t="s">
        <v>43</v>
      </c>
      <c r="AF276" s="8" t="s">
        <v>43</v>
      </c>
      <c r="AG276" s="9">
        <v>42405</v>
      </c>
      <c r="AH276" s="8" t="s">
        <v>19</v>
      </c>
      <c r="AI276" s="18" t="s">
        <v>20</v>
      </c>
      <c r="AJ276" s="9">
        <v>42771</v>
      </c>
      <c r="AK276" s="39" t="s">
        <v>866</v>
      </c>
      <c r="AL276" s="161"/>
      <c r="AM276" s="20" t="b">
        <f>IF(NOT(ISNA(MATCH(Summary[App Code],#REF!,0))),TRUE,FALSE)</f>
        <v>1</v>
      </c>
    </row>
    <row r="277" spans="1:39" s="10" customFormat="1" ht="15" customHeight="1">
      <c r="A277" s="25"/>
      <c r="B277" s="8"/>
      <c r="C277" s="8" t="str">
        <f>IF(NOT(ISBLANK(VLOOKUP(E277,IIPM!A$2:J$999,2,FALSE))),VLOOKUP(E277,IIPM!A$2:J$999,2,FALSE),"")</f>
        <v>Medium</v>
      </c>
      <c r="D277" s="8" t="str">
        <f>IF(NOT(ISBLANK(VLOOKUP(E277,IIPM!A$2:J$999,3,FALSE))),VLOOKUP(E277,IIPM!A$2:J$999,3,FALSE),"")</f>
        <v>No</v>
      </c>
      <c r="E277" s="25" t="s">
        <v>645</v>
      </c>
      <c r="F277" s="19" t="str">
        <f>IF(NOT(ISBLANK(VLOOKUP(E277,IIPM!A$2:D$999,4,FALSE))),VLOOKUP(E277,IIPM!A$2:D$999,4,FALSE),"")</f>
        <v>Investment Analytics - Interactive (IAI)</v>
      </c>
      <c r="G277" s="19" t="str">
        <f>IF(NOT(ISBLANK(VLOOKUP(E277,IIPM!A$2:J$999,5,FALSE))),VLOOKUP(E277,IIPM!A$2:J$999,5,FALSE),"")</f>
        <v>Uy, Mark Anthony (RBC IS)</v>
      </c>
      <c r="H277" s="92" t="str">
        <f>IF(NOT(ISBLANK(VLOOKUP(E277,IIPM!A$2:J$999,6,FALSE))),VLOOKUP(E277,IIPM!A$2:J$999,6,FALSE),"")</f>
        <v>de Lucy, Chloe</v>
      </c>
      <c r="I277" s="92" t="str">
        <f>IF(NOT(ISBLANK(INDEX(L5RegionalHead[Regional Head],MATCH(Summary[L5],L5RegionalHead[L5],0)))),INDEX(L5RegionalHead[Regional Head],MATCH(Summary[L5],L5RegionalHead[L5],0)),"")</f>
        <v>Bob Markakis</v>
      </c>
      <c r="J277" s="92" t="e">
        <f>IF(NOT(ISBLANK(INDEX(IIPM[BU Exec Sponsor],MATCH(Summary[App Code],#REF!,0)))),INDEX(IIPM[BU Exec Sponsor],MATCH(Summary[App Code],#REF!,0)),"")</f>
        <v>#REF!</v>
      </c>
      <c r="K277" s="92" t="e">
        <f>IF(NOT(ISBLANK(INDEX(IIPM[Business App Sponsor],MATCH(Summary[App Code],#REF!,0)))),INDEX(IIPM[Business App Sponsor],MATCH(Summary[App Code],#REF!,0)),"")</f>
        <v>#REF!</v>
      </c>
      <c r="L277" s="92" t="e">
        <f>IF(NOT(ISBLANK(INDEX(IIPM[Primary Data Centers],MATCH(Summary[App Code],#REF!,0)))),INDEX(IIPM[Primary Data Centers],MATCH(Summary[App Code],#REF!,0)),"")</f>
        <v>#REF!</v>
      </c>
      <c r="M277" s="92" t="s">
        <v>40</v>
      </c>
      <c r="N277" s="92" t="s">
        <v>838</v>
      </c>
      <c r="O277" s="92" t="e">
        <f>IF(NOT(ISBLANK(INDEX(IIPM[Current Lifecycle Phase],MATCH(Summary[App Code],#REF!,0)))),INDEX(IIPM[Current Lifecycle Phase],MATCH(Summary[App Code],#REF!,0)),"")</f>
        <v>#REF!</v>
      </c>
      <c r="P277" s="191" t="s">
        <v>719</v>
      </c>
      <c r="Q277" s="42">
        <v>43174</v>
      </c>
      <c r="R277" s="42">
        <v>43539</v>
      </c>
      <c r="S277" s="42" t="s">
        <v>1351</v>
      </c>
      <c r="T277" s="38"/>
      <c r="U277" s="42"/>
      <c r="V277" s="92" t="s">
        <v>796</v>
      </c>
      <c r="W277" s="92"/>
      <c r="X277" s="34"/>
      <c r="Y277" s="38" t="s">
        <v>719</v>
      </c>
      <c r="Z277" s="42"/>
      <c r="AA277" s="66"/>
      <c r="AB277" s="38" t="s">
        <v>719</v>
      </c>
      <c r="AC277" s="92"/>
      <c r="AD277" s="66"/>
      <c r="AE277" s="8" t="s">
        <v>43</v>
      </c>
      <c r="AF277" s="8" t="s">
        <v>43</v>
      </c>
      <c r="AG277" s="8"/>
      <c r="AH277" s="8" t="s">
        <v>50</v>
      </c>
      <c r="AI277" s="18" t="s">
        <v>20</v>
      </c>
      <c r="AJ277" s="9">
        <v>42675</v>
      </c>
      <c r="AK277" s="39" t="s">
        <v>719</v>
      </c>
      <c r="AL277" s="161" t="s">
        <v>894</v>
      </c>
      <c r="AM277" s="20" t="b">
        <f>IF(NOT(ISNA(MATCH(Summary[App Code],#REF!,0))),TRUE,FALSE)</f>
        <v>1</v>
      </c>
    </row>
    <row r="278" spans="1:39" s="10" customFormat="1" ht="15" customHeight="1">
      <c r="A278" s="25"/>
      <c r="B278" s="8"/>
      <c r="C278" s="8" t="str">
        <f>IF(NOT(ISBLANK(VLOOKUP(E278,IIPM!A$2:J$999,2,FALSE))),VLOOKUP(E278,IIPM!A$2:J$999,2,FALSE),"")</f>
        <v>Medium</v>
      </c>
      <c r="D278" s="8" t="str">
        <f>IF(NOT(ISBLANK(VLOOKUP(E278,IIPM!A$2:J$999,3,FALSE))),VLOOKUP(E278,IIPM!A$2:J$999,3,FALSE),"")</f>
        <v>No</v>
      </c>
      <c r="E278" s="25" t="s">
        <v>647</v>
      </c>
      <c r="F278" s="19" t="str">
        <f>IF(NOT(ISBLANK(VLOOKUP(E278,IIPM!A$2:D$999,4,FALSE))),VLOOKUP(E278,IIPM!A$2:D$999,4,FALSE),"")</f>
        <v>Statpro Enterprise Reporting (SER)</v>
      </c>
      <c r="G278" s="19" t="str">
        <f>IF(NOT(ISBLANK(VLOOKUP(E278,IIPM!A$2:J$999,5,FALSE))),VLOOKUP(E278,IIPM!A$2:J$999,5,FALSE),"")</f>
        <v>Uy, Mark Anthony (RBC IS)</v>
      </c>
      <c r="H278" s="92" t="str">
        <f>IF(NOT(ISBLANK(VLOOKUP(E278,IIPM!A$2:J$999,6,FALSE))),VLOOKUP(E278,IIPM!A$2:J$999,6,FALSE),"")</f>
        <v>de Lucy, Chloe</v>
      </c>
      <c r="I278" s="92" t="str">
        <f>IF(NOT(ISBLANK(INDEX(L5RegionalHead[Regional Head],MATCH(Summary[L5],L5RegionalHead[L5],0)))),INDEX(L5RegionalHead[Regional Head],MATCH(Summary[L5],L5RegionalHead[L5],0)),"")</f>
        <v>Bob Markakis</v>
      </c>
      <c r="J278" s="92" t="e">
        <f>IF(NOT(ISBLANK(INDEX(IIPM[BU Exec Sponsor],MATCH(Summary[App Code],#REF!,0)))),INDEX(IIPM[BU Exec Sponsor],MATCH(Summary[App Code],#REF!,0)),"")</f>
        <v>#REF!</v>
      </c>
      <c r="K278" s="92" t="e">
        <f>IF(NOT(ISBLANK(INDEX(IIPM[Business App Sponsor],MATCH(Summary[App Code],#REF!,0)))),INDEX(IIPM[Business App Sponsor],MATCH(Summary[App Code],#REF!,0)),"")</f>
        <v>#REF!</v>
      </c>
      <c r="L278" s="92" t="e">
        <f>IF(NOT(ISBLANK(INDEX(IIPM[Primary Data Centers],MATCH(Summary[App Code],#REF!,0)))),INDEX(IIPM[Primary Data Centers],MATCH(Summary[App Code],#REF!,0)),"")</f>
        <v>#REF!</v>
      </c>
      <c r="M278" s="92" t="s">
        <v>40</v>
      </c>
      <c r="N278" s="92" t="s">
        <v>838</v>
      </c>
      <c r="O278" s="92" t="e">
        <f>IF(NOT(ISBLANK(INDEX(IIPM[Current Lifecycle Phase],MATCH(Summary[App Code],#REF!,0)))),INDEX(IIPM[Current Lifecycle Phase],MATCH(Summary[App Code],#REF!,0)),"")</f>
        <v>#REF!</v>
      </c>
      <c r="P278" s="191" t="s">
        <v>719</v>
      </c>
      <c r="Q278" s="42">
        <v>43174</v>
      </c>
      <c r="R278" s="42">
        <v>43539</v>
      </c>
      <c r="S278" s="42" t="s">
        <v>1351</v>
      </c>
      <c r="T278" s="38"/>
      <c r="U278" s="42"/>
      <c r="V278" s="92" t="s">
        <v>796</v>
      </c>
      <c r="W278" s="92"/>
      <c r="X278" s="34"/>
      <c r="Y278" s="38" t="s">
        <v>719</v>
      </c>
      <c r="Z278" s="42"/>
      <c r="AA278" s="66"/>
      <c r="AB278" s="38" t="s">
        <v>719</v>
      </c>
      <c r="AC278" s="92"/>
      <c r="AD278" s="66"/>
      <c r="AE278" s="8" t="s">
        <v>43</v>
      </c>
      <c r="AF278" s="8" t="s">
        <v>43</v>
      </c>
      <c r="AG278" s="9">
        <v>42634</v>
      </c>
      <c r="AH278" s="8" t="s">
        <v>50</v>
      </c>
      <c r="AI278" s="18" t="s">
        <v>20</v>
      </c>
      <c r="AJ278" s="9">
        <v>42754</v>
      </c>
      <c r="AK278" s="39" t="s">
        <v>719</v>
      </c>
      <c r="AL278" s="161" t="s">
        <v>889</v>
      </c>
      <c r="AM278" s="20" t="b">
        <f>IF(NOT(ISNA(MATCH(Summary[App Code],#REF!,0))),TRUE,FALSE)</f>
        <v>1</v>
      </c>
    </row>
    <row r="279" spans="1:39" s="10" customFormat="1" ht="15" customHeight="1">
      <c r="A279" s="46">
        <v>4</v>
      </c>
      <c r="B279" s="8"/>
      <c r="C279" s="8" t="str">
        <f>IF(NOT(ISBLANK(VLOOKUP(E279,IIPM!A$2:J$999,2,FALSE))),VLOOKUP(E279,IIPM!A$2:J$999,2,FALSE),"")</f>
        <v>Low</v>
      </c>
      <c r="D279" s="8" t="str">
        <f>IF(NOT(ISBLANK(VLOOKUP(E279,IIPM!A$2:J$999,3,FALSE))),VLOOKUP(E279,IIPM!A$2:J$999,3,FALSE),"")</f>
        <v>No</v>
      </c>
      <c r="E279" s="25" t="s">
        <v>649</v>
      </c>
      <c r="F279" s="19" t="str">
        <f>IF(NOT(ISBLANK(VLOOKUP(E279,IIPM!A$2:D$999,4,FALSE))),VLOOKUP(E279,IIPM!A$2:D$999,4,FALSE),"")</f>
        <v>FINRAD</v>
      </c>
      <c r="G279" s="19" t="str">
        <f>IF(NOT(ISBLANK(VLOOKUP(E279,IIPM!A$2:J$999,5,FALSE))),VLOOKUP(E279,IIPM!A$2:J$999,5,FALSE),"")</f>
        <v>Spencer, Shirley (RBC IS)</v>
      </c>
      <c r="H279" s="92" t="str">
        <f>IF(NOT(ISBLANK(VLOOKUP(E279,IIPM!A$2:J$999,6,FALSE))),VLOOKUP(E279,IIPM!A$2:J$999,6,FALSE),"")</f>
        <v>Markakis, Bob</v>
      </c>
      <c r="I279" s="92" t="str">
        <f>IF(NOT(ISBLANK(INDEX(L5RegionalHead[Regional Head],MATCH(Summary[L5],L5RegionalHead[L5],0)))),INDEX(L5RegionalHead[Regional Head],MATCH(Summary[L5],L5RegionalHead[L5],0)),"")</f>
        <v>Bob Markakis</v>
      </c>
      <c r="J279" s="92" t="e">
        <f>IF(NOT(ISBLANK(INDEX(IIPM[BU Exec Sponsor],MATCH(Summary[App Code],#REF!,0)))),INDEX(IIPM[BU Exec Sponsor],MATCH(Summary[App Code],#REF!,0)),"")</f>
        <v>#REF!</v>
      </c>
      <c r="K279" s="92" t="e">
        <f>IF(NOT(ISBLANK(INDEX(IIPM[Business App Sponsor],MATCH(Summary[App Code],#REF!,0)))),INDEX(IIPM[Business App Sponsor],MATCH(Summary[App Code],#REF!,0)),"")</f>
        <v>#REF!</v>
      </c>
      <c r="L279" s="92" t="e">
        <f>IF(NOT(ISBLANK(INDEX(IIPM[Primary Data Centers],MATCH(Summary[App Code],#REF!,0)))),INDEX(IIPM[Primary Data Centers],MATCH(Summary[App Code],#REF!,0)),"")</f>
        <v>#REF!</v>
      </c>
      <c r="M279" s="92" t="s">
        <v>258</v>
      </c>
      <c r="N279" s="92" t="s">
        <v>573</v>
      </c>
      <c r="O279" s="92" t="e">
        <f>IF(NOT(ISBLANK(INDEX(IIPM[Current Lifecycle Phase],MATCH(Summary[App Code],#REF!,0)))),INDEX(IIPM[Current Lifecycle Phase],MATCH(Summary[App Code],#REF!,0)),"")</f>
        <v>#REF!</v>
      </c>
      <c r="P279" s="191" t="s">
        <v>719</v>
      </c>
      <c r="Q279" s="42">
        <v>42836</v>
      </c>
      <c r="R279" s="42">
        <v>43200</v>
      </c>
      <c r="S279" s="42" t="s">
        <v>1305</v>
      </c>
      <c r="T279" s="38"/>
      <c r="U279" s="42"/>
      <c r="V279" s="92" t="s">
        <v>761</v>
      </c>
      <c r="W279" s="92"/>
      <c r="X279" s="34"/>
      <c r="Y279" s="38" t="s">
        <v>866</v>
      </c>
      <c r="Z279" s="42"/>
      <c r="AA279" s="66" t="s">
        <v>852</v>
      </c>
      <c r="AB279" s="38" t="s">
        <v>866</v>
      </c>
      <c r="AC279" s="92"/>
      <c r="AD279" s="67"/>
      <c r="AE279" s="8" t="s">
        <v>83</v>
      </c>
      <c r="AF279" s="8" t="s">
        <v>83</v>
      </c>
      <c r="AG279" s="8"/>
      <c r="AH279" s="8" t="s">
        <v>50</v>
      </c>
      <c r="AI279" s="18" t="s">
        <v>20</v>
      </c>
      <c r="AJ279" s="9">
        <v>43586</v>
      </c>
      <c r="AK279" s="39" t="s">
        <v>866</v>
      </c>
      <c r="AL279" s="161"/>
      <c r="AM279" s="20" t="b">
        <f>IF(NOT(ISNA(MATCH(Summary[App Code],#REF!,0))),TRUE,FALSE)</f>
        <v>1</v>
      </c>
    </row>
    <row r="280" spans="1:39" s="10" customFormat="1" ht="15" customHeight="1">
      <c r="A280" s="25">
        <v>3</v>
      </c>
      <c r="B280" s="8"/>
      <c r="C280" s="8" t="str">
        <f>IF(NOT(ISBLANK(VLOOKUP(E280,IIPM!A$2:J$999,2,FALSE))),VLOOKUP(E280,IIPM!A$2:J$999,2,FALSE),"")</f>
        <v>High</v>
      </c>
      <c r="D280" s="8" t="str">
        <f>IF(NOT(ISBLANK(VLOOKUP(E280,IIPM!A$2:J$999,3,FALSE))),VLOOKUP(E280,IIPM!A$2:J$999,3,FALSE),"")</f>
        <v>Yes</v>
      </c>
      <c r="E280" s="25" t="s">
        <v>651</v>
      </c>
      <c r="F280" s="19" t="str">
        <f>IF(NOT(ISBLANK(VLOOKUP(E280,IIPM!A$2:D$999,4,FALSE))),VLOOKUP(E280,IIPM!A$2:D$999,4,FALSE),"")</f>
        <v>CAPS</v>
      </c>
      <c r="G280" s="19" t="str">
        <f>IF(NOT(ISBLANK(VLOOKUP(E280,IIPM!A$2:J$999,5,FALSE))),VLOOKUP(E280,IIPM!A$2:J$999,5,FALSE),"")</f>
        <v>Williamson, Craig (RBC IS)</v>
      </c>
      <c r="H280" s="92" t="str">
        <f>IF(NOT(ISBLANK(VLOOKUP(E280,IIPM!A$2:J$999,6,FALSE))),VLOOKUP(E280,IIPM!A$2:J$999,6,FALSE),"")</f>
        <v>Markakis, Bob</v>
      </c>
      <c r="I280" s="92" t="str">
        <f>IF(NOT(ISBLANK(INDEX(L5RegionalHead[Regional Head],MATCH(Summary[L5],L5RegionalHead[L5],0)))),INDEX(L5RegionalHead[Regional Head],MATCH(Summary[L5],L5RegionalHead[L5],0)),"")</f>
        <v>Bob Markakis</v>
      </c>
      <c r="J280" s="92" t="e">
        <f>IF(NOT(ISBLANK(INDEX(IIPM[BU Exec Sponsor],MATCH(Summary[App Code],#REF!,0)))),INDEX(IIPM[BU Exec Sponsor],MATCH(Summary[App Code],#REF!,0)),"")</f>
        <v>#REF!</v>
      </c>
      <c r="K280" s="92" t="e">
        <f>IF(NOT(ISBLANK(INDEX(IIPM[Business App Sponsor],MATCH(Summary[App Code],#REF!,0)))),INDEX(IIPM[Business App Sponsor],MATCH(Summary[App Code],#REF!,0)),"")</f>
        <v>#REF!</v>
      </c>
      <c r="L280" s="92" t="e">
        <f>IF(NOT(ISBLANK(INDEX(IIPM[Primary Data Centers],MATCH(Summary[App Code],#REF!,0)))),INDEX(IIPM[Primary Data Centers],MATCH(Summary[App Code],#REF!,0)),"")</f>
        <v>#REF!</v>
      </c>
      <c r="M280" s="92" t="s">
        <v>234</v>
      </c>
      <c r="N280" s="92" t="s">
        <v>70</v>
      </c>
      <c r="O280" s="92" t="e">
        <f>IF(NOT(ISBLANK(INDEX(IIPM[Current Lifecycle Phase],MATCH(Summary[App Code],#REF!,0)))),INDEX(IIPM[Current Lifecycle Phase],MATCH(Summary[App Code],#REF!,0)),"")</f>
        <v>#REF!</v>
      </c>
      <c r="P280" s="191" t="s">
        <v>719</v>
      </c>
      <c r="Q280" s="42">
        <v>42887</v>
      </c>
      <c r="R280" s="42"/>
      <c r="S280" s="42" t="s">
        <v>1304</v>
      </c>
      <c r="T280" s="50"/>
      <c r="U280" s="50"/>
      <c r="V280" s="163"/>
      <c r="W280" s="92"/>
      <c r="X280" s="34"/>
      <c r="Y280" s="38" t="s">
        <v>719</v>
      </c>
      <c r="Z280" s="42"/>
      <c r="AA280" s="66"/>
      <c r="AB280" s="38" t="s">
        <v>921</v>
      </c>
      <c r="AC280" s="92"/>
      <c r="AD280" s="67"/>
      <c r="AE280" s="8" t="s">
        <v>55</v>
      </c>
      <c r="AF280" s="8" t="s">
        <v>169</v>
      </c>
      <c r="AG280" s="9">
        <v>42637</v>
      </c>
      <c r="AH280" s="8" t="s">
        <v>19</v>
      </c>
      <c r="AI280" s="18" t="s">
        <v>20</v>
      </c>
      <c r="AJ280" s="9">
        <v>43002</v>
      </c>
      <c r="AK280" s="39" t="s">
        <v>921</v>
      </c>
      <c r="AL280" s="290" t="s">
        <v>923</v>
      </c>
      <c r="AM280" s="20" t="b">
        <f>IF(NOT(ISNA(MATCH(Summary[App Code],#REF!,0))),TRUE,FALSE)</f>
        <v>1</v>
      </c>
    </row>
    <row r="281" spans="1:39" s="10" customFormat="1" ht="15" customHeight="1">
      <c r="A281" s="36">
        <v>2</v>
      </c>
      <c r="B281" s="8"/>
      <c r="C281" s="8" t="str">
        <f>IF(NOT(ISBLANK(VLOOKUP(E281,IIPM!A$2:J$999,2,FALSE))),VLOOKUP(E281,IIPM!A$2:J$999,2,FALSE),"")</f>
        <v>High</v>
      </c>
      <c r="D281" s="8" t="str">
        <f>IF(NOT(ISBLANK(VLOOKUP(E281,IIPM!A$2:J$999,3,FALSE))),VLOOKUP(E281,IIPM!A$2:J$999,3,FALSE),"")</f>
        <v>Yes</v>
      </c>
      <c r="E281" s="25" t="s">
        <v>653</v>
      </c>
      <c r="F281" s="19" t="str">
        <f>IF(NOT(ISBLANK(VLOOKUP(E281,IIPM!A$2:D$999,4,FALSE))),VLOOKUP(E281,IIPM!A$2:D$999,4,FALSE),"")</f>
        <v>BaNCS</v>
      </c>
      <c r="G281" s="19" t="str">
        <f>IF(NOT(ISBLANK(VLOOKUP(E281,IIPM!A$2:J$999,5,FALSE))),VLOOKUP(E281,IIPM!A$2:J$999,5,FALSE),"")</f>
        <v>Bibisi, Marian (RBC IS)</v>
      </c>
      <c r="H281" s="92" t="str">
        <f>IF(NOT(ISBLANK(VLOOKUP(E281,IIPM!A$2:J$999,6,FALSE))),VLOOKUP(E281,IIPM!A$2:J$999,6,FALSE),"")</f>
        <v>Markakis, Bob</v>
      </c>
      <c r="I281" s="92" t="str">
        <f>IF(NOT(ISBLANK(INDEX(L5RegionalHead[Regional Head],MATCH(Summary[L5],L5RegionalHead[L5],0)))),INDEX(L5RegionalHead[Regional Head],MATCH(Summary[L5],L5RegionalHead[L5],0)),"")</f>
        <v>Bob Markakis</v>
      </c>
      <c r="J281" s="92" t="e">
        <f>IF(NOT(ISBLANK(INDEX(IIPM[BU Exec Sponsor],MATCH(Summary[App Code],#REF!,0)))),INDEX(IIPM[BU Exec Sponsor],MATCH(Summary[App Code],#REF!,0)),"")</f>
        <v>#REF!</v>
      </c>
      <c r="K281" s="92" t="e">
        <f>IF(NOT(ISBLANK(INDEX(IIPM[Business App Sponsor],MATCH(Summary[App Code],#REF!,0)))),INDEX(IIPM[Business App Sponsor],MATCH(Summary[App Code],#REF!,0)),"")</f>
        <v>#REF!</v>
      </c>
      <c r="L281" s="92" t="e">
        <f>IF(NOT(ISBLANK(INDEX(IIPM[Primary Data Centers],MATCH(Summary[App Code],#REF!,0)))),INDEX(IIPM[Primary Data Centers],MATCH(Summary[App Code],#REF!,0)),"")</f>
        <v>#REF!</v>
      </c>
      <c r="M281" s="92" t="s">
        <v>258</v>
      </c>
      <c r="N281" s="92" t="s">
        <v>766</v>
      </c>
      <c r="O281" s="92" t="e">
        <f>IF(NOT(ISBLANK(INDEX(IIPM[Current Lifecycle Phase],MATCH(Summary[App Code],#REF!,0)))),INDEX(IIPM[Current Lifecycle Phase],MATCH(Summary[App Code],#REF!,0)),"")</f>
        <v>#REF!</v>
      </c>
      <c r="P281" s="191" t="s">
        <v>953</v>
      </c>
      <c r="Q281" s="42">
        <v>42789</v>
      </c>
      <c r="R281" s="42">
        <v>43154</v>
      </c>
      <c r="S281" s="42" t="s">
        <v>1303</v>
      </c>
      <c r="T281" s="38"/>
      <c r="U281" s="42"/>
      <c r="V281" s="92"/>
      <c r="W281" s="92"/>
      <c r="X281" s="34">
        <v>1</v>
      </c>
      <c r="Y281" s="38" t="s">
        <v>719</v>
      </c>
      <c r="Z281" s="42"/>
      <c r="AA281" s="169"/>
      <c r="AB281" s="38" t="s">
        <v>719</v>
      </c>
      <c r="AC281" s="92"/>
      <c r="AD281" s="67"/>
      <c r="AE281" s="8" t="s">
        <v>55</v>
      </c>
      <c r="AF281" s="8" t="s">
        <v>43</v>
      </c>
      <c r="AG281" s="9">
        <v>42630</v>
      </c>
      <c r="AH281" s="8" t="s">
        <v>19</v>
      </c>
      <c r="AI281" s="18" t="s">
        <v>20</v>
      </c>
      <c r="AJ281" s="9">
        <v>42995</v>
      </c>
      <c r="AK281" s="39" t="s">
        <v>719</v>
      </c>
      <c r="AL281" s="161"/>
      <c r="AM281" s="20" t="b">
        <f>IF(NOT(ISNA(MATCH(Summary[App Code],#REF!,0))),TRUE,FALSE)</f>
        <v>1</v>
      </c>
    </row>
    <row r="282" spans="1:39" s="10" customFormat="1" ht="15" customHeight="1">
      <c r="A282" s="25"/>
      <c r="B282" s="8"/>
      <c r="C282" s="8" t="str">
        <f>IF(NOT(ISBLANK(VLOOKUP(E282,IIPM!A$2:J$999,2,FALSE))),VLOOKUP(E282,IIPM!A$2:J$999,2,FALSE),"")</f>
        <v>Low</v>
      </c>
      <c r="D282" s="8" t="str">
        <f>IF(NOT(ISBLANK(VLOOKUP(E282,IIPM!A$2:J$999,3,FALSE))),VLOOKUP(E282,IIPM!A$2:J$999,3,FALSE),"")</f>
        <v>No</v>
      </c>
      <c r="E282" s="25" t="s">
        <v>655</v>
      </c>
      <c r="F282" s="19" t="str">
        <f>IF(NOT(ISBLANK(VLOOKUP(E282,IIPM!A$2:D$999,4,FALSE))),VLOOKUP(E282,IIPM!A$2:D$999,4,FALSE),"")</f>
        <v>Security Class Action</v>
      </c>
      <c r="G282" s="19" t="str">
        <f>IF(NOT(ISBLANK(VLOOKUP(E282,IIPM!A$2:J$999,5,FALSE))),VLOOKUP(E282,IIPM!A$2:J$999,5,FALSE),"")</f>
        <v>Villaruel, Norman (RBC IS)</v>
      </c>
      <c r="H282" s="92" t="str">
        <f>IF(NOT(ISBLANK(VLOOKUP(E282,IIPM!A$2:J$999,6,FALSE))),VLOOKUP(E282,IIPM!A$2:J$999,6,FALSE),"")</f>
        <v>Markakis, Bob</v>
      </c>
      <c r="I282" s="92" t="str">
        <f>IF(NOT(ISBLANK(INDEX(L5RegionalHead[Regional Head],MATCH(Summary[L5],L5RegionalHead[L5],0)))),INDEX(L5RegionalHead[Regional Head],MATCH(Summary[L5],L5RegionalHead[L5],0)),"")</f>
        <v>Bob Markakis</v>
      </c>
      <c r="J282" s="92" t="e">
        <f>IF(NOT(ISBLANK(INDEX(IIPM[BU Exec Sponsor],MATCH(Summary[App Code],#REF!,0)))),INDEX(IIPM[BU Exec Sponsor],MATCH(Summary[App Code],#REF!,0)),"")</f>
        <v>#REF!</v>
      </c>
      <c r="K282" s="92" t="e">
        <f>IF(NOT(ISBLANK(INDEX(IIPM[Business App Sponsor],MATCH(Summary[App Code],#REF!,0)))),INDEX(IIPM[Business App Sponsor],MATCH(Summary[App Code],#REF!,0)),"")</f>
        <v>#REF!</v>
      </c>
      <c r="L282" s="92" t="e">
        <f>IF(NOT(ISBLANK(INDEX(IIPM[Primary Data Centers],MATCH(Summary[App Code],#REF!,0)))),INDEX(IIPM[Primary Data Centers],MATCH(Summary[App Code],#REF!,0)),"")</f>
        <v>#REF!</v>
      </c>
      <c r="M282" s="92" t="s">
        <v>40</v>
      </c>
      <c r="N282" s="92" t="s">
        <v>838</v>
      </c>
      <c r="O282" s="92" t="e">
        <f>IF(NOT(ISBLANK(INDEX(IIPM[Current Lifecycle Phase],MATCH(Summary[App Code],#REF!,0)))),INDEX(IIPM[Current Lifecycle Phase],MATCH(Summary[App Code],#REF!,0)),"")</f>
        <v>#REF!</v>
      </c>
      <c r="P282" s="191" t="s">
        <v>719</v>
      </c>
      <c r="Q282" s="42">
        <v>43187</v>
      </c>
      <c r="R282" s="42">
        <v>43552</v>
      </c>
      <c r="S282" s="42" t="s">
        <v>1303</v>
      </c>
      <c r="T282" s="38"/>
      <c r="U282" s="42"/>
      <c r="V282" s="92"/>
      <c r="W282" s="92"/>
      <c r="X282" s="34"/>
      <c r="Y282" s="38" t="s">
        <v>719</v>
      </c>
      <c r="Z282" s="42"/>
      <c r="AA282" s="66"/>
      <c r="AB282" s="38" t="s">
        <v>719</v>
      </c>
      <c r="AC282" s="66"/>
      <c r="AD282" s="67"/>
      <c r="AE282" s="8" t="s">
        <v>93</v>
      </c>
      <c r="AF282" s="8" t="s">
        <v>93</v>
      </c>
      <c r="AG282" s="9">
        <v>41307</v>
      </c>
      <c r="AH282" s="8" t="s">
        <v>50</v>
      </c>
      <c r="AI282" s="18" t="s">
        <v>20</v>
      </c>
      <c r="AJ282" s="9">
        <v>42768</v>
      </c>
      <c r="AK282" s="39" t="s">
        <v>719</v>
      </c>
      <c r="AL282" s="161" t="s">
        <v>889</v>
      </c>
      <c r="AM282" s="20" t="b">
        <f>IF(NOT(ISNA(MATCH(Summary[App Code],#REF!,0))),TRUE,FALSE)</f>
        <v>1</v>
      </c>
    </row>
    <row r="283" spans="1:39" s="10" customFormat="1" ht="15" customHeight="1">
      <c r="A283" s="25">
        <v>1</v>
      </c>
      <c r="B283" s="8"/>
      <c r="C283" s="8" t="str">
        <f>IF(NOT(ISBLANK(VLOOKUP(E283,IIPM!A$2:J$999,2,FALSE))),VLOOKUP(E283,IIPM!A$2:J$999,2,FALSE),"")</f>
        <v>High</v>
      </c>
      <c r="D283" s="8" t="str">
        <f>IF(NOT(ISBLANK(VLOOKUP(E283,IIPM!A$2:J$999,3,FALSE))),VLOOKUP(E283,IIPM!A$2:J$999,3,FALSE),"")</f>
        <v>Yes</v>
      </c>
      <c r="E283" s="25" t="s">
        <v>657</v>
      </c>
      <c r="F283" s="19" t="str">
        <f>IF(NOT(ISBLANK(VLOOKUP(E283,IIPM!A$2:D$999,4,FALSE))),VLOOKUP(E283,IIPM!A$2:D$999,4,FALSE),"")</f>
        <v>Investor Services Online</v>
      </c>
      <c r="G283" s="19" t="str">
        <f>IF(NOT(ISBLANK(VLOOKUP(E283,IIPM!A$2:J$999,5,FALSE))),VLOOKUP(E283,IIPM!A$2:J$999,5,FALSE),"")</f>
        <v>Vernon, Howard Hugh</v>
      </c>
      <c r="H283" s="92" t="str">
        <f>IF(NOT(ISBLANK(VLOOKUP(E283,IIPM!A$2:J$999,6,FALSE))),VLOOKUP(E283,IIPM!A$2:J$999,6,FALSE),"")</f>
        <v>Markakis, Bob</v>
      </c>
      <c r="I283" s="92" t="str">
        <f>IF(NOT(ISBLANK(INDEX(L5RegionalHead[Regional Head],MATCH(Summary[L5],L5RegionalHead[L5],0)))),INDEX(L5RegionalHead[Regional Head],MATCH(Summary[L5],L5RegionalHead[L5],0)),"")</f>
        <v>Bob Markakis</v>
      </c>
      <c r="J283" s="92" t="e">
        <f>IF(NOT(ISBLANK(INDEX(IIPM[BU Exec Sponsor],MATCH(Summary[App Code],#REF!,0)))),INDEX(IIPM[BU Exec Sponsor],MATCH(Summary[App Code],#REF!,0)),"")</f>
        <v>#REF!</v>
      </c>
      <c r="K283" s="92" t="e">
        <f>IF(NOT(ISBLANK(INDEX(IIPM[Business App Sponsor],MATCH(Summary[App Code],#REF!,0)))),INDEX(IIPM[Business App Sponsor],MATCH(Summary[App Code],#REF!,0)),"")</f>
        <v>#REF!</v>
      </c>
      <c r="L283" s="92" t="e">
        <f>IF(NOT(ISBLANK(INDEX(IIPM[Primary Data Centers],MATCH(Summary[App Code],#REF!,0)))),INDEX(IIPM[Primary Data Centers],MATCH(Summary[App Code],#REF!,0)),"")</f>
        <v>#REF!</v>
      </c>
      <c r="M283" s="92" t="s">
        <v>258</v>
      </c>
      <c r="N283" s="92" t="s">
        <v>573</v>
      </c>
      <c r="O283" s="92" t="e">
        <f>IF(NOT(ISBLANK(INDEX(IIPM[Current Lifecycle Phase],MATCH(Summary[App Code],#REF!,0)))),INDEX(IIPM[Current Lifecycle Phase],MATCH(Summary[App Code],#REF!,0)),"")</f>
        <v>#REF!</v>
      </c>
      <c r="P283" s="191" t="s">
        <v>953</v>
      </c>
      <c r="Q283" s="42">
        <v>42783</v>
      </c>
      <c r="R283" s="42">
        <v>43147</v>
      </c>
      <c r="S283" s="42" t="s">
        <v>1305</v>
      </c>
      <c r="T283" s="38"/>
      <c r="U283" s="42"/>
      <c r="V283" s="92"/>
      <c r="W283" s="92"/>
      <c r="X283" s="34">
        <v>1</v>
      </c>
      <c r="Y283" s="38" t="s">
        <v>719</v>
      </c>
      <c r="Z283" s="42"/>
      <c r="AA283" s="66"/>
      <c r="AB283" s="38" t="s">
        <v>719</v>
      </c>
      <c r="AC283" s="163"/>
      <c r="AD283" s="67" t="s">
        <v>671</v>
      </c>
      <c r="AE283" s="8" t="s">
        <v>55</v>
      </c>
      <c r="AF283" s="8" t="s">
        <v>131</v>
      </c>
      <c r="AG283" s="9">
        <v>42448</v>
      </c>
      <c r="AH283" s="8" t="s">
        <v>19</v>
      </c>
      <c r="AI283" s="18" t="s">
        <v>20</v>
      </c>
      <c r="AJ283" s="9">
        <v>42813</v>
      </c>
      <c r="AK283" s="39" t="s">
        <v>719</v>
      </c>
      <c r="AL283" s="161"/>
      <c r="AM283" s="20" t="b">
        <f>IF(NOT(ISNA(MATCH(Summary[App Code],#REF!,0))),TRUE,FALSE)</f>
        <v>1</v>
      </c>
    </row>
    <row r="284" spans="1:39" s="10" customFormat="1" ht="15" customHeight="1">
      <c r="A284" s="25"/>
      <c r="B284" s="8"/>
      <c r="C284" s="8" t="str">
        <f>IF(NOT(ISBLANK(VLOOKUP(E284,IIPM!A$2:J$999,2,FALSE))),VLOOKUP(E284,IIPM!A$2:J$999,2,FALSE),"")</f>
        <v>High</v>
      </c>
      <c r="D284" s="8" t="str">
        <f>IF(NOT(ISBLANK(VLOOKUP(E284,IIPM!A$2:J$999,3,FALSE))),VLOOKUP(E284,IIPM!A$2:J$999,3,FALSE),"")</f>
        <v>Yes</v>
      </c>
      <c r="E284" s="25" t="s">
        <v>661</v>
      </c>
      <c r="F284" s="19" t="str">
        <f>IF(NOT(ISBLANK(VLOOKUP(E284,IIPM!A$2:D$999,4,FALSE))),VLOOKUP(E284,IIPM!A$2:D$999,4,FALSE),"")</f>
        <v>HFS</v>
      </c>
      <c r="G284" s="19" t="str">
        <f>IF(NOT(ISBLANK(VLOOKUP(E284,IIPM!A$2:J$999,5,FALSE))),VLOOKUP(E284,IIPM!A$2:J$999,5,FALSE),"")</f>
        <v>Landau, Nataliya (RBC IS)</v>
      </c>
      <c r="H284" s="92" t="str">
        <f>IF(NOT(ISBLANK(VLOOKUP(E284,IIPM!A$2:J$999,6,FALSE))),VLOOKUP(E284,IIPM!A$2:J$999,6,FALSE),"")</f>
        <v>Rastegar, Afsaneh</v>
      </c>
      <c r="I284" s="92" t="str">
        <f>IF(NOT(ISBLANK(INDEX(L5RegionalHead[Regional Head],MATCH(Summary[L5],L5RegionalHead[L5],0)))),INDEX(L5RegionalHead[Regional Head],MATCH(Summary[L5],L5RegionalHead[L5],0)),"")</f>
        <v>Bob Markakis</v>
      </c>
      <c r="J284" s="92" t="e">
        <f>IF(NOT(ISBLANK(INDEX(IIPM[BU Exec Sponsor],MATCH(Summary[App Code],#REF!,0)))),INDEX(IIPM[BU Exec Sponsor],MATCH(Summary[App Code],#REF!,0)),"")</f>
        <v>#REF!</v>
      </c>
      <c r="K284" s="92" t="e">
        <f>IF(NOT(ISBLANK(INDEX(IIPM[Business App Sponsor],MATCH(Summary[App Code],#REF!,0)))),INDEX(IIPM[Business App Sponsor],MATCH(Summary[App Code],#REF!,0)),"")</f>
        <v>#REF!</v>
      </c>
      <c r="L284" s="92" t="e">
        <f>IF(NOT(ISBLANK(INDEX(IIPM[Primary Data Centers],MATCH(Summary[App Code],#REF!,0)))),INDEX(IIPM[Primary Data Centers],MATCH(Summary[App Code],#REF!,0)),"")</f>
        <v>#REF!</v>
      </c>
      <c r="M284" s="92" t="s">
        <v>40</v>
      </c>
      <c r="N284" s="92" t="s">
        <v>838</v>
      </c>
      <c r="O284" s="92" t="e">
        <f>IF(NOT(ISBLANK(INDEX(IIPM[Current Lifecycle Phase],MATCH(Summary[App Code],#REF!,0)))),INDEX(IIPM[Current Lifecycle Phase],MATCH(Summary[App Code],#REF!,0)),"")</f>
        <v>#REF!</v>
      </c>
      <c r="P284" s="191" t="s">
        <v>719</v>
      </c>
      <c r="Q284" s="42">
        <v>43188</v>
      </c>
      <c r="R284" s="42">
        <v>43553</v>
      </c>
      <c r="S284" s="42" t="s">
        <v>1303</v>
      </c>
      <c r="T284" s="38"/>
      <c r="U284" s="42"/>
      <c r="V284" s="92"/>
      <c r="W284" s="92"/>
      <c r="X284" s="34">
        <v>4</v>
      </c>
      <c r="Y284" s="38" t="s">
        <v>719</v>
      </c>
      <c r="Z284" s="42"/>
      <c r="AA284" s="66"/>
      <c r="AB284" s="38" t="s">
        <v>719</v>
      </c>
      <c r="AC284" s="92"/>
      <c r="AD284" s="66"/>
      <c r="AE284" s="8" t="s">
        <v>51</v>
      </c>
      <c r="AF284" s="8" t="s">
        <v>43</v>
      </c>
      <c r="AG284" s="9">
        <v>42630</v>
      </c>
      <c r="AH284" s="8" t="s">
        <v>19</v>
      </c>
      <c r="AI284" s="18" t="s">
        <v>20</v>
      </c>
      <c r="AJ284" s="9">
        <v>42995</v>
      </c>
      <c r="AK284" s="39" t="s">
        <v>719</v>
      </c>
      <c r="AL284" s="161"/>
      <c r="AM284" s="20" t="b">
        <f>IF(NOT(ISNA(MATCH(Summary[App Code],#REF!,0))),TRUE,FALSE)</f>
        <v>1</v>
      </c>
    </row>
    <row r="285" spans="1:39" s="10" customFormat="1" ht="15" customHeight="1">
      <c r="A285" s="25"/>
      <c r="B285" s="8"/>
      <c r="C285" s="8"/>
      <c r="D285" s="8"/>
      <c r="E285" s="25"/>
      <c r="F285" s="19"/>
      <c r="G285" s="19"/>
      <c r="H285" s="92"/>
      <c r="I285" s="92"/>
      <c r="J285" s="92"/>
      <c r="K285" s="92"/>
      <c r="L285" s="92"/>
      <c r="M285" s="92"/>
      <c r="N285" s="92"/>
      <c r="O285" s="92"/>
      <c r="P285" s="38"/>
      <c r="Q285" s="42"/>
      <c r="R285" s="42"/>
      <c r="S285" s="42"/>
      <c r="T285" s="42"/>
      <c r="U285" s="42"/>
      <c r="V285" s="92"/>
      <c r="W285" s="92"/>
      <c r="X285" s="92"/>
      <c r="Y285" s="38"/>
      <c r="Z285" s="38"/>
      <c r="AA285" s="67"/>
      <c r="AB285" s="9"/>
      <c r="AC285" s="92"/>
      <c r="AD285" s="67"/>
      <c r="AE285" s="8"/>
      <c r="AF285" s="8"/>
      <c r="AG285" s="8"/>
      <c r="AH285" s="8"/>
      <c r="AI285" s="18"/>
      <c r="AJ285" s="9"/>
      <c r="AK285" s="76"/>
      <c r="AL285" s="76"/>
      <c r="AM285" s="20"/>
    </row>
    <row r="286" spans="1:39" s="10" customFormat="1" ht="15" customHeight="1">
      <c r="A286" s="25"/>
      <c r="B286" s="8"/>
      <c r="C286" s="8"/>
      <c r="D286" s="8"/>
      <c r="E286" s="25"/>
      <c r="F286" s="19"/>
      <c r="G286" s="19"/>
      <c r="H286" s="92"/>
      <c r="I286" s="92"/>
      <c r="J286" s="92"/>
      <c r="K286" s="92"/>
      <c r="L286" s="92"/>
      <c r="M286" s="92"/>
      <c r="N286" s="92"/>
      <c r="O286" s="92"/>
      <c r="P286" s="38"/>
      <c r="Q286" s="42"/>
      <c r="R286" s="42"/>
      <c r="S286" s="42"/>
      <c r="T286" s="42"/>
      <c r="U286" s="42"/>
      <c r="V286" s="92"/>
      <c r="W286" s="92"/>
      <c r="X286" s="92"/>
      <c r="Y286" s="38"/>
      <c r="Z286" s="38"/>
      <c r="AA286" s="67"/>
      <c r="AB286" s="9"/>
      <c r="AC286" s="92"/>
      <c r="AD286" s="67"/>
      <c r="AE286" s="8"/>
      <c r="AF286" s="8"/>
      <c r="AG286" s="8"/>
      <c r="AH286" s="8"/>
      <c r="AI286" s="18"/>
      <c r="AJ286" s="9"/>
      <c r="AK286" s="76"/>
      <c r="AL286" s="76"/>
      <c r="AM286" s="20"/>
    </row>
    <row r="287" spans="1:39" s="10" customFormat="1" ht="15" customHeight="1">
      <c r="A287" s="25"/>
      <c r="B287" s="8"/>
      <c r="C287" s="8"/>
      <c r="D287" s="8"/>
      <c r="E287" s="25"/>
      <c r="F287" s="19"/>
      <c r="G287" s="19"/>
      <c r="H287" s="92"/>
      <c r="I287" s="92"/>
      <c r="J287" s="92"/>
      <c r="K287" s="92"/>
      <c r="L287" s="92"/>
      <c r="M287" s="92"/>
      <c r="N287" s="92"/>
      <c r="O287" s="92"/>
      <c r="P287" s="38"/>
      <c r="Q287" s="42"/>
      <c r="R287" s="42"/>
      <c r="S287" s="42"/>
      <c r="T287" s="42"/>
      <c r="U287" s="42"/>
      <c r="V287" s="92"/>
      <c r="W287" s="92"/>
      <c r="X287" s="92"/>
      <c r="Y287" s="38"/>
      <c r="Z287" s="38"/>
      <c r="AA287" s="67"/>
      <c r="AB287" s="9"/>
      <c r="AC287" s="92"/>
      <c r="AD287" s="67"/>
      <c r="AE287" s="8"/>
      <c r="AF287" s="8"/>
      <c r="AG287" s="9"/>
      <c r="AH287" s="8"/>
      <c r="AI287" s="18"/>
      <c r="AJ287" s="9"/>
      <c r="AK287" s="76"/>
      <c r="AL287" s="76"/>
      <c r="AM287" s="20"/>
    </row>
    <row r="288" spans="1:39" s="10" customFormat="1" ht="15" customHeight="1">
      <c r="A288" s="25"/>
      <c r="B288" s="8"/>
      <c r="C288" s="8"/>
      <c r="D288" s="8"/>
      <c r="E288" s="25"/>
      <c r="F288" s="19"/>
      <c r="G288" s="19"/>
      <c r="H288" s="92"/>
      <c r="I288" s="92"/>
      <c r="J288" s="92"/>
      <c r="K288" s="92"/>
      <c r="L288" s="92"/>
      <c r="M288" s="92"/>
      <c r="N288" s="92"/>
      <c r="O288" s="92"/>
      <c r="P288" s="38"/>
      <c r="Q288" s="42"/>
      <c r="R288" s="42"/>
      <c r="S288" s="42"/>
      <c r="T288" s="42"/>
      <c r="U288" s="42"/>
      <c r="V288" s="92"/>
      <c r="W288" s="92"/>
      <c r="X288" s="92"/>
      <c r="Y288" s="38"/>
      <c r="Z288" s="38"/>
      <c r="AA288" s="67"/>
      <c r="AB288" s="9"/>
      <c r="AC288" s="92"/>
      <c r="AD288" s="67"/>
      <c r="AE288" s="8"/>
      <c r="AF288" s="8"/>
      <c r="AG288" s="9"/>
      <c r="AH288" s="8"/>
      <c r="AI288" s="18"/>
      <c r="AJ288" s="9"/>
      <c r="AK288" s="76"/>
      <c r="AL288" s="76"/>
      <c r="AM288" s="20"/>
    </row>
    <row r="289" spans="1:39" s="10" customFormat="1" ht="15" customHeight="1">
      <c r="A289" s="25"/>
      <c r="B289" s="8"/>
      <c r="C289" s="8"/>
      <c r="D289" s="8"/>
      <c r="E289" s="25"/>
      <c r="F289" s="19"/>
      <c r="G289" s="19"/>
      <c r="H289" s="92"/>
      <c r="I289" s="92"/>
      <c r="J289" s="92"/>
      <c r="K289" s="92"/>
      <c r="L289" s="92"/>
      <c r="M289" s="92"/>
      <c r="N289" s="92"/>
      <c r="O289" s="92"/>
      <c r="P289" s="38"/>
      <c r="Q289" s="42"/>
      <c r="R289" s="42"/>
      <c r="S289" s="42"/>
      <c r="T289" s="42"/>
      <c r="U289" s="42"/>
      <c r="V289" s="92"/>
      <c r="W289" s="92"/>
      <c r="X289" s="92"/>
      <c r="Y289" s="38"/>
      <c r="Z289" s="38"/>
      <c r="AA289" s="67"/>
      <c r="AB289" s="9"/>
      <c r="AC289" s="92"/>
      <c r="AD289" s="67"/>
      <c r="AE289" s="8"/>
      <c r="AF289" s="8"/>
      <c r="AG289" s="9"/>
      <c r="AH289" s="8"/>
      <c r="AI289" s="18"/>
      <c r="AJ289" s="9"/>
      <c r="AK289" s="76"/>
      <c r="AL289" s="76"/>
      <c r="AM289" s="20"/>
    </row>
    <row r="290" spans="1:39" s="10" customFormat="1" ht="15" customHeight="1">
      <c r="A290" s="25"/>
      <c r="B290" s="8"/>
      <c r="C290" s="8"/>
      <c r="D290" s="8"/>
      <c r="E290" s="25"/>
      <c r="F290" s="19"/>
      <c r="G290" s="19"/>
      <c r="H290" s="92"/>
      <c r="I290" s="92"/>
      <c r="J290" s="92"/>
      <c r="K290" s="92"/>
      <c r="L290" s="92"/>
      <c r="M290" s="92"/>
      <c r="N290" s="92"/>
      <c r="O290" s="92"/>
      <c r="P290" s="38"/>
      <c r="Q290" s="42"/>
      <c r="R290" s="42"/>
      <c r="S290" s="42"/>
      <c r="T290" s="42"/>
      <c r="U290" s="42"/>
      <c r="V290" s="92"/>
      <c r="W290" s="92"/>
      <c r="X290" s="92"/>
      <c r="Y290" s="38"/>
      <c r="Z290" s="38"/>
      <c r="AA290" s="67"/>
      <c r="AB290" s="9"/>
      <c r="AC290" s="92"/>
      <c r="AD290" s="67"/>
      <c r="AE290" s="8"/>
      <c r="AF290" s="8"/>
      <c r="AG290" s="9"/>
      <c r="AH290" s="8"/>
      <c r="AI290" s="18"/>
      <c r="AJ290" s="9"/>
      <c r="AK290" s="76"/>
      <c r="AL290" s="76"/>
      <c r="AM290" s="20"/>
    </row>
    <row r="291" spans="1:39" s="10" customFormat="1" ht="15" customHeight="1">
      <c r="A291" s="25"/>
      <c r="B291" s="8"/>
      <c r="C291" s="8"/>
      <c r="D291" s="8"/>
      <c r="E291" s="25"/>
      <c r="F291" s="19"/>
      <c r="G291" s="19"/>
      <c r="H291" s="92"/>
      <c r="I291" s="92"/>
      <c r="J291" s="92"/>
      <c r="K291" s="92"/>
      <c r="L291" s="92"/>
      <c r="M291" s="92"/>
      <c r="N291" s="92"/>
      <c r="O291" s="92"/>
      <c r="P291" s="38"/>
      <c r="Q291" s="42"/>
      <c r="R291" s="42"/>
      <c r="S291" s="42"/>
      <c r="T291" s="42"/>
      <c r="U291" s="42"/>
      <c r="V291" s="92"/>
      <c r="W291" s="92"/>
      <c r="X291" s="92"/>
      <c r="Y291" s="38"/>
      <c r="Z291" s="38"/>
      <c r="AA291" s="67"/>
      <c r="AB291" s="8"/>
      <c r="AC291" s="92"/>
      <c r="AD291" s="67"/>
      <c r="AE291" s="8"/>
      <c r="AF291" s="8"/>
      <c r="AG291" s="8"/>
      <c r="AH291" s="8"/>
      <c r="AI291" s="18"/>
      <c r="AJ291" s="8"/>
      <c r="AK291" s="77"/>
      <c r="AL291" s="77"/>
      <c r="AM291" s="20"/>
    </row>
    <row r="292" spans="1:39" s="10" customFormat="1" ht="15" customHeight="1">
      <c r="A292" s="25"/>
      <c r="B292" s="8"/>
      <c r="C292" s="8"/>
      <c r="D292" s="8"/>
      <c r="E292" s="25"/>
      <c r="F292" s="19"/>
      <c r="G292" s="149"/>
      <c r="H292"/>
      <c r="I292"/>
      <c r="J292"/>
      <c r="K292"/>
      <c r="L292"/>
      <c r="M292"/>
      <c r="N292"/>
      <c r="O292"/>
      <c r="P292" s="180"/>
      <c r="Q292" s="103"/>
      <c r="R292" s="103"/>
      <c r="S292" s="103"/>
      <c r="T292" s="103"/>
      <c r="U292" s="103"/>
      <c r="V292"/>
      <c r="W292"/>
      <c r="X292"/>
      <c r="Y292" s="180"/>
      <c r="Z292" s="181"/>
      <c r="AA292" s="182"/>
      <c r="AB292" s="184"/>
      <c r="AC292"/>
      <c r="AD292" s="182"/>
      <c r="AE292" s="85"/>
      <c r="AF292" s="33"/>
      <c r="AG292" s="33"/>
      <c r="AH292" s="33"/>
      <c r="AI292" s="183"/>
      <c r="AJ292" s="86"/>
      <c r="AK292" s="76"/>
      <c r="AL292" s="76"/>
      <c r="AM292" s="20"/>
    </row>
    <row r="293" spans="1:39" s="10" customFormat="1" ht="15" customHeight="1">
      <c r="A293" s="25"/>
      <c r="B293" s="8"/>
      <c r="C293" s="8"/>
      <c r="D293" s="8"/>
      <c r="E293" s="25"/>
      <c r="F293" s="19"/>
      <c r="G293" s="28"/>
      <c r="H293"/>
      <c r="I293"/>
      <c r="J293"/>
      <c r="K293"/>
      <c r="L293"/>
      <c r="M293"/>
      <c r="N293"/>
      <c r="O293"/>
      <c r="P293" s="71"/>
      <c r="Q293" s="42"/>
      <c r="R293" s="42"/>
      <c r="S293" s="42"/>
      <c r="T293" s="42"/>
      <c r="U293" s="42"/>
      <c r="V293"/>
      <c r="W293"/>
      <c r="X293"/>
      <c r="Y293" s="71"/>
      <c r="Z293" s="60"/>
      <c r="AA293" s="65"/>
      <c r="AB293" s="76"/>
      <c r="AC293"/>
      <c r="AD293" s="65"/>
      <c r="AE293" s="31"/>
      <c r="AF293" s="8"/>
      <c r="AG293" s="9"/>
      <c r="AH293" s="8"/>
      <c r="AI293" s="18"/>
      <c r="AJ293" s="9"/>
      <c r="AK293" s="76"/>
      <c r="AL293" s="76"/>
      <c r="AM293" s="20"/>
    </row>
    <row r="294" spans="1:39" s="10" customFormat="1" ht="15" customHeight="1">
      <c r="A294" s="25"/>
      <c r="B294" s="8"/>
      <c r="C294" s="8"/>
      <c r="D294" s="8"/>
      <c r="E294" s="25"/>
      <c r="F294" s="19"/>
      <c r="G294" s="28"/>
      <c r="H294"/>
      <c r="I294"/>
      <c r="J294"/>
      <c r="K294"/>
      <c r="L294"/>
      <c r="M294"/>
      <c r="N294"/>
      <c r="O294"/>
      <c r="P294" s="71"/>
      <c r="Q294" s="42"/>
      <c r="R294" s="42"/>
      <c r="S294" s="42"/>
      <c r="T294" s="42"/>
      <c r="U294" s="42"/>
      <c r="V294"/>
      <c r="W294"/>
      <c r="X294"/>
      <c r="Y294" s="71"/>
      <c r="Z294" s="60"/>
      <c r="AA294" s="65"/>
      <c r="AB294" s="76"/>
      <c r="AC294"/>
      <c r="AD294" s="65"/>
      <c r="AE294" s="31"/>
      <c r="AF294" s="8"/>
      <c r="AG294" s="9"/>
      <c r="AH294" s="8"/>
      <c r="AI294" s="18"/>
      <c r="AJ294" s="9"/>
      <c r="AK294" s="76"/>
      <c r="AL294" s="76"/>
      <c r="AM294" s="20"/>
    </row>
    <row r="295" spans="1:39" s="10" customFormat="1" ht="15" customHeight="1">
      <c r="A295" s="25"/>
      <c r="B295" s="8"/>
      <c r="C295" s="8"/>
      <c r="D295" s="8"/>
      <c r="E295" s="25"/>
      <c r="F295" s="19"/>
      <c r="G295" s="28"/>
      <c r="H295"/>
      <c r="I295"/>
      <c r="J295"/>
      <c r="K295"/>
      <c r="L295"/>
      <c r="M295"/>
      <c r="N295"/>
      <c r="O295"/>
      <c r="P295" s="71"/>
      <c r="Q295" s="42"/>
      <c r="R295" s="42"/>
      <c r="S295" s="42"/>
      <c r="T295" s="42"/>
      <c r="U295" s="42"/>
      <c r="V295"/>
      <c r="W295"/>
      <c r="X295"/>
      <c r="Y295" s="71"/>
      <c r="Z295" s="60"/>
      <c r="AA295" s="65"/>
      <c r="AB295" s="77"/>
      <c r="AC295"/>
      <c r="AD295" s="65"/>
      <c r="AE295" s="31"/>
      <c r="AF295" s="8"/>
      <c r="AG295" s="8"/>
      <c r="AH295" s="8"/>
      <c r="AI295" s="18"/>
      <c r="AJ295" s="8"/>
      <c r="AK295" s="77"/>
      <c r="AL295" s="77"/>
      <c r="AM295" s="20"/>
    </row>
    <row r="296" spans="1:39" s="10" customFormat="1" ht="15" customHeight="1">
      <c r="A296" s="25"/>
      <c r="B296" s="8"/>
      <c r="C296" s="8"/>
      <c r="D296" s="8"/>
      <c r="E296" s="25"/>
      <c r="F296" s="19"/>
      <c r="G296" s="28"/>
      <c r="H296"/>
      <c r="I296"/>
      <c r="J296"/>
      <c r="K296"/>
      <c r="L296"/>
      <c r="M296"/>
      <c r="N296"/>
      <c r="O296"/>
      <c r="P296" s="71"/>
      <c r="Q296" s="42"/>
      <c r="R296" s="42"/>
      <c r="S296" s="42"/>
      <c r="T296" s="42"/>
      <c r="U296" s="42"/>
      <c r="V296"/>
      <c r="W296"/>
      <c r="X296"/>
      <c r="Y296" s="71"/>
      <c r="Z296" s="60"/>
      <c r="AA296" s="65"/>
      <c r="AB296" s="77"/>
      <c r="AC296"/>
      <c r="AD296" s="65"/>
      <c r="AE296" s="31"/>
      <c r="AF296" s="8"/>
      <c r="AG296" s="8"/>
      <c r="AH296" s="8"/>
      <c r="AI296" s="18"/>
      <c r="AJ296" s="8"/>
      <c r="AK296" s="77"/>
      <c r="AL296" s="77"/>
      <c r="AM296" s="20"/>
    </row>
    <row r="297" spans="1:39" s="10" customFormat="1" ht="15" customHeight="1">
      <c r="A297" s="25"/>
      <c r="B297" s="8"/>
      <c r="C297" s="8"/>
      <c r="D297" s="8"/>
      <c r="E297" s="25"/>
      <c r="F297" s="19"/>
      <c r="G297" s="28"/>
      <c r="H297"/>
      <c r="I297"/>
      <c r="J297"/>
      <c r="K297"/>
      <c r="L297"/>
      <c r="M297"/>
      <c r="N297"/>
      <c r="O297"/>
      <c r="P297" s="71"/>
      <c r="Q297" s="42"/>
      <c r="R297" s="42"/>
      <c r="S297" s="42"/>
      <c r="T297" s="42"/>
      <c r="U297" s="42"/>
      <c r="V297"/>
      <c r="W297"/>
      <c r="X297"/>
      <c r="Y297" s="71"/>
      <c r="Z297" s="60"/>
      <c r="AA297" s="65"/>
      <c r="AB297" s="76"/>
      <c r="AC297"/>
      <c r="AD297" s="65"/>
      <c r="AE297" s="31"/>
      <c r="AF297" s="8"/>
      <c r="AG297" s="9"/>
      <c r="AH297" s="8"/>
      <c r="AI297" s="18"/>
      <c r="AJ297" s="9"/>
      <c r="AK297" s="76"/>
      <c r="AL297" s="76"/>
      <c r="AM297" s="20"/>
    </row>
    <row r="298" spans="1:39" s="10" customFormat="1" ht="15" customHeight="1">
      <c r="A298" s="25"/>
      <c r="B298" s="8"/>
      <c r="C298" s="8"/>
      <c r="D298" s="8"/>
      <c r="E298" s="25"/>
      <c r="F298" s="19"/>
      <c r="G298" s="28"/>
      <c r="H298"/>
      <c r="I298"/>
      <c r="J298"/>
      <c r="K298"/>
      <c r="L298"/>
      <c r="M298"/>
      <c r="N298"/>
      <c r="O298"/>
      <c r="P298" s="71"/>
      <c r="Q298" s="42"/>
      <c r="R298" s="42"/>
      <c r="S298" s="42"/>
      <c r="T298" s="42"/>
      <c r="U298" s="42"/>
      <c r="V298"/>
      <c r="W298"/>
      <c r="X298"/>
      <c r="Y298" s="71"/>
      <c r="Z298" s="60"/>
      <c r="AA298" s="65"/>
      <c r="AB298" s="76"/>
      <c r="AC298"/>
      <c r="AD298" s="65"/>
      <c r="AE298" s="31"/>
      <c r="AF298" s="8"/>
      <c r="AG298" s="9"/>
      <c r="AH298" s="8"/>
      <c r="AI298" s="18"/>
      <c r="AJ298" s="9"/>
      <c r="AK298" s="76"/>
      <c r="AL298" s="76"/>
      <c r="AM298" s="20"/>
    </row>
    <row r="299" spans="1:39" s="10" customFormat="1" ht="15" customHeight="1">
      <c r="A299" s="25"/>
      <c r="B299" s="8"/>
      <c r="C299" s="8"/>
      <c r="D299" s="8"/>
      <c r="E299" s="25"/>
      <c r="F299" s="19"/>
      <c r="G299" s="28"/>
      <c r="H299"/>
      <c r="I299"/>
      <c r="J299"/>
      <c r="K299"/>
      <c r="L299"/>
      <c r="M299"/>
      <c r="N299"/>
      <c r="O299"/>
      <c r="P299" s="71"/>
      <c r="Q299" s="42"/>
      <c r="R299" s="42"/>
      <c r="S299" s="42"/>
      <c r="T299" s="42"/>
      <c r="U299" s="42"/>
      <c r="V299"/>
      <c r="W299"/>
      <c r="X299"/>
      <c r="Y299" s="71"/>
      <c r="Z299" s="60"/>
      <c r="AA299" s="65"/>
      <c r="AB299" s="76"/>
      <c r="AC299"/>
      <c r="AD299" s="65"/>
      <c r="AE299" s="31"/>
      <c r="AF299" s="8"/>
      <c r="AG299" s="8"/>
      <c r="AH299" s="8"/>
      <c r="AI299" s="18"/>
      <c r="AJ299" s="9"/>
      <c r="AK299" s="76"/>
      <c r="AL299" s="76"/>
      <c r="AM299" s="20"/>
    </row>
    <row r="300" spans="1:39" s="10" customFormat="1" ht="15" customHeight="1">
      <c r="A300" s="25"/>
      <c r="B300" s="8"/>
      <c r="C300" s="8"/>
      <c r="D300" s="8"/>
      <c r="E300" s="25"/>
      <c r="F300" s="19"/>
      <c r="G300" s="28"/>
      <c r="H300"/>
      <c r="I300"/>
      <c r="J300"/>
      <c r="K300"/>
      <c r="L300"/>
      <c r="M300"/>
      <c r="N300"/>
      <c r="O300"/>
      <c r="P300" s="71"/>
      <c r="Q300" s="42"/>
      <c r="R300" s="42"/>
      <c r="S300" s="42"/>
      <c r="T300" s="42"/>
      <c r="U300" s="42"/>
      <c r="V300"/>
      <c r="W300"/>
      <c r="X300"/>
      <c r="Y300" s="71"/>
      <c r="Z300" s="60"/>
      <c r="AA300" s="65"/>
      <c r="AB300" s="76"/>
      <c r="AC300"/>
      <c r="AD300" s="65"/>
      <c r="AE300" s="31"/>
      <c r="AF300" s="8"/>
      <c r="AG300" s="8"/>
      <c r="AH300" s="8"/>
      <c r="AI300" s="18"/>
      <c r="AJ300" s="9"/>
      <c r="AK300" s="76"/>
      <c r="AL300" s="76"/>
      <c r="AM300" s="20"/>
    </row>
    <row r="301" spans="1:39" s="10" customFormat="1" ht="15" customHeight="1">
      <c r="A301" s="25"/>
      <c r="B301" s="8"/>
      <c r="C301" s="8"/>
      <c r="D301" s="8"/>
      <c r="E301" s="25"/>
      <c r="F301" s="19"/>
      <c r="G301" s="28"/>
      <c r="H301"/>
      <c r="I301"/>
      <c r="J301"/>
      <c r="K301"/>
      <c r="L301"/>
      <c r="M301"/>
      <c r="N301"/>
      <c r="O301"/>
      <c r="P301" s="71"/>
      <c r="Q301" s="42"/>
      <c r="R301" s="42"/>
      <c r="S301" s="42"/>
      <c r="T301" s="42"/>
      <c r="U301" s="42"/>
      <c r="V301"/>
      <c r="W301"/>
      <c r="X301"/>
      <c r="Y301" s="71"/>
      <c r="Z301" s="60"/>
      <c r="AA301" s="65"/>
      <c r="AB301" s="76"/>
      <c r="AC301"/>
      <c r="AD301" s="65"/>
      <c r="AE301" s="31"/>
      <c r="AF301" s="8"/>
      <c r="AG301" s="9"/>
      <c r="AH301" s="8"/>
      <c r="AI301" s="18"/>
      <c r="AJ301" s="9"/>
      <c r="AK301" s="76"/>
      <c r="AL301" s="76"/>
      <c r="AM301" s="20"/>
    </row>
    <row r="302" spans="1:39" s="10" customFormat="1" ht="15" customHeight="1">
      <c r="A302" s="25"/>
      <c r="B302" s="8"/>
      <c r="C302" s="8"/>
      <c r="D302" s="8"/>
      <c r="E302" s="25"/>
      <c r="F302" s="19"/>
      <c r="G302" s="28"/>
      <c r="H302"/>
      <c r="I302"/>
      <c r="J302"/>
      <c r="K302"/>
      <c r="L302"/>
      <c r="M302"/>
      <c r="N302"/>
      <c r="O302"/>
      <c r="P302" s="71"/>
      <c r="Q302" s="42"/>
      <c r="R302" s="42"/>
      <c r="S302" s="42"/>
      <c r="T302" s="42"/>
      <c r="U302" s="42"/>
      <c r="V302"/>
      <c r="W302"/>
      <c r="X302"/>
      <c r="Y302" s="71"/>
      <c r="Z302" s="60"/>
      <c r="AA302" s="65"/>
      <c r="AB302" s="77"/>
      <c r="AC302"/>
      <c r="AD302" s="65"/>
      <c r="AE302" s="31"/>
      <c r="AF302" s="8"/>
      <c r="AG302" s="8"/>
      <c r="AH302" s="8"/>
      <c r="AI302" s="18"/>
      <c r="AJ302" s="8"/>
      <c r="AK302" s="77"/>
      <c r="AL302" s="77"/>
      <c r="AM302" s="20"/>
    </row>
    <row r="303" spans="1:39" s="10" customFormat="1" ht="15" customHeight="1">
      <c r="A303" s="25"/>
      <c r="B303" s="8"/>
      <c r="C303" s="8"/>
      <c r="D303" s="8"/>
      <c r="E303" s="25"/>
      <c r="F303" s="19"/>
      <c r="G303" s="28"/>
      <c r="H303"/>
      <c r="I303"/>
      <c r="J303"/>
      <c r="K303"/>
      <c r="L303"/>
      <c r="M303"/>
      <c r="N303"/>
      <c r="O303"/>
      <c r="P303" s="71"/>
      <c r="Q303" s="42"/>
      <c r="R303" s="42"/>
      <c r="S303" s="42"/>
      <c r="T303" s="42"/>
      <c r="U303" s="42"/>
      <c r="V303"/>
      <c r="W303"/>
      <c r="X303"/>
      <c r="Y303" s="71"/>
      <c r="Z303" s="60"/>
      <c r="AA303" s="65"/>
      <c r="AB303" s="77"/>
      <c r="AC303"/>
      <c r="AD303" s="65"/>
      <c r="AE303" s="31"/>
      <c r="AF303" s="8"/>
      <c r="AG303" s="8"/>
      <c r="AH303" s="8"/>
      <c r="AI303" s="18"/>
      <c r="AJ303" s="8"/>
      <c r="AK303" s="77"/>
      <c r="AL303" s="77"/>
      <c r="AM303" s="20"/>
    </row>
    <row r="304" spans="1:39" s="10" customFormat="1" ht="15" customHeight="1">
      <c r="A304" s="25"/>
      <c r="B304" s="8"/>
      <c r="C304" s="8"/>
      <c r="D304" s="8"/>
      <c r="E304" s="25"/>
      <c r="F304" s="19"/>
      <c r="G304" s="28"/>
      <c r="H304"/>
      <c r="I304"/>
      <c r="J304"/>
      <c r="K304"/>
      <c r="L304"/>
      <c r="M304"/>
      <c r="N304"/>
      <c r="O304"/>
      <c r="P304" s="71"/>
      <c r="Q304" s="42"/>
      <c r="R304" s="42"/>
      <c r="S304" s="42"/>
      <c r="T304" s="42"/>
      <c r="U304" s="42"/>
      <c r="V304"/>
      <c r="W304"/>
      <c r="X304"/>
      <c r="Y304" s="71"/>
      <c r="Z304" s="60"/>
      <c r="AA304" s="65"/>
      <c r="AB304" s="76"/>
      <c r="AC304"/>
      <c r="AD304" s="65"/>
      <c r="AE304" s="31"/>
      <c r="AF304" s="8"/>
      <c r="AG304" s="9"/>
      <c r="AH304" s="8"/>
      <c r="AI304" s="18"/>
      <c r="AJ304" s="9"/>
      <c r="AK304" s="76"/>
      <c r="AL304" s="76"/>
      <c r="AM304" s="20"/>
    </row>
    <row r="305" spans="1:39" s="10" customFormat="1" ht="15" customHeight="1">
      <c r="A305" s="25"/>
      <c r="B305" s="8"/>
      <c r="C305" s="8"/>
      <c r="D305" s="8"/>
      <c r="E305" s="25"/>
      <c r="F305" s="19"/>
      <c r="G305" s="28"/>
      <c r="H305"/>
      <c r="I305"/>
      <c r="J305"/>
      <c r="K305"/>
      <c r="L305"/>
      <c r="M305"/>
      <c r="N305"/>
      <c r="O305"/>
      <c r="P305" s="71"/>
      <c r="Q305" s="42"/>
      <c r="R305" s="42"/>
      <c r="S305" s="42"/>
      <c r="T305" s="42"/>
      <c r="U305" s="42"/>
      <c r="V305"/>
      <c r="W305"/>
      <c r="X305"/>
      <c r="Y305" s="71"/>
      <c r="Z305" s="60"/>
      <c r="AA305" s="65"/>
      <c r="AB305" s="77"/>
      <c r="AC305"/>
      <c r="AD305" s="65"/>
      <c r="AE305" s="31"/>
      <c r="AF305" s="8"/>
      <c r="AG305" s="8"/>
      <c r="AH305" s="8"/>
      <c r="AI305" s="18"/>
      <c r="AJ305" s="8"/>
      <c r="AK305" s="77"/>
      <c r="AL305" s="77"/>
      <c r="AM305" s="20"/>
    </row>
    <row r="306" spans="1:39" s="10" customFormat="1" ht="15" customHeight="1">
      <c r="A306" s="25"/>
      <c r="B306" s="8"/>
      <c r="C306" s="8"/>
      <c r="D306" s="8"/>
      <c r="E306" s="25"/>
      <c r="F306" s="19"/>
      <c r="G306" s="28"/>
      <c r="H306"/>
      <c r="I306"/>
      <c r="J306"/>
      <c r="K306"/>
      <c r="L306"/>
      <c r="M306"/>
      <c r="N306"/>
      <c r="O306"/>
      <c r="P306" s="71"/>
      <c r="Q306" s="42"/>
      <c r="R306" s="42"/>
      <c r="S306" s="42"/>
      <c r="T306" s="42"/>
      <c r="U306" s="42"/>
      <c r="V306"/>
      <c r="W306"/>
      <c r="X306"/>
      <c r="Y306" s="71"/>
      <c r="Z306" s="60"/>
      <c r="AA306" s="65"/>
      <c r="AB306" s="77"/>
      <c r="AC306"/>
      <c r="AD306" s="65"/>
      <c r="AE306" s="31"/>
      <c r="AF306" s="8"/>
      <c r="AG306" s="8"/>
      <c r="AH306" s="8"/>
      <c r="AI306" s="18"/>
      <c r="AJ306" s="8"/>
      <c r="AK306" s="77"/>
      <c r="AL306" s="77"/>
      <c r="AM306" s="20"/>
    </row>
    <row r="307" spans="1:39" s="10" customFormat="1" ht="15" customHeight="1">
      <c r="A307" s="25"/>
      <c r="B307" s="8"/>
      <c r="C307" s="8"/>
      <c r="D307" s="8"/>
      <c r="E307" s="25"/>
      <c r="F307" s="19"/>
      <c r="G307" s="28"/>
      <c r="H307"/>
      <c r="I307"/>
      <c r="J307"/>
      <c r="K307"/>
      <c r="L307"/>
      <c r="M307"/>
      <c r="N307"/>
      <c r="O307"/>
      <c r="P307" s="71"/>
      <c r="Q307" s="42"/>
      <c r="R307" s="42"/>
      <c r="S307" s="42"/>
      <c r="T307" s="42"/>
      <c r="U307" s="42"/>
      <c r="V307"/>
      <c r="W307"/>
      <c r="X307"/>
      <c r="Y307" s="71"/>
      <c r="Z307" s="60"/>
      <c r="AA307" s="65"/>
      <c r="AB307" s="76"/>
      <c r="AC307"/>
      <c r="AD307" s="65"/>
      <c r="AE307" s="31"/>
      <c r="AF307" s="8"/>
      <c r="AG307" s="8"/>
      <c r="AH307" s="8"/>
      <c r="AI307" s="18"/>
      <c r="AJ307" s="9"/>
      <c r="AK307" s="76"/>
      <c r="AL307" s="76"/>
      <c r="AM307" s="20"/>
    </row>
    <row r="308" spans="1:39" s="10" customFormat="1" ht="15" customHeight="1">
      <c r="A308" s="25"/>
      <c r="B308" s="8"/>
      <c r="C308" s="8"/>
      <c r="D308" s="8"/>
      <c r="E308" s="25"/>
      <c r="F308" s="19"/>
      <c r="G308" s="28"/>
      <c r="H308"/>
      <c r="I308"/>
      <c r="J308"/>
      <c r="K308"/>
      <c r="L308"/>
      <c r="M308"/>
      <c r="N308"/>
      <c r="O308"/>
      <c r="P308" s="71"/>
      <c r="Q308" s="42"/>
      <c r="R308" s="42"/>
      <c r="S308" s="42"/>
      <c r="T308" s="42"/>
      <c r="U308" s="42"/>
      <c r="V308"/>
      <c r="W308"/>
      <c r="X308"/>
      <c r="Y308" s="71"/>
      <c r="Z308" s="60"/>
      <c r="AA308" s="65"/>
      <c r="AB308" s="77"/>
      <c r="AC308"/>
      <c r="AD308" s="65"/>
      <c r="AE308" s="31"/>
      <c r="AF308" s="8"/>
      <c r="AG308" s="8"/>
      <c r="AH308" s="8"/>
      <c r="AI308" s="18"/>
      <c r="AJ308" s="8"/>
      <c r="AK308" s="77"/>
      <c r="AL308" s="77"/>
      <c r="AM308" s="20"/>
    </row>
    <row r="309" spans="1:39" s="10" customFormat="1" ht="15" customHeight="1">
      <c r="A309" s="25"/>
      <c r="B309" s="8"/>
      <c r="C309" s="8"/>
      <c r="D309" s="8"/>
      <c r="E309" s="25"/>
      <c r="F309" s="19"/>
      <c r="G309" s="28"/>
      <c r="H309"/>
      <c r="I309"/>
      <c r="J309"/>
      <c r="K309"/>
      <c r="L309"/>
      <c r="M309"/>
      <c r="N309"/>
      <c r="O309"/>
      <c r="P309" s="71"/>
      <c r="Q309" s="42"/>
      <c r="R309" s="42"/>
      <c r="S309" s="42"/>
      <c r="T309" s="42"/>
      <c r="U309" s="42"/>
      <c r="V309"/>
      <c r="W309"/>
      <c r="X309"/>
      <c r="Y309" s="71"/>
      <c r="Z309" s="60"/>
      <c r="AA309" s="65"/>
      <c r="AB309" s="76"/>
      <c r="AC309"/>
      <c r="AD309" s="65"/>
      <c r="AE309" s="31"/>
      <c r="AF309" s="8"/>
      <c r="AG309" s="8"/>
      <c r="AH309" s="8"/>
      <c r="AI309" s="18"/>
      <c r="AJ309" s="9"/>
      <c r="AK309" s="76"/>
      <c r="AL309" s="76"/>
      <c r="AM309" s="20"/>
    </row>
    <row r="310" spans="1:39" s="10" customFormat="1" ht="15" customHeight="1">
      <c r="A310" s="25"/>
      <c r="B310" s="8"/>
      <c r="C310" s="8"/>
      <c r="D310" s="8"/>
      <c r="E310" s="25"/>
      <c r="F310" s="19"/>
      <c r="G310" s="28"/>
      <c r="H310"/>
      <c r="I310"/>
      <c r="J310"/>
      <c r="K310"/>
      <c r="L310"/>
      <c r="M310"/>
      <c r="N310"/>
      <c r="O310"/>
      <c r="P310" s="71"/>
      <c r="Q310" s="42"/>
      <c r="R310" s="42"/>
      <c r="S310" s="42"/>
      <c r="T310" s="42"/>
      <c r="U310" s="42"/>
      <c r="V310"/>
      <c r="W310"/>
      <c r="X310"/>
      <c r="Y310" s="71"/>
      <c r="Z310" s="60"/>
      <c r="AA310" s="65"/>
      <c r="AB310" s="77"/>
      <c r="AC310"/>
      <c r="AD310" s="65"/>
      <c r="AE310" s="31"/>
      <c r="AF310" s="8"/>
      <c r="AG310" s="8"/>
      <c r="AH310" s="8"/>
      <c r="AI310" s="18"/>
      <c r="AJ310" s="8"/>
      <c r="AK310" s="77"/>
      <c r="AL310" s="77"/>
      <c r="AM310" s="20"/>
    </row>
    <row r="311" spans="1:39" s="10" customFormat="1" ht="15" customHeight="1">
      <c r="A311" s="25"/>
      <c r="B311" s="8"/>
      <c r="C311" s="8"/>
      <c r="D311" s="8"/>
      <c r="E311" s="25"/>
      <c r="F311" s="19"/>
      <c r="G311" s="28"/>
      <c r="H311"/>
      <c r="I311"/>
      <c r="J311"/>
      <c r="K311"/>
      <c r="L311"/>
      <c r="M311"/>
      <c r="N311"/>
      <c r="O311"/>
      <c r="P311" s="71"/>
      <c r="Q311" s="42"/>
      <c r="R311" s="42"/>
      <c r="S311" s="42"/>
      <c r="T311" s="42"/>
      <c r="U311" s="42"/>
      <c r="V311"/>
      <c r="W311"/>
      <c r="X311"/>
      <c r="Y311" s="71"/>
      <c r="Z311" s="60"/>
      <c r="AA311" s="65"/>
      <c r="AB311" s="76"/>
      <c r="AC311"/>
      <c r="AD311" s="65"/>
      <c r="AE311" s="31"/>
      <c r="AF311" s="8"/>
      <c r="AG311" s="9"/>
      <c r="AH311" s="8"/>
      <c r="AI311" s="18"/>
      <c r="AJ311" s="9"/>
      <c r="AK311" s="76"/>
      <c r="AL311" s="76"/>
      <c r="AM311" s="20"/>
    </row>
    <row r="312" spans="1:39" s="10" customFormat="1" ht="15" customHeight="1">
      <c r="A312" s="25"/>
      <c r="B312" s="8"/>
      <c r="C312" s="8"/>
      <c r="D312" s="8"/>
      <c r="E312" s="25"/>
      <c r="F312" s="19"/>
      <c r="G312" s="28"/>
      <c r="H312"/>
      <c r="I312"/>
      <c r="J312"/>
      <c r="K312"/>
      <c r="L312"/>
      <c r="M312"/>
      <c r="N312"/>
      <c r="O312"/>
      <c r="P312" s="71"/>
      <c r="Q312" s="42"/>
      <c r="R312" s="42"/>
      <c r="S312" s="42"/>
      <c r="T312" s="42"/>
      <c r="U312" s="42"/>
      <c r="V312"/>
      <c r="W312"/>
      <c r="X312"/>
      <c r="Y312" s="71"/>
      <c r="Z312" s="60"/>
      <c r="AA312" s="65"/>
      <c r="AB312" s="76"/>
      <c r="AC312"/>
      <c r="AD312" s="65"/>
      <c r="AE312" s="31"/>
      <c r="AF312" s="8"/>
      <c r="AG312" s="9"/>
      <c r="AH312" s="8"/>
      <c r="AI312" s="18"/>
      <c r="AJ312" s="9"/>
      <c r="AK312" s="76"/>
      <c r="AL312" s="76"/>
      <c r="AM312" s="20"/>
    </row>
    <row r="313" spans="1:39" s="10" customFormat="1" ht="15" customHeight="1">
      <c r="A313" s="25"/>
      <c r="B313" s="8"/>
      <c r="C313" s="8"/>
      <c r="D313" s="8"/>
      <c r="E313" s="25"/>
      <c r="F313" s="19"/>
      <c r="G313" s="28"/>
      <c r="H313"/>
      <c r="I313"/>
      <c r="J313"/>
      <c r="K313"/>
      <c r="L313"/>
      <c r="M313"/>
      <c r="N313"/>
      <c r="O313"/>
      <c r="P313" s="71"/>
      <c r="Q313" s="42"/>
      <c r="R313" s="42"/>
      <c r="S313" s="42"/>
      <c r="T313" s="42"/>
      <c r="U313" s="42"/>
      <c r="V313"/>
      <c r="W313"/>
      <c r="X313"/>
      <c r="Y313" s="71"/>
      <c r="Z313" s="60"/>
      <c r="AA313" s="65"/>
      <c r="AB313" s="76"/>
      <c r="AC313"/>
      <c r="AD313" s="65"/>
      <c r="AE313" s="31"/>
      <c r="AF313" s="8"/>
      <c r="AG313" s="9"/>
      <c r="AH313" s="8"/>
      <c r="AI313" s="18"/>
      <c r="AJ313" s="9"/>
      <c r="AK313" s="76"/>
      <c r="AL313" s="76"/>
      <c r="AM313" s="20"/>
    </row>
    <row r="314" spans="1:39" s="10" customFormat="1" ht="15" customHeight="1">
      <c r="A314" s="25"/>
      <c r="B314" s="8"/>
      <c r="C314" s="8"/>
      <c r="D314" s="8"/>
      <c r="E314" s="25"/>
      <c r="F314" s="19"/>
      <c r="G314" s="28"/>
      <c r="H314"/>
      <c r="I314"/>
      <c r="J314"/>
      <c r="K314"/>
      <c r="L314"/>
      <c r="M314"/>
      <c r="N314"/>
      <c r="O314"/>
      <c r="P314" s="71"/>
      <c r="Q314" s="42"/>
      <c r="R314" s="42"/>
      <c r="S314" s="42"/>
      <c r="T314" s="42"/>
      <c r="U314" s="42"/>
      <c r="V314"/>
      <c r="W314"/>
      <c r="X314"/>
      <c r="Y314" s="71"/>
      <c r="Z314" s="60"/>
      <c r="AA314" s="65"/>
      <c r="AB314" s="76"/>
      <c r="AC314"/>
      <c r="AD314" s="65"/>
      <c r="AE314" s="31"/>
      <c r="AF314" s="8"/>
      <c r="AG314" s="9"/>
      <c r="AH314" s="8"/>
      <c r="AI314" s="18"/>
      <c r="AJ314" s="9"/>
      <c r="AK314" s="76"/>
      <c r="AL314" s="76"/>
      <c r="AM314" s="20"/>
    </row>
    <row r="315" spans="1:39" s="10" customFormat="1" ht="15" customHeight="1">
      <c r="A315" s="25"/>
      <c r="B315" s="8"/>
      <c r="C315" s="8"/>
      <c r="D315" s="8"/>
      <c r="E315" s="25"/>
      <c r="F315" s="19"/>
      <c r="G315" s="28"/>
      <c r="H315"/>
      <c r="I315"/>
      <c r="J315"/>
      <c r="K315"/>
      <c r="L315"/>
      <c r="M315"/>
      <c r="N315"/>
      <c r="O315"/>
      <c r="P315" s="71"/>
      <c r="Q315" s="42"/>
      <c r="R315" s="42"/>
      <c r="S315" s="42"/>
      <c r="T315" s="42"/>
      <c r="U315" s="42"/>
      <c r="V315"/>
      <c r="W315"/>
      <c r="X315"/>
      <c r="Y315" s="71"/>
      <c r="Z315" s="60"/>
      <c r="AA315" s="65"/>
      <c r="AB315" s="77"/>
      <c r="AC315"/>
      <c r="AD315" s="65"/>
      <c r="AE315" s="31"/>
      <c r="AF315" s="8"/>
      <c r="AG315" s="8"/>
      <c r="AH315" s="8"/>
      <c r="AI315" s="18"/>
      <c r="AJ315" s="8"/>
      <c r="AK315" s="77"/>
      <c r="AL315" s="77"/>
      <c r="AM315" s="20"/>
    </row>
    <row r="316" spans="1:39" s="10" customFormat="1" ht="15" customHeight="1">
      <c r="A316" s="25"/>
      <c r="B316" s="8"/>
      <c r="C316" s="8"/>
      <c r="D316" s="8"/>
      <c r="E316" s="25"/>
      <c r="F316" s="19"/>
      <c r="G316" s="28"/>
      <c r="H316"/>
      <c r="I316"/>
      <c r="J316"/>
      <c r="K316"/>
      <c r="L316"/>
      <c r="M316"/>
      <c r="N316"/>
      <c r="O316"/>
      <c r="P316" s="71"/>
      <c r="Q316" s="42"/>
      <c r="R316" s="42"/>
      <c r="S316" s="42"/>
      <c r="T316" s="42"/>
      <c r="U316" s="42"/>
      <c r="V316"/>
      <c r="W316"/>
      <c r="X316"/>
      <c r="Y316" s="71"/>
      <c r="Z316" s="60"/>
      <c r="AA316" s="65"/>
      <c r="AB316" s="76"/>
      <c r="AC316"/>
      <c r="AD316" s="65"/>
      <c r="AE316" s="31"/>
      <c r="AF316" s="8"/>
      <c r="AG316" s="9"/>
      <c r="AH316" s="8"/>
      <c r="AI316" s="18"/>
      <c r="AJ316" s="9"/>
      <c r="AK316" s="76"/>
      <c r="AL316" s="76"/>
      <c r="AM316" s="20"/>
    </row>
    <row r="317" spans="1:39" s="10" customFormat="1" ht="15" customHeight="1">
      <c r="A317" s="25"/>
      <c r="B317" s="8"/>
      <c r="C317" s="8"/>
      <c r="D317" s="8"/>
      <c r="E317" s="25"/>
      <c r="F317" s="19"/>
      <c r="G317" s="28"/>
      <c r="H317"/>
      <c r="I317"/>
      <c r="J317"/>
      <c r="K317"/>
      <c r="L317"/>
      <c r="M317"/>
      <c r="N317"/>
      <c r="O317"/>
      <c r="P317" s="71"/>
      <c r="Q317" s="42"/>
      <c r="R317" s="42"/>
      <c r="S317" s="42"/>
      <c r="T317" s="42"/>
      <c r="U317" s="42"/>
      <c r="V317"/>
      <c r="W317"/>
      <c r="X317"/>
      <c r="Y317" s="71"/>
      <c r="Z317" s="60"/>
      <c r="AA317" s="65"/>
      <c r="AB317" s="76"/>
      <c r="AC317"/>
      <c r="AD317" s="65"/>
      <c r="AE317" s="31"/>
      <c r="AF317" s="8"/>
      <c r="AG317" s="9"/>
      <c r="AH317" s="8"/>
      <c r="AI317" s="18"/>
      <c r="AJ317" s="9"/>
      <c r="AK317" s="76"/>
      <c r="AL317" s="76"/>
      <c r="AM317" s="20"/>
    </row>
    <row r="318" spans="1:39" s="10" customFormat="1" ht="15" customHeight="1">
      <c r="A318" s="25"/>
      <c r="B318" s="8"/>
      <c r="C318" s="8"/>
      <c r="D318" s="8"/>
      <c r="E318" s="25"/>
      <c r="F318" s="19"/>
      <c r="G318" s="28"/>
      <c r="H318"/>
      <c r="I318"/>
      <c r="J318"/>
      <c r="K318"/>
      <c r="L318"/>
      <c r="M318"/>
      <c r="N318"/>
      <c r="O318"/>
      <c r="P318" s="71"/>
      <c r="Q318" s="42"/>
      <c r="R318" s="42"/>
      <c r="S318" s="42"/>
      <c r="T318" s="42"/>
      <c r="U318" s="42"/>
      <c r="V318"/>
      <c r="W318"/>
      <c r="X318"/>
      <c r="Y318" s="71"/>
      <c r="Z318" s="60"/>
      <c r="AA318" s="65"/>
      <c r="AB318" s="77"/>
      <c r="AC318"/>
      <c r="AD318" s="65"/>
      <c r="AE318" s="31"/>
      <c r="AF318" s="8"/>
      <c r="AG318" s="8"/>
      <c r="AH318" s="8"/>
      <c r="AI318" s="18"/>
      <c r="AJ318" s="8"/>
      <c r="AK318" s="77"/>
      <c r="AL318" s="77"/>
      <c r="AM318" s="20"/>
    </row>
    <row r="319" spans="1:39" s="10" customFormat="1" ht="15" customHeight="1">
      <c r="A319" s="25"/>
      <c r="B319" s="8"/>
      <c r="C319" s="8"/>
      <c r="D319" s="8"/>
      <c r="E319" s="25"/>
      <c r="F319" s="19"/>
      <c r="G319" s="28"/>
      <c r="H319"/>
      <c r="I319"/>
      <c r="J319"/>
      <c r="K319"/>
      <c r="L319"/>
      <c r="M319"/>
      <c r="N319"/>
      <c r="O319"/>
      <c r="P319" s="71"/>
      <c r="Q319" s="42"/>
      <c r="R319" s="42"/>
      <c r="S319" s="42"/>
      <c r="T319" s="42"/>
      <c r="U319" s="42"/>
      <c r="V319"/>
      <c r="W319"/>
      <c r="X319"/>
      <c r="Y319" s="71"/>
      <c r="Z319" s="60"/>
      <c r="AA319" s="65"/>
      <c r="AB319" s="76"/>
      <c r="AC319"/>
      <c r="AD319" s="65"/>
      <c r="AE319" s="31"/>
      <c r="AF319" s="8"/>
      <c r="AG319" s="9"/>
      <c r="AH319" s="8"/>
      <c r="AI319" s="18"/>
      <c r="AJ319" s="9"/>
      <c r="AK319" s="76"/>
      <c r="AL319" s="76"/>
      <c r="AM319" s="20"/>
    </row>
    <row r="320" spans="1:39" s="10" customFormat="1" ht="15" customHeight="1">
      <c r="A320" s="25"/>
      <c r="B320" s="8"/>
      <c r="C320" s="8"/>
      <c r="D320" s="8"/>
      <c r="E320" s="25"/>
      <c r="F320" s="19"/>
      <c r="G320" s="28"/>
      <c r="H320"/>
      <c r="I320"/>
      <c r="J320"/>
      <c r="K320"/>
      <c r="L320"/>
      <c r="M320"/>
      <c r="N320"/>
      <c r="O320"/>
      <c r="P320" s="71"/>
      <c r="Q320" s="42"/>
      <c r="R320" s="42"/>
      <c r="S320" s="42"/>
      <c r="T320" s="42"/>
      <c r="U320" s="42"/>
      <c r="V320"/>
      <c r="W320"/>
      <c r="X320"/>
      <c r="Y320" s="71"/>
      <c r="Z320" s="60"/>
      <c r="AA320" s="65"/>
      <c r="AB320" s="76"/>
      <c r="AC320"/>
      <c r="AD320" s="65"/>
      <c r="AE320" s="31"/>
      <c r="AF320" s="8"/>
      <c r="AG320" s="9"/>
      <c r="AH320" s="8"/>
      <c r="AI320" s="18"/>
      <c r="AJ320" s="9"/>
      <c r="AK320" s="76"/>
      <c r="AL320" s="76"/>
      <c r="AM320" s="20"/>
    </row>
    <row r="321" spans="1:39" s="10" customFormat="1" ht="15" customHeight="1">
      <c r="A321" s="25"/>
      <c r="B321" s="8"/>
      <c r="C321" s="8"/>
      <c r="D321" s="8"/>
      <c r="E321" s="25"/>
      <c r="F321" s="19"/>
      <c r="G321" s="28"/>
      <c r="H321"/>
      <c r="I321"/>
      <c r="J321"/>
      <c r="K321"/>
      <c r="L321"/>
      <c r="M321"/>
      <c r="N321"/>
      <c r="O321"/>
      <c r="P321" s="71"/>
      <c r="Q321" s="42"/>
      <c r="R321" s="42"/>
      <c r="S321" s="42"/>
      <c r="T321" s="42"/>
      <c r="U321" s="42"/>
      <c r="V321"/>
      <c r="W321"/>
      <c r="X321"/>
      <c r="Y321" s="71"/>
      <c r="Z321" s="60"/>
      <c r="AA321" s="65"/>
      <c r="AB321" s="76"/>
      <c r="AC321"/>
      <c r="AD321" s="65"/>
      <c r="AE321" s="31"/>
      <c r="AF321" s="8"/>
      <c r="AG321" s="9"/>
      <c r="AH321" s="8"/>
      <c r="AI321" s="18"/>
      <c r="AJ321" s="9"/>
      <c r="AK321" s="76"/>
      <c r="AL321" s="76"/>
      <c r="AM321" s="20"/>
    </row>
    <row r="322" spans="1:39" s="10" customFormat="1" ht="15" customHeight="1">
      <c r="A322" s="25"/>
      <c r="B322" s="8"/>
      <c r="C322" s="8"/>
      <c r="D322" s="8"/>
      <c r="E322" s="25"/>
      <c r="F322" s="19"/>
      <c r="G322" s="28"/>
      <c r="H322"/>
      <c r="I322"/>
      <c r="J322"/>
      <c r="K322"/>
      <c r="L322"/>
      <c r="M322"/>
      <c r="N322"/>
      <c r="O322"/>
      <c r="P322" s="71"/>
      <c r="Q322" s="42"/>
      <c r="R322" s="42"/>
      <c r="S322" s="42"/>
      <c r="T322" s="42"/>
      <c r="U322" s="42"/>
      <c r="V322"/>
      <c r="W322"/>
      <c r="X322"/>
      <c r="Y322" s="71"/>
      <c r="Z322" s="60"/>
      <c r="AA322" s="65"/>
      <c r="AB322" s="77"/>
      <c r="AC322"/>
      <c r="AD322" s="65"/>
      <c r="AE322" s="31"/>
      <c r="AF322" s="8"/>
      <c r="AG322" s="8"/>
      <c r="AH322" s="8"/>
      <c r="AI322" s="18"/>
      <c r="AJ322" s="8"/>
      <c r="AK322" s="77"/>
      <c r="AL322" s="77"/>
      <c r="AM322" s="20"/>
    </row>
    <row r="323" spans="1:39" s="10" customFormat="1" ht="15" customHeight="1">
      <c r="A323" s="25"/>
      <c r="B323" s="8"/>
      <c r="C323" s="8"/>
      <c r="D323" s="8"/>
      <c r="E323" s="25"/>
      <c r="F323" s="19"/>
      <c r="G323" s="28"/>
      <c r="H323"/>
      <c r="I323"/>
      <c r="J323"/>
      <c r="K323"/>
      <c r="L323"/>
      <c r="M323"/>
      <c r="N323"/>
      <c r="O323"/>
      <c r="P323" s="71"/>
      <c r="Q323" s="42"/>
      <c r="R323" s="42"/>
      <c r="S323" s="42"/>
      <c r="T323" s="42"/>
      <c r="U323" s="42"/>
      <c r="V323"/>
      <c r="W323"/>
      <c r="X323"/>
      <c r="Y323" s="71"/>
      <c r="Z323" s="60"/>
      <c r="AA323" s="65"/>
      <c r="AB323" s="76"/>
      <c r="AC323"/>
      <c r="AD323" s="65"/>
      <c r="AE323" s="31"/>
      <c r="AF323" s="8"/>
      <c r="AG323" s="9"/>
      <c r="AH323" s="8"/>
      <c r="AI323" s="18"/>
      <c r="AJ323" s="9"/>
      <c r="AK323" s="76"/>
      <c r="AL323" s="76"/>
      <c r="AM323" s="20"/>
    </row>
    <row r="324" spans="1:39" s="10" customFormat="1" ht="15" customHeight="1">
      <c r="A324" s="25"/>
      <c r="B324" s="8"/>
      <c r="C324" s="8"/>
      <c r="D324" s="8"/>
      <c r="E324" s="25"/>
      <c r="F324" s="19"/>
      <c r="G324" s="28"/>
      <c r="H324"/>
      <c r="I324"/>
      <c r="J324"/>
      <c r="K324"/>
      <c r="L324"/>
      <c r="M324"/>
      <c r="N324"/>
      <c r="O324"/>
      <c r="P324" s="71"/>
      <c r="Q324" s="42"/>
      <c r="R324" s="42"/>
      <c r="S324" s="42"/>
      <c r="T324" s="42"/>
      <c r="U324" s="42"/>
      <c r="V324"/>
      <c r="W324"/>
      <c r="X324"/>
      <c r="Y324" s="71"/>
      <c r="Z324" s="60"/>
      <c r="AA324" s="65"/>
      <c r="AB324" s="76"/>
      <c r="AC324"/>
      <c r="AD324" s="65"/>
      <c r="AE324" s="31"/>
      <c r="AF324" s="8"/>
      <c r="AG324" s="9"/>
      <c r="AH324" s="8"/>
      <c r="AI324" s="18"/>
      <c r="AJ324" s="9"/>
      <c r="AK324" s="76"/>
      <c r="AL324" s="76"/>
      <c r="AM324" s="20"/>
    </row>
    <row r="325" spans="1:39" s="10" customFormat="1" ht="15" customHeight="1">
      <c r="A325" s="25"/>
      <c r="B325" s="8"/>
      <c r="C325" s="8"/>
      <c r="D325" s="8"/>
      <c r="E325" s="25"/>
      <c r="F325" s="19"/>
      <c r="G325" s="28"/>
      <c r="H325"/>
      <c r="I325"/>
      <c r="J325"/>
      <c r="K325"/>
      <c r="L325"/>
      <c r="M325"/>
      <c r="N325"/>
      <c r="O325"/>
      <c r="P325" s="71"/>
      <c r="Q325" s="42"/>
      <c r="R325" s="42"/>
      <c r="S325" s="42"/>
      <c r="T325" s="42"/>
      <c r="U325" s="42"/>
      <c r="V325"/>
      <c r="W325"/>
      <c r="X325"/>
      <c r="Y325" s="71"/>
      <c r="Z325" s="60"/>
      <c r="AA325" s="65"/>
      <c r="AB325" s="76"/>
      <c r="AC325"/>
      <c r="AD325" s="65"/>
      <c r="AE325" s="31"/>
      <c r="AF325" s="8"/>
      <c r="AG325" s="9"/>
      <c r="AH325" s="8"/>
      <c r="AI325" s="18"/>
      <c r="AJ325" s="9"/>
      <c r="AK325" s="76"/>
      <c r="AL325" s="76"/>
      <c r="AM325" s="20"/>
    </row>
    <row r="326" spans="1:39" s="10" customFormat="1" ht="15" customHeight="1">
      <c r="A326" s="25"/>
      <c r="B326" s="8"/>
      <c r="C326" s="8"/>
      <c r="D326" s="8"/>
      <c r="E326" s="25"/>
      <c r="F326" s="19"/>
      <c r="G326" s="28"/>
      <c r="H326"/>
      <c r="I326"/>
      <c r="J326"/>
      <c r="K326"/>
      <c r="L326"/>
      <c r="M326"/>
      <c r="N326"/>
      <c r="O326"/>
      <c r="P326" s="71"/>
      <c r="Q326" s="42"/>
      <c r="R326" s="42"/>
      <c r="S326" s="42"/>
      <c r="T326" s="42"/>
      <c r="U326" s="42"/>
      <c r="V326"/>
      <c r="W326"/>
      <c r="X326"/>
      <c r="Y326" s="71"/>
      <c r="Z326" s="60"/>
      <c r="AA326" s="65"/>
      <c r="AB326" s="76"/>
      <c r="AC326"/>
      <c r="AD326" s="65"/>
      <c r="AE326" s="31"/>
      <c r="AF326" s="8"/>
      <c r="AG326" s="9"/>
      <c r="AH326" s="8"/>
      <c r="AI326" s="18"/>
      <c r="AJ326" s="9"/>
      <c r="AK326" s="76"/>
      <c r="AL326" s="76"/>
      <c r="AM326" s="20"/>
    </row>
    <row r="327" spans="1:39" s="10" customFormat="1" ht="15" customHeight="1">
      <c r="A327" s="25"/>
      <c r="B327" s="8"/>
      <c r="C327" s="8"/>
      <c r="D327" s="8"/>
      <c r="E327" s="25"/>
      <c r="F327" s="19"/>
      <c r="G327" s="28"/>
      <c r="H327"/>
      <c r="I327"/>
      <c r="J327"/>
      <c r="K327"/>
      <c r="L327"/>
      <c r="M327"/>
      <c r="N327"/>
      <c r="O327"/>
      <c r="P327" s="71"/>
      <c r="Q327" s="42"/>
      <c r="R327" s="42"/>
      <c r="S327" s="42"/>
      <c r="T327" s="42"/>
      <c r="U327" s="42"/>
      <c r="V327"/>
      <c r="W327"/>
      <c r="X327"/>
      <c r="Y327" s="71"/>
      <c r="Z327" s="60"/>
      <c r="AA327" s="65"/>
      <c r="AB327" s="76"/>
      <c r="AC327"/>
      <c r="AD327" s="65"/>
      <c r="AE327" s="31"/>
      <c r="AF327" s="8"/>
      <c r="AG327" s="9"/>
      <c r="AH327" s="8"/>
      <c r="AI327" s="18"/>
      <c r="AJ327" s="9"/>
      <c r="AK327" s="76"/>
      <c r="AL327" s="76"/>
      <c r="AM327" s="20"/>
    </row>
    <row r="328" spans="1:39" s="10" customFormat="1" ht="15" customHeight="1">
      <c r="A328" s="25"/>
      <c r="B328" s="8"/>
      <c r="C328" s="8"/>
      <c r="D328" s="8"/>
      <c r="E328" s="25"/>
      <c r="F328" s="19"/>
      <c r="G328" s="28"/>
      <c r="H328"/>
      <c r="I328"/>
      <c r="J328"/>
      <c r="K328"/>
      <c r="L328"/>
      <c r="M328"/>
      <c r="N328"/>
      <c r="O328"/>
      <c r="P328" s="71"/>
      <c r="Q328" s="42"/>
      <c r="R328" s="42"/>
      <c r="S328" s="42"/>
      <c r="T328" s="42"/>
      <c r="U328" s="42"/>
      <c r="V328"/>
      <c r="W328"/>
      <c r="X328"/>
      <c r="Y328" s="71"/>
      <c r="Z328" s="60"/>
      <c r="AA328" s="65"/>
      <c r="AB328" s="76"/>
      <c r="AC328"/>
      <c r="AD328" s="65"/>
      <c r="AE328" s="31"/>
      <c r="AF328" s="8"/>
      <c r="AG328" s="8"/>
      <c r="AH328" s="8"/>
      <c r="AI328" s="18"/>
      <c r="AJ328" s="9"/>
      <c r="AK328" s="76"/>
      <c r="AL328" s="76"/>
      <c r="AM328" s="20"/>
    </row>
    <row r="329" spans="1:39" s="10" customFormat="1" ht="15" customHeight="1">
      <c r="A329" s="25"/>
      <c r="B329" s="8"/>
      <c r="C329" s="8"/>
      <c r="D329" s="8"/>
      <c r="E329" s="25"/>
      <c r="F329" s="19"/>
      <c r="G329" s="28"/>
      <c r="H329"/>
      <c r="I329"/>
      <c r="J329"/>
      <c r="K329"/>
      <c r="L329"/>
      <c r="M329"/>
      <c r="N329"/>
      <c r="O329"/>
      <c r="P329" s="71"/>
      <c r="Q329" s="42"/>
      <c r="R329" s="42"/>
      <c r="S329" s="42"/>
      <c r="T329" s="42"/>
      <c r="U329" s="42"/>
      <c r="V329"/>
      <c r="W329"/>
      <c r="X329"/>
      <c r="Y329" s="71"/>
      <c r="Z329" s="60"/>
      <c r="AA329" s="65"/>
      <c r="AB329" s="77"/>
      <c r="AC329"/>
      <c r="AD329" s="65"/>
      <c r="AE329" s="31"/>
      <c r="AF329" s="8"/>
      <c r="AG329" s="8"/>
      <c r="AH329" s="8"/>
      <c r="AI329" s="18"/>
      <c r="AJ329" s="8"/>
      <c r="AK329" s="77"/>
      <c r="AL329" s="77"/>
      <c r="AM329" s="20"/>
    </row>
    <row r="330" spans="1:39" s="10" customFormat="1" ht="15" customHeight="1">
      <c r="A330" s="25"/>
      <c r="B330" s="8"/>
      <c r="C330" s="8"/>
      <c r="D330" s="8"/>
      <c r="E330" s="25"/>
      <c r="F330" s="19"/>
      <c r="G330" s="28"/>
      <c r="H330"/>
      <c r="I330"/>
      <c r="J330"/>
      <c r="K330"/>
      <c r="L330"/>
      <c r="M330"/>
      <c r="N330"/>
      <c r="O330"/>
      <c r="P330" s="71"/>
      <c r="Q330" s="42"/>
      <c r="R330" s="42"/>
      <c r="S330" s="42"/>
      <c r="T330" s="42"/>
      <c r="U330" s="42"/>
      <c r="V330"/>
      <c r="W330"/>
      <c r="X330"/>
      <c r="Y330" s="71"/>
      <c r="Z330" s="60"/>
      <c r="AA330" s="65"/>
      <c r="AB330" s="76"/>
      <c r="AC330"/>
      <c r="AD330" s="65"/>
      <c r="AE330" s="31"/>
      <c r="AF330" s="8"/>
      <c r="AG330" s="9"/>
      <c r="AH330" s="8"/>
      <c r="AI330" s="18"/>
      <c r="AJ330" s="9"/>
      <c r="AK330" s="76"/>
      <c r="AL330" s="76"/>
      <c r="AM330" s="20"/>
    </row>
    <row r="331" spans="1:39" s="10" customFormat="1" ht="15" customHeight="1">
      <c r="A331" s="25"/>
      <c r="B331" s="8"/>
      <c r="C331" s="8"/>
      <c r="D331" s="8"/>
      <c r="E331" s="25"/>
      <c r="F331" s="19"/>
      <c r="G331" s="28"/>
      <c r="H331"/>
      <c r="I331"/>
      <c r="J331"/>
      <c r="K331"/>
      <c r="L331"/>
      <c r="M331"/>
      <c r="N331"/>
      <c r="O331"/>
      <c r="P331" s="71"/>
      <c r="Q331" s="42"/>
      <c r="R331" s="42"/>
      <c r="S331" s="42"/>
      <c r="T331" s="42"/>
      <c r="U331" s="42"/>
      <c r="V331"/>
      <c r="W331"/>
      <c r="X331"/>
      <c r="Y331" s="13"/>
      <c r="Z331" s="13"/>
      <c r="AA331" s="65"/>
      <c r="AB331" s="76"/>
      <c r="AC331"/>
      <c r="AD331" s="65"/>
      <c r="AE331" s="31"/>
      <c r="AF331" s="8"/>
      <c r="AG331" s="8"/>
      <c r="AH331" s="8"/>
      <c r="AI331" s="18"/>
      <c r="AJ331" s="9"/>
      <c r="AK331" s="76"/>
      <c r="AL331" s="76"/>
      <c r="AM331" s="20"/>
    </row>
    <row r="332" spans="1:39" s="10" customFormat="1" ht="15" customHeight="1">
      <c r="A332" s="25"/>
      <c r="B332" s="8"/>
      <c r="C332" s="8"/>
      <c r="D332" s="8"/>
      <c r="E332" s="25"/>
      <c r="F332" s="19"/>
      <c r="G332" s="28"/>
      <c r="H332"/>
      <c r="I332"/>
      <c r="J332"/>
      <c r="K332"/>
      <c r="L332"/>
      <c r="M332"/>
      <c r="N332"/>
      <c r="O332"/>
      <c r="P332" s="71"/>
      <c r="Q332" s="42"/>
      <c r="R332" s="42"/>
      <c r="S332" s="42"/>
      <c r="T332" s="42"/>
      <c r="U332" s="42"/>
      <c r="V332"/>
      <c r="W332"/>
      <c r="X332"/>
      <c r="Y332" s="13"/>
      <c r="Z332" s="13"/>
      <c r="AA332" s="65"/>
      <c r="AB332" s="76"/>
      <c r="AC332"/>
      <c r="AD332" s="65"/>
      <c r="AE332" s="31"/>
      <c r="AF332" s="8"/>
      <c r="AG332" s="8"/>
      <c r="AH332" s="8"/>
      <c r="AI332" s="18"/>
      <c r="AJ332" s="9"/>
      <c r="AK332" s="76"/>
      <c r="AL332" s="76"/>
      <c r="AM332" s="20"/>
    </row>
    <row r="333" spans="1:39" s="10" customFormat="1" ht="15" customHeight="1">
      <c r="A333" s="25"/>
      <c r="B333" s="8"/>
      <c r="C333" s="8"/>
      <c r="D333" s="8"/>
      <c r="E333" s="25"/>
      <c r="F333" s="19"/>
      <c r="G333" s="28"/>
      <c r="H333"/>
      <c r="I333"/>
      <c r="J333"/>
      <c r="K333"/>
      <c r="L333"/>
      <c r="M333"/>
      <c r="N333"/>
      <c r="O333"/>
      <c r="P333" s="71"/>
      <c r="Q333" s="42"/>
      <c r="R333" s="42"/>
      <c r="S333" s="42"/>
      <c r="T333" s="42"/>
      <c r="U333" s="42"/>
      <c r="V333"/>
      <c r="W333"/>
      <c r="X333"/>
      <c r="Y333" s="13"/>
      <c r="Z333" s="13"/>
      <c r="AA333" s="65"/>
      <c r="AB333" s="77"/>
      <c r="AC333"/>
      <c r="AD333" s="65"/>
      <c r="AE333" s="31"/>
      <c r="AF333" s="8"/>
      <c r="AG333" s="8"/>
      <c r="AH333" s="8"/>
      <c r="AI333" s="18"/>
      <c r="AJ333" s="8"/>
      <c r="AK333" s="77"/>
      <c r="AL333" s="77"/>
      <c r="AM333" s="20"/>
    </row>
    <row r="334" spans="1:39" s="10" customFormat="1" ht="15" customHeight="1">
      <c r="A334" s="25"/>
      <c r="B334" s="8"/>
      <c r="C334" s="8"/>
      <c r="D334" s="8"/>
      <c r="E334" s="25"/>
      <c r="F334" s="19"/>
      <c r="G334" s="28"/>
      <c r="H334"/>
      <c r="I334"/>
      <c r="J334"/>
      <c r="K334"/>
      <c r="L334"/>
      <c r="M334"/>
      <c r="N334"/>
      <c r="O334"/>
      <c r="P334" s="71"/>
      <c r="Q334" s="42"/>
      <c r="R334" s="42"/>
      <c r="S334" s="42"/>
      <c r="T334" s="42"/>
      <c r="U334" s="42"/>
      <c r="V334"/>
      <c r="W334"/>
      <c r="X334"/>
      <c r="Y334" s="13"/>
      <c r="Z334" s="13"/>
      <c r="AA334" s="65"/>
      <c r="AB334" s="77"/>
      <c r="AC334"/>
      <c r="AD334" s="65"/>
      <c r="AE334" s="31"/>
      <c r="AF334" s="8"/>
      <c r="AG334" s="8"/>
      <c r="AH334" s="8"/>
      <c r="AI334" s="18"/>
      <c r="AJ334" s="8"/>
      <c r="AK334" s="77"/>
      <c r="AL334" s="77"/>
      <c r="AM334" s="20"/>
    </row>
    <row r="335" spans="1:39" s="10" customFormat="1" ht="15" customHeight="1">
      <c r="A335" s="25"/>
      <c r="B335" s="8"/>
      <c r="C335" s="8"/>
      <c r="D335" s="8"/>
      <c r="E335" s="25"/>
      <c r="F335" s="19"/>
      <c r="G335" s="28"/>
      <c r="H335"/>
      <c r="I335"/>
      <c r="J335"/>
      <c r="K335"/>
      <c r="L335"/>
      <c r="M335"/>
      <c r="N335"/>
      <c r="O335"/>
      <c r="P335" s="71"/>
      <c r="Q335" s="42"/>
      <c r="R335" s="42"/>
      <c r="S335" s="42"/>
      <c r="T335" s="42"/>
      <c r="U335" s="42"/>
      <c r="V335"/>
      <c r="W335"/>
      <c r="X335"/>
      <c r="Y335" s="13"/>
      <c r="Z335" s="13"/>
      <c r="AA335" s="65"/>
      <c r="AB335" s="77"/>
      <c r="AC335"/>
      <c r="AD335" s="65"/>
      <c r="AE335" s="31"/>
      <c r="AF335" s="8"/>
      <c r="AG335" s="8"/>
      <c r="AH335" s="8"/>
      <c r="AI335" s="18"/>
      <c r="AJ335" s="8"/>
      <c r="AK335" s="77"/>
      <c r="AL335" s="77"/>
      <c r="AM335" s="20"/>
    </row>
    <row r="336" spans="1:39" s="10" customFormat="1" ht="15" customHeight="1">
      <c r="A336" s="25"/>
      <c r="B336" s="8"/>
      <c r="C336" s="8"/>
      <c r="D336" s="8"/>
      <c r="E336" s="25"/>
      <c r="F336" s="19"/>
      <c r="G336" s="28"/>
      <c r="H336"/>
      <c r="I336"/>
      <c r="J336"/>
      <c r="K336"/>
      <c r="L336"/>
      <c r="M336"/>
      <c r="N336"/>
      <c r="O336"/>
      <c r="P336" s="71"/>
      <c r="Q336" s="42"/>
      <c r="R336" s="42"/>
      <c r="S336" s="42"/>
      <c r="T336" s="42"/>
      <c r="U336" s="42"/>
      <c r="V336"/>
      <c r="W336"/>
      <c r="X336"/>
      <c r="Y336" s="13"/>
      <c r="Z336" s="13"/>
      <c r="AA336" s="65"/>
      <c r="AB336" s="77"/>
      <c r="AC336"/>
      <c r="AD336" s="65"/>
      <c r="AE336" s="31"/>
      <c r="AF336" s="8"/>
      <c r="AG336" s="9"/>
      <c r="AH336" s="8"/>
      <c r="AI336" s="18"/>
      <c r="AJ336" s="8"/>
      <c r="AK336" s="77"/>
      <c r="AL336" s="77"/>
      <c r="AM336" s="20"/>
    </row>
    <row r="337" spans="1:39" s="10" customFormat="1" ht="15" customHeight="1">
      <c r="A337" s="25"/>
      <c r="B337" s="8"/>
      <c r="C337" s="8"/>
      <c r="D337" s="8"/>
      <c r="E337" s="25"/>
      <c r="F337" s="19"/>
      <c r="G337" s="28"/>
      <c r="H337"/>
      <c r="I337"/>
      <c r="J337"/>
      <c r="K337"/>
      <c r="L337"/>
      <c r="M337"/>
      <c r="N337"/>
      <c r="O337"/>
      <c r="P337" s="71"/>
      <c r="Q337" s="42"/>
      <c r="R337" s="42"/>
      <c r="S337" s="42"/>
      <c r="T337" s="42"/>
      <c r="U337" s="42"/>
      <c r="V337"/>
      <c r="W337"/>
      <c r="X337"/>
      <c r="Y337" s="13"/>
      <c r="Z337" s="13"/>
      <c r="AA337" s="65"/>
      <c r="AB337" s="77"/>
      <c r="AC337"/>
      <c r="AD337" s="65"/>
      <c r="AE337" s="31"/>
      <c r="AF337" s="8"/>
      <c r="AG337" s="8"/>
      <c r="AH337" s="8"/>
      <c r="AI337" s="18"/>
      <c r="AJ337" s="8"/>
      <c r="AK337" s="77"/>
      <c r="AL337" s="77"/>
      <c r="AM337" s="20"/>
    </row>
    <row r="338" spans="1:39" s="10" customFormat="1" ht="15" customHeight="1">
      <c r="A338" s="25"/>
      <c r="B338" s="8"/>
      <c r="C338" s="8"/>
      <c r="D338" s="8"/>
      <c r="E338" s="25"/>
      <c r="F338" s="19"/>
      <c r="G338" s="28"/>
      <c r="H338"/>
      <c r="I338"/>
      <c r="J338"/>
      <c r="K338"/>
      <c r="L338"/>
      <c r="M338"/>
      <c r="N338"/>
      <c r="O338"/>
      <c r="P338" s="71"/>
      <c r="Q338" s="42"/>
      <c r="R338" s="42"/>
      <c r="S338" s="42"/>
      <c r="T338" s="42"/>
      <c r="U338" s="42"/>
      <c r="V338"/>
      <c r="W338"/>
      <c r="X338"/>
      <c r="Y338" s="13"/>
      <c r="Z338" s="13"/>
      <c r="AA338" s="65"/>
      <c r="AB338" s="76"/>
      <c r="AC338"/>
      <c r="AD338" s="65"/>
      <c r="AE338" s="31"/>
      <c r="AF338" s="8"/>
      <c r="AG338" s="8"/>
      <c r="AH338" s="8"/>
      <c r="AI338" s="18"/>
      <c r="AJ338" s="9"/>
      <c r="AK338" s="76"/>
      <c r="AL338" s="76"/>
      <c r="AM338" s="20"/>
    </row>
    <row r="339" spans="1:39" s="10" customFormat="1" ht="15" customHeight="1">
      <c r="A339" s="25"/>
      <c r="B339" s="8"/>
      <c r="C339" s="8"/>
      <c r="D339" s="8"/>
      <c r="E339" s="25"/>
      <c r="F339" s="19"/>
      <c r="G339" s="28"/>
      <c r="H339"/>
      <c r="I339"/>
      <c r="J339"/>
      <c r="K339"/>
      <c r="L339"/>
      <c r="M339"/>
      <c r="N339"/>
      <c r="O339"/>
      <c r="P339" s="71"/>
      <c r="Q339" s="42"/>
      <c r="R339" s="42"/>
      <c r="S339" s="42"/>
      <c r="T339" s="42"/>
      <c r="U339" s="42"/>
      <c r="V339"/>
      <c r="W339"/>
      <c r="X339"/>
      <c r="Y339" s="13"/>
      <c r="Z339" s="13"/>
      <c r="AA339" s="65"/>
      <c r="AB339" s="77"/>
      <c r="AC339"/>
      <c r="AD339" s="65"/>
      <c r="AE339" s="31"/>
      <c r="AF339" s="8"/>
      <c r="AG339" s="8"/>
      <c r="AH339" s="8"/>
      <c r="AI339" s="18"/>
      <c r="AJ339" s="8"/>
      <c r="AK339" s="77"/>
      <c r="AL339" s="77"/>
      <c r="AM339" s="20"/>
    </row>
    <row r="340" spans="1:39" s="10" customFormat="1" ht="15" customHeight="1">
      <c r="A340" s="25"/>
      <c r="B340" s="8"/>
      <c r="C340" s="8"/>
      <c r="D340" s="8"/>
      <c r="E340" s="25"/>
      <c r="F340" s="19"/>
      <c r="G340" s="28"/>
      <c r="H340"/>
      <c r="I340"/>
      <c r="J340"/>
      <c r="K340"/>
      <c r="L340"/>
      <c r="M340"/>
      <c r="N340"/>
      <c r="O340"/>
      <c r="P340" s="71"/>
      <c r="Q340" s="42"/>
      <c r="R340" s="42"/>
      <c r="S340" s="42"/>
      <c r="T340" s="42"/>
      <c r="U340" s="42"/>
      <c r="V340"/>
      <c r="W340"/>
      <c r="X340"/>
      <c r="Y340" s="13"/>
      <c r="Z340" s="13"/>
      <c r="AA340" s="65"/>
      <c r="AB340" s="77"/>
      <c r="AC340"/>
      <c r="AD340" s="65"/>
      <c r="AE340" s="31"/>
      <c r="AF340" s="8"/>
      <c r="AG340" s="8"/>
      <c r="AH340" s="8"/>
      <c r="AI340" s="18"/>
      <c r="AJ340" s="8"/>
      <c r="AK340" s="77"/>
      <c r="AL340" s="77"/>
      <c r="AM340" s="20"/>
    </row>
    <row r="341" spans="1:39" s="10" customFormat="1" ht="15" customHeight="1">
      <c r="A341" s="25"/>
      <c r="B341" s="8"/>
      <c r="C341" s="8"/>
      <c r="D341" s="8"/>
      <c r="E341" s="25"/>
      <c r="F341" s="19"/>
      <c r="G341" s="28"/>
      <c r="H341"/>
      <c r="I341"/>
      <c r="J341"/>
      <c r="K341"/>
      <c r="L341"/>
      <c r="M341"/>
      <c r="N341"/>
      <c r="O341"/>
      <c r="P341" s="71"/>
      <c r="Q341" s="42"/>
      <c r="R341" s="42"/>
      <c r="S341" s="42"/>
      <c r="T341" s="42"/>
      <c r="U341" s="42"/>
      <c r="V341"/>
      <c r="W341"/>
      <c r="X341"/>
      <c r="Y341" s="13"/>
      <c r="Z341" s="13"/>
      <c r="AA341" s="65"/>
      <c r="AB341" s="77"/>
      <c r="AC341"/>
      <c r="AD341" s="65"/>
      <c r="AE341" s="31"/>
      <c r="AF341" s="8"/>
      <c r="AG341" s="8"/>
      <c r="AH341" s="8"/>
      <c r="AI341" s="18"/>
      <c r="AJ341" s="8"/>
      <c r="AK341" s="77"/>
      <c r="AL341" s="77"/>
      <c r="AM341" s="20"/>
    </row>
    <row r="342" spans="1:39" s="10" customFormat="1" ht="15" customHeight="1">
      <c r="A342" s="25"/>
      <c r="B342" s="8"/>
      <c r="C342" s="8"/>
      <c r="D342" s="8"/>
      <c r="E342" s="25"/>
      <c r="F342" s="19"/>
      <c r="G342" s="28"/>
      <c r="H342"/>
      <c r="I342"/>
      <c r="J342"/>
      <c r="K342"/>
      <c r="L342"/>
      <c r="M342"/>
      <c r="N342"/>
      <c r="O342"/>
      <c r="P342" s="71"/>
      <c r="Q342" s="42"/>
      <c r="R342" s="42"/>
      <c r="S342" s="42"/>
      <c r="T342" s="42"/>
      <c r="U342" s="42"/>
      <c r="V342"/>
      <c r="W342"/>
      <c r="X342"/>
      <c r="Y342" s="13"/>
      <c r="Z342" s="13"/>
      <c r="AA342" s="65"/>
      <c r="AB342" s="76"/>
      <c r="AC342"/>
      <c r="AD342" s="65"/>
      <c r="AE342" s="31"/>
      <c r="AF342" s="8"/>
      <c r="AG342" s="9"/>
      <c r="AH342" s="8"/>
      <c r="AI342" s="18"/>
      <c r="AJ342" s="9"/>
      <c r="AK342" s="76"/>
      <c r="AL342" s="76"/>
      <c r="AM342" s="20"/>
    </row>
    <row r="343" spans="1:39" s="10" customFormat="1" ht="15" customHeight="1">
      <c r="A343" s="25"/>
      <c r="B343" s="8"/>
      <c r="C343" s="8"/>
      <c r="D343" s="8"/>
      <c r="E343" s="25"/>
      <c r="F343" s="19"/>
      <c r="G343" s="28"/>
      <c r="H343"/>
      <c r="I343"/>
      <c r="J343"/>
      <c r="K343"/>
      <c r="L343"/>
      <c r="M343"/>
      <c r="N343"/>
      <c r="O343"/>
      <c r="P343" s="71"/>
      <c r="Q343" s="42"/>
      <c r="R343" s="42"/>
      <c r="S343" s="42"/>
      <c r="T343" s="42"/>
      <c r="U343" s="42"/>
      <c r="V343"/>
      <c r="W343"/>
      <c r="X343"/>
      <c r="Y343" s="13"/>
      <c r="Z343" s="13"/>
      <c r="AA343" s="65"/>
      <c r="AB343" s="77"/>
      <c r="AC343"/>
      <c r="AD343" s="65"/>
      <c r="AE343" s="31"/>
      <c r="AF343" s="8"/>
      <c r="AG343" s="8"/>
      <c r="AH343" s="8"/>
      <c r="AI343" s="18"/>
      <c r="AJ343" s="8"/>
      <c r="AK343" s="77"/>
      <c r="AL343" s="77"/>
      <c r="AM343" s="20"/>
    </row>
    <row r="344" spans="1:39" s="10" customFormat="1" ht="15" customHeight="1">
      <c r="A344" s="25"/>
      <c r="B344" s="8"/>
      <c r="C344" s="8"/>
      <c r="D344" s="8"/>
      <c r="E344" s="25"/>
      <c r="F344" s="19"/>
      <c r="G344" s="28"/>
      <c r="H344"/>
      <c r="I344"/>
      <c r="J344"/>
      <c r="K344"/>
      <c r="L344"/>
      <c r="M344"/>
      <c r="N344"/>
      <c r="O344"/>
      <c r="P344" s="71"/>
      <c r="Q344" s="42"/>
      <c r="R344" s="42"/>
      <c r="S344" s="42"/>
      <c r="T344" s="42"/>
      <c r="U344" s="42"/>
      <c r="V344"/>
      <c r="W344"/>
      <c r="X344"/>
      <c r="Y344" s="13"/>
      <c r="Z344" s="13"/>
      <c r="AA344" s="65"/>
      <c r="AB344" s="76"/>
      <c r="AC344"/>
      <c r="AD344" s="65"/>
      <c r="AE344" s="31"/>
      <c r="AF344" s="8"/>
      <c r="AG344" s="9"/>
      <c r="AH344" s="8"/>
      <c r="AI344" s="18"/>
      <c r="AJ344" s="9"/>
      <c r="AK344" s="76"/>
      <c r="AL344" s="76"/>
      <c r="AM344" s="20"/>
    </row>
    <row r="345" spans="1:39" s="10" customFormat="1" ht="15" customHeight="1">
      <c r="A345" s="25"/>
      <c r="B345" s="8"/>
      <c r="C345" s="8"/>
      <c r="D345" s="8"/>
      <c r="E345" s="25"/>
      <c r="F345" s="19"/>
      <c r="G345" s="28"/>
      <c r="H345"/>
      <c r="I345"/>
      <c r="J345"/>
      <c r="K345"/>
      <c r="L345"/>
      <c r="M345"/>
      <c r="N345"/>
      <c r="O345"/>
      <c r="P345" s="71"/>
      <c r="Q345" s="42"/>
      <c r="R345" s="42"/>
      <c r="S345" s="42"/>
      <c r="T345" s="42"/>
      <c r="U345" s="42"/>
      <c r="V345"/>
      <c r="W345"/>
      <c r="X345"/>
      <c r="Y345" s="13"/>
      <c r="Z345" s="13"/>
      <c r="AA345" s="65"/>
      <c r="AB345" s="76"/>
      <c r="AC345"/>
      <c r="AD345" s="65"/>
      <c r="AE345" s="31"/>
      <c r="AF345" s="8"/>
      <c r="AG345" s="9"/>
      <c r="AH345" s="8"/>
      <c r="AI345" s="18"/>
      <c r="AJ345" s="9"/>
      <c r="AK345" s="76"/>
      <c r="AL345" s="76"/>
      <c r="AM345" s="20"/>
    </row>
    <row r="346" spans="1:39" s="10" customFormat="1" ht="15" customHeight="1">
      <c r="A346" s="25"/>
      <c r="B346" s="8"/>
      <c r="C346" s="8"/>
      <c r="D346" s="8"/>
      <c r="E346" s="25"/>
      <c r="F346" s="19"/>
      <c r="G346" s="28"/>
      <c r="H346"/>
      <c r="I346"/>
      <c r="J346"/>
      <c r="K346"/>
      <c r="L346"/>
      <c r="M346"/>
      <c r="N346"/>
      <c r="O346"/>
      <c r="P346" s="71"/>
      <c r="Q346" s="42"/>
      <c r="R346" s="42"/>
      <c r="S346" s="42"/>
      <c r="T346" s="42"/>
      <c r="U346" s="42"/>
      <c r="V346"/>
      <c r="W346"/>
      <c r="X346"/>
      <c r="Y346" s="13"/>
      <c r="Z346" s="13"/>
      <c r="AA346" s="65"/>
      <c r="AB346" s="77"/>
      <c r="AC346"/>
      <c r="AD346" s="65"/>
      <c r="AE346" s="31"/>
      <c r="AF346" s="8"/>
      <c r="AG346" s="9"/>
      <c r="AH346" s="8"/>
      <c r="AI346" s="18"/>
      <c r="AJ346" s="8"/>
      <c r="AK346" s="77"/>
      <c r="AL346" s="77"/>
      <c r="AM346" s="20"/>
    </row>
    <row r="347" spans="1:39" s="10" customFormat="1" ht="15" customHeight="1">
      <c r="A347" s="25"/>
      <c r="B347" s="8"/>
      <c r="C347" s="8"/>
      <c r="D347" s="8"/>
      <c r="E347" s="25"/>
      <c r="F347" s="19"/>
      <c r="G347" s="28"/>
      <c r="H347"/>
      <c r="I347"/>
      <c r="J347"/>
      <c r="K347"/>
      <c r="L347"/>
      <c r="M347"/>
      <c r="N347"/>
      <c r="O347"/>
      <c r="P347" s="71"/>
      <c r="Q347" s="42"/>
      <c r="R347" s="42"/>
      <c r="S347" s="42"/>
      <c r="T347" s="42"/>
      <c r="U347" s="42"/>
      <c r="V347"/>
      <c r="W347"/>
      <c r="X347"/>
      <c r="Y347" s="13"/>
      <c r="Z347" s="13"/>
      <c r="AA347" s="65"/>
      <c r="AB347" s="76"/>
      <c r="AC347"/>
      <c r="AD347" s="65"/>
      <c r="AE347" s="31"/>
      <c r="AF347" s="8"/>
      <c r="AG347" s="9"/>
      <c r="AH347" s="8"/>
      <c r="AI347" s="18"/>
      <c r="AJ347" s="9"/>
      <c r="AK347" s="76"/>
      <c r="AL347" s="76"/>
      <c r="AM347" s="20"/>
    </row>
    <row r="348" spans="1:39" s="10" customFormat="1" ht="15" customHeight="1">
      <c r="A348" s="25"/>
      <c r="B348" s="8"/>
      <c r="C348" s="8"/>
      <c r="D348" s="8"/>
      <c r="E348" s="25"/>
      <c r="F348" s="19"/>
      <c r="G348" s="28"/>
      <c r="H348"/>
      <c r="I348"/>
      <c r="J348"/>
      <c r="K348"/>
      <c r="L348"/>
      <c r="M348"/>
      <c r="N348"/>
      <c r="O348"/>
      <c r="P348" s="71"/>
      <c r="Q348" s="42"/>
      <c r="R348" s="42"/>
      <c r="S348" s="42"/>
      <c r="T348" s="42"/>
      <c r="U348" s="42"/>
      <c r="V348"/>
      <c r="W348"/>
      <c r="X348"/>
      <c r="Y348" s="13"/>
      <c r="Z348" s="13"/>
      <c r="AA348" s="65"/>
      <c r="AB348" s="76"/>
      <c r="AC348"/>
      <c r="AD348" s="65"/>
      <c r="AE348" s="31"/>
      <c r="AF348" s="8"/>
      <c r="AG348" s="9"/>
      <c r="AH348" s="8"/>
      <c r="AI348" s="18"/>
      <c r="AJ348" s="9"/>
      <c r="AK348" s="76"/>
      <c r="AL348" s="76"/>
      <c r="AM348" s="20"/>
    </row>
    <row r="349" spans="1:39" s="10" customFormat="1" ht="15" customHeight="1">
      <c r="A349" s="25"/>
      <c r="B349" s="8"/>
      <c r="C349" s="8"/>
      <c r="D349" s="8"/>
      <c r="E349" s="25"/>
      <c r="F349" s="19"/>
      <c r="G349" s="28"/>
      <c r="H349"/>
      <c r="I349"/>
      <c r="J349"/>
      <c r="K349"/>
      <c r="L349"/>
      <c r="M349"/>
      <c r="N349"/>
      <c r="O349"/>
      <c r="P349" s="71"/>
      <c r="Q349" s="42"/>
      <c r="R349" s="42"/>
      <c r="S349" s="42"/>
      <c r="T349" s="42"/>
      <c r="U349" s="42"/>
      <c r="V349"/>
      <c r="W349"/>
      <c r="X349"/>
      <c r="Y349" s="13"/>
      <c r="Z349" s="13"/>
      <c r="AA349" s="65"/>
      <c r="AB349" s="76"/>
      <c r="AC349"/>
      <c r="AD349" s="65"/>
      <c r="AE349" s="31"/>
      <c r="AF349" s="8"/>
      <c r="AG349" s="9"/>
      <c r="AH349" s="8"/>
      <c r="AI349" s="18"/>
      <c r="AJ349" s="9"/>
      <c r="AK349" s="76"/>
      <c r="AL349" s="76"/>
      <c r="AM349" s="20"/>
    </row>
    <row r="350" spans="1:39" s="10" customFormat="1" ht="15" customHeight="1">
      <c r="A350" s="25"/>
      <c r="B350" s="8"/>
      <c r="C350" s="8"/>
      <c r="D350" s="8"/>
      <c r="E350" s="25"/>
      <c r="F350" s="19"/>
      <c r="G350" s="28"/>
      <c r="H350"/>
      <c r="I350"/>
      <c r="J350"/>
      <c r="K350"/>
      <c r="L350"/>
      <c r="M350"/>
      <c r="N350"/>
      <c r="O350"/>
      <c r="P350" s="71"/>
      <c r="Q350" s="42"/>
      <c r="R350" s="42"/>
      <c r="S350" s="42"/>
      <c r="T350" s="42"/>
      <c r="U350" s="42"/>
      <c r="V350"/>
      <c r="W350"/>
      <c r="X350"/>
      <c r="Y350" s="13"/>
      <c r="Z350" s="13"/>
      <c r="AA350" s="65"/>
      <c r="AB350" s="76"/>
      <c r="AC350"/>
      <c r="AD350" s="65"/>
      <c r="AE350" s="31"/>
      <c r="AF350" s="8"/>
      <c r="AG350" s="9"/>
      <c r="AH350" s="8"/>
      <c r="AI350" s="18"/>
      <c r="AJ350" s="9"/>
      <c r="AK350" s="76"/>
      <c r="AL350" s="76"/>
      <c r="AM350" s="20"/>
    </row>
    <row r="351" spans="1:39" s="10" customFormat="1" ht="15" customHeight="1">
      <c r="A351" s="25"/>
      <c r="B351" s="8"/>
      <c r="C351" s="8"/>
      <c r="D351" s="8"/>
      <c r="E351" s="25"/>
      <c r="F351" s="19"/>
      <c r="G351" s="28"/>
      <c r="H351"/>
      <c r="I351"/>
      <c r="J351"/>
      <c r="K351"/>
      <c r="L351"/>
      <c r="M351"/>
      <c r="N351"/>
      <c r="O351"/>
      <c r="P351" s="71"/>
      <c r="Q351" s="42"/>
      <c r="R351" s="42"/>
      <c r="S351" s="42"/>
      <c r="T351" s="42"/>
      <c r="U351" s="42"/>
      <c r="V351"/>
      <c r="W351"/>
      <c r="X351"/>
      <c r="Y351" s="13"/>
      <c r="Z351" s="13"/>
      <c r="AA351" s="65"/>
      <c r="AB351" s="76"/>
      <c r="AC351"/>
      <c r="AD351" s="65"/>
      <c r="AE351" s="31"/>
      <c r="AF351" s="8"/>
      <c r="AG351" s="9"/>
      <c r="AH351" s="8"/>
      <c r="AI351" s="18"/>
      <c r="AJ351" s="9"/>
      <c r="AK351" s="76"/>
      <c r="AL351" s="76"/>
      <c r="AM351" s="20"/>
    </row>
    <row r="352" spans="1:39" s="10" customFormat="1" ht="15" customHeight="1">
      <c r="A352" s="25"/>
      <c r="B352" s="8"/>
      <c r="C352" s="8"/>
      <c r="D352" s="8"/>
      <c r="E352" s="25"/>
      <c r="F352" s="19"/>
      <c r="G352" s="28"/>
      <c r="H352"/>
      <c r="I352"/>
      <c r="J352"/>
      <c r="K352"/>
      <c r="L352"/>
      <c r="M352"/>
      <c r="N352"/>
      <c r="O352"/>
      <c r="P352" s="71"/>
      <c r="Q352" s="42"/>
      <c r="R352" s="42"/>
      <c r="S352" s="42"/>
      <c r="T352" s="42"/>
      <c r="U352" s="42"/>
      <c r="V352"/>
      <c r="W352"/>
      <c r="X352"/>
      <c r="Y352" s="13"/>
      <c r="Z352" s="13"/>
      <c r="AA352" s="65"/>
      <c r="AB352" s="77"/>
      <c r="AC352"/>
      <c r="AD352" s="65"/>
      <c r="AE352" s="31"/>
      <c r="AF352" s="8"/>
      <c r="AG352" s="8"/>
      <c r="AH352" s="8"/>
      <c r="AI352" s="18"/>
      <c r="AJ352" s="8"/>
      <c r="AK352" s="77"/>
      <c r="AL352" s="77"/>
      <c r="AM352" s="20"/>
    </row>
    <row r="353" spans="1:39" s="10" customFormat="1" ht="15" customHeight="1">
      <c r="A353" s="25"/>
      <c r="B353" s="8"/>
      <c r="C353" s="8"/>
      <c r="D353" s="8"/>
      <c r="E353" s="25"/>
      <c r="F353" s="19"/>
      <c r="G353" s="28"/>
      <c r="H353"/>
      <c r="I353"/>
      <c r="J353"/>
      <c r="K353"/>
      <c r="L353"/>
      <c r="M353"/>
      <c r="N353"/>
      <c r="O353"/>
      <c r="P353" s="71"/>
      <c r="Q353" s="42"/>
      <c r="R353" s="42"/>
      <c r="S353" s="42"/>
      <c r="T353" s="42"/>
      <c r="U353" s="42"/>
      <c r="V353"/>
      <c r="W353"/>
      <c r="X353"/>
      <c r="Y353" s="13"/>
      <c r="Z353" s="13"/>
      <c r="AA353" s="65"/>
      <c r="AB353" s="77"/>
      <c r="AC353"/>
      <c r="AD353" s="65"/>
      <c r="AE353" s="31"/>
      <c r="AF353" s="8"/>
      <c r="AG353" s="8"/>
      <c r="AH353" s="8"/>
      <c r="AI353" s="18"/>
      <c r="AJ353" s="8"/>
      <c r="AK353" s="77"/>
      <c r="AL353" s="77"/>
      <c r="AM353" s="20"/>
    </row>
    <row r="354" spans="1:39" s="10" customFormat="1" ht="15" customHeight="1">
      <c r="A354" s="25"/>
      <c r="B354" s="8"/>
      <c r="C354" s="8"/>
      <c r="D354" s="8"/>
      <c r="E354" s="25"/>
      <c r="F354" s="19"/>
      <c r="G354" s="28"/>
      <c r="H354"/>
      <c r="I354"/>
      <c r="J354"/>
      <c r="K354"/>
      <c r="L354"/>
      <c r="M354"/>
      <c r="N354"/>
      <c r="O354"/>
      <c r="P354" s="71"/>
      <c r="Q354" s="42"/>
      <c r="R354" s="42"/>
      <c r="S354" s="42"/>
      <c r="T354" s="42"/>
      <c r="U354" s="42"/>
      <c r="V354"/>
      <c r="W354"/>
      <c r="X354"/>
      <c r="Y354" s="13"/>
      <c r="Z354" s="13"/>
      <c r="AA354" s="65"/>
      <c r="AB354" s="76"/>
      <c r="AC354"/>
      <c r="AD354" s="65"/>
      <c r="AE354" s="31"/>
      <c r="AF354" s="8"/>
      <c r="AG354" s="9"/>
      <c r="AH354" s="8"/>
      <c r="AI354" s="18"/>
      <c r="AJ354" s="9"/>
      <c r="AK354" s="76"/>
      <c r="AL354" s="76"/>
      <c r="AM354" s="20"/>
    </row>
    <row r="355" spans="1:39" s="10" customFormat="1" ht="15" customHeight="1">
      <c r="A355" s="25"/>
      <c r="B355" s="8"/>
      <c r="C355" s="8"/>
      <c r="D355" s="8"/>
      <c r="E355" s="25"/>
      <c r="F355" s="19"/>
      <c r="G355" s="28"/>
      <c r="H355"/>
      <c r="I355"/>
      <c r="J355"/>
      <c r="K355"/>
      <c r="L355"/>
      <c r="M355"/>
      <c r="N355"/>
      <c r="O355"/>
      <c r="P355" s="71"/>
      <c r="Q355" s="42"/>
      <c r="R355" s="42"/>
      <c r="S355" s="42"/>
      <c r="T355" s="42"/>
      <c r="U355" s="42"/>
      <c r="V355"/>
      <c r="W355"/>
      <c r="X355"/>
      <c r="Y355" s="13"/>
      <c r="Z355" s="13"/>
      <c r="AA355" s="65"/>
      <c r="AB355" s="76"/>
      <c r="AC355"/>
      <c r="AD355" s="65"/>
      <c r="AE355" s="31"/>
      <c r="AF355" s="8"/>
      <c r="AG355" s="9"/>
      <c r="AH355" s="8"/>
      <c r="AI355" s="18"/>
      <c r="AJ355" s="9"/>
      <c r="AK355" s="76"/>
      <c r="AL355" s="76"/>
      <c r="AM355" s="20"/>
    </row>
    <row r="356" spans="1:39" s="10" customFormat="1" ht="15" customHeight="1">
      <c r="A356" s="25"/>
      <c r="B356" s="8"/>
      <c r="C356" s="8"/>
      <c r="D356" s="8"/>
      <c r="E356" s="25"/>
      <c r="F356" s="19"/>
      <c r="G356" s="28"/>
      <c r="H356"/>
      <c r="I356"/>
      <c r="J356"/>
      <c r="K356"/>
      <c r="L356"/>
      <c r="M356"/>
      <c r="N356"/>
      <c r="O356"/>
      <c r="P356" s="71"/>
      <c r="Q356" s="42"/>
      <c r="R356" s="42"/>
      <c r="S356" s="42"/>
      <c r="T356" s="42"/>
      <c r="U356" s="42"/>
      <c r="V356"/>
      <c r="W356"/>
      <c r="X356"/>
      <c r="Y356" s="13"/>
      <c r="Z356" s="13"/>
      <c r="AA356" s="65"/>
      <c r="AB356" s="76"/>
      <c r="AC356"/>
      <c r="AD356" s="65"/>
      <c r="AE356" s="31"/>
      <c r="AF356" s="8"/>
      <c r="AG356" s="9"/>
      <c r="AH356" s="8"/>
      <c r="AI356" s="18"/>
      <c r="AJ356" s="9"/>
      <c r="AK356" s="76"/>
      <c r="AL356" s="76"/>
      <c r="AM356" s="20"/>
    </row>
    <row r="357" spans="1:39" s="10" customFormat="1" ht="15" customHeight="1">
      <c r="A357" s="25"/>
      <c r="B357" s="8"/>
      <c r="C357" s="8"/>
      <c r="D357" s="8"/>
      <c r="E357" s="25"/>
      <c r="F357" s="19"/>
      <c r="G357" s="28"/>
      <c r="H357"/>
      <c r="I357"/>
      <c r="J357"/>
      <c r="K357"/>
      <c r="L357"/>
      <c r="M357"/>
      <c r="N357"/>
      <c r="O357"/>
      <c r="P357" s="71"/>
      <c r="Q357" s="42"/>
      <c r="R357" s="42"/>
      <c r="S357" s="42"/>
      <c r="T357" s="42"/>
      <c r="U357" s="42"/>
      <c r="V357"/>
      <c r="W357"/>
      <c r="X357"/>
      <c r="Y357" s="13"/>
      <c r="Z357" s="13"/>
      <c r="AA357" s="65"/>
      <c r="AB357" s="76"/>
      <c r="AC357"/>
      <c r="AD357" s="65"/>
      <c r="AE357" s="31"/>
      <c r="AF357" s="8"/>
      <c r="AG357" s="9"/>
      <c r="AH357" s="8"/>
      <c r="AI357" s="18"/>
      <c r="AJ357" s="9"/>
      <c r="AK357" s="76"/>
      <c r="AL357" s="76"/>
      <c r="AM357" s="20"/>
    </row>
    <row r="358" spans="1:39" s="10" customFormat="1" ht="15" customHeight="1">
      <c r="A358" s="25"/>
      <c r="B358" s="8"/>
      <c r="C358" s="8"/>
      <c r="D358" s="8"/>
      <c r="E358" s="25"/>
      <c r="F358" s="19"/>
      <c r="G358" s="28"/>
      <c r="H358"/>
      <c r="I358"/>
      <c r="J358"/>
      <c r="K358"/>
      <c r="L358"/>
      <c r="M358"/>
      <c r="N358"/>
      <c r="O358"/>
      <c r="P358" s="71"/>
      <c r="Q358" s="42"/>
      <c r="R358" s="42"/>
      <c r="S358" s="42"/>
      <c r="T358" s="42"/>
      <c r="U358" s="42"/>
      <c r="V358"/>
      <c r="W358"/>
      <c r="X358"/>
      <c r="Y358" s="13"/>
      <c r="Z358" s="13"/>
      <c r="AA358" s="65"/>
      <c r="AB358" s="76"/>
      <c r="AC358"/>
      <c r="AD358" s="65"/>
      <c r="AE358" s="31"/>
      <c r="AF358" s="8"/>
      <c r="AG358" s="9"/>
      <c r="AH358" s="8"/>
      <c r="AI358" s="18"/>
      <c r="AJ358" s="9"/>
      <c r="AK358" s="76"/>
      <c r="AL358" s="76"/>
      <c r="AM358" s="20"/>
    </row>
    <row r="359" spans="1:39" s="10" customFormat="1" ht="15" customHeight="1">
      <c r="A359" s="25"/>
      <c r="B359" s="8"/>
      <c r="C359" s="8"/>
      <c r="D359" s="8"/>
      <c r="E359" s="25"/>
      <c r="F359" s="19"/>
      <c r="G359" s="28"/>
      <c r="H359"/>
      <c r="I359"/>
      <c r="J359"/>
      <c r="K359"/>
      <c r="L359"/>
      <c r="M359"/>
      <c r="N359"/>
      <c r="O359"/>
      <c r="P359" s="71"/>
      <c r="Q359" s="42"/>
      <c r="R359" s="42"/>
      <c r="S359" s="42"/>
      <c r="T359" s="42"/>
      <c r="U359" s="42"/>
      <c r="V359"/>
      <c r="W359"/>
      <c r="X359"/>
      <c r="Y359" s="13"/>
      <c r="Z359" s="13"/>
      <c r="AA359" s="65"/>
      <c r="AB359" s="76"/>
      <c r="AC359"/>
      <c r="AD359" s="65"/>
      <c r="AE359" s="31"/>
      <c r="AF359" s="8"/>
      <c r="AG359" s="8"/>
      <c r="AH359" s="8"/>
      <c r="AI359" s="18"/>
      <c r="AJ359" s="9"/>
      <c r="AK359" s="76"/>
      <c r="AL359" s="76"/>
      <c r="AM359" s="20"/>
    </row>
    <row r="360" spans="1:39" s="10" customFormat="1" ht="15" customHeight="1">
      <c r="A360" s="25"/>
      <c r="B360" s="8"/>
      <c r="C360" s="8"/>
      <c r="D360" s="8"/>
      <c r="E360" s="25"/>
      <c r="F360" s="19"/>
      <c r="G360" s="28"/>
      <c r="H360"/>
      <c r="I360"/>
      <c r="J360"/>
      <c r="K360"/>
      <c r="L360"/>
      <c r="M360"/>
      <c r="N360"/>
      <c r="O360"/>
      <c r="P360" s="71"/>
      <c r="Q360" s="42"/>
      <c r="R360" s="42"/>
      <c r="S360" s="42"/>
      <c r="T360" s="42"/>
      <c r="U360" s="42"/>
      <c r="V360"/>
      <c r="W360"/>
      <c r="X360"/>
      <c r="Y360" s="13"/>
      <c r="Z360" s="13"/>
      <c r="AA360" s="65"/>
      <c r="AB360" s="76"/>
      <c r="AC360"/>
      <c r="AD360" s="65"/>
      <c r="AE360" s="31"/>
      <c r="AF360" s="8"/>
      <c r="AG360" s="9"/>
      <c r="AH360" s="8"/>
      <c r="AI360" s="18"/>
      <c r="AJ360" s="9"/>
      <c r="AK360" s="76"/>
      <c r="AL360" s="76"/>
      <c r="AM360" s="20"/>
    </row>
    <row r="361" spans="1:39" s="10" customFormat="1" ht="15" customHeight="1">
      <c r="A361" s="25"/>
      <c r="B361" s="8"/>
      <c r="C361" s="8"/>
      <c r="D361" s="8"/>
      <c r="E361" s="25"/>
      <c r="F361" s="19"/>
      <c r="G361" s="28"/>
      <c r="H361"/>
      <c r="I361"/>
      <c r="J361"/>
      <c r="K361"/>
      <c r="L361"/>
      <c r="M361"/>
      <c r="N361"/>
      <c r="O361"/>
      <c r="P361" s="71"/>
      <c r="Q361" s="42"/>
      <c r="R361" s="42"/>
      <c r="S361" s="42"/>
      <c r="T361" s="42"/>
      <c r="U361" s="42"/>
      <c r="V361"/>
      <c r="W361"/>
      <c r="X361"/>
      <c r="Y361" s="13"/>
      <c r="Z361" s="13"/>
      <c r="AA361" s="65"/>
      <c r="AB361" s="77"/>
      <c r="AC361"/>
      <c r="AD361" s="65"/>
      <c r="AE361" s="31"/>
      <c r="AF361" s="8"/>
      <c r="AG361" s="9"/>
      <c r="AH361" s="8"/>
      <c r="AI361" s="18"/>
      <c r="AJ361" s="8"/>
      <c r="AK361" s="77"/>
      <c r="AL361" s="77"/>
      <c r="AM361" s="20"/>
    </row>
    <row r="362" spans="1:39" s="10" customFormat="1" ht="15" customHeight="1">
      <c r="A362" s="25"/>
      <c r="B362" s="8"/>
      <c r="C362" s="8"/>
      <c r="D362" s="8"/>
      <c r="E362" s="25"/>
      <c r="F362" s="19"/>
      <c r="G362" s="28"/>
      <c r="H362"/>
      <c r="I362"/>
      <c r="J362"/>
      <c r="K362"/>
      <c r="L362"/>
      <c r="M362"/>
      <c r="N362"/>
      <c r="O362"/>
      <c r="P362" s="71"/>
      <c r="Q362" s="42"/>
      <c r="R362" s="42"/>
      <c r="S362" s="42"/>
      <c r="T362" s="42"/>
      <c r="U362" s="42"/>
      <c r="V362"/>
      <c r="W362"/>
      <c r="X362"/>
      <c r="Y362" s="13"/>
      <c r="Z362" s="13"/>
      <c r="AA362" s="65"/>
      <c r="AB362" s="77"/>
      <c r="AC362"/>
      <c r="AD362" s="65"/>
      <c r="AE362" s="31"/>
      <c r="AF362" s="8"/>
      <c r="AG362" s="9"/>
      <c r="AH362" s="8"/>
      <c r="AI362" s="18"/>
      <c r="AJ362" s="8"/>
      <c r="AK362" s="77"/>
      <c r="AL362" s="77"/>
      <c r="AM362" s="20"/>
    </row>
    <row r="363" spans="1:39" s="10" customFormat="1" ht="15" customHeight="1">
      <c r="A363" s="25"/>
      <c r="B363" s="8"/>
      <c r="C363" s="8"/>
      <c r="D363" s="8"/>
      <c r="E363" s="25"/>
      <c r="F363" s="19"/>
      <c r="G363" s="28"/>
      <c r="H363"/>
      <c r="I363"/>
      <c r="J363"/>
      <c r="K363"/>
      <c r="L363"/>
      <c r="M363"/>
      <c r="N363"/>
      <c r="O363"/>
      <c r="P363" s="71"/>
      <c r="Q363" s="42"/>
      <c r="R363" s="42"/>
      <c r="S363" s="42"/>
      <c r="T363" s="42"/>
      <c r="U363" s="42"/>
      <c r="V363"/>
      <c r="W363"/>
      <c r="X363"/>
      <c r="Y363" s="13"/>
      <c r="Z363" s="13"/>
      <c r="AA363" s="65"/>
      <c r="AB363" s="77"/>
      <c r="AC363"/>
      <c r="AD363" s="65"/>
      <c r="AE363" s="31"/>
      <c r="AF363" s="8"/>
      <c r="AG363" s="8"/>
      <c r="AH363" s="8"/>
      <c r="AI363" s="18"/>
      <c r="AJ363" s="8"/>
      <c r="AK363" s="77"/>
      <c r="AL363" s="77"/>
      <c r="AM363" s="20"/>
    </row>
    <row r="364" spans="1:39" s="10" customFormat="1" ht="15" customHeight="1">
      <c r="A364" s="25"/>
      <c r="B364" s="8"/>
      <c r="C364" s="8"/>
      <c r="D364" s="8"/>
      <c r="E364" s="25"/>
      <c r="F364" s="19"/>
      <c r="G364" s="28"/>
      <c r="H364"/>
      <c r="I364"/>
      <c r="J364"/>
      <c r="K364"/>
      <c r="L364"/>
      <c r="M364"/>
      <c r="N364"/>
      <c r="O364"/>
      <c r="P364" s="71"/>
      <c r="Q364" s="42"/>
      <c r="R364" s="42"/>
      <c r="S364" s="42"/>
      <c r="T364" s="42"/>
      <c r="U364" s="42"/>
      <c r="V364"/>
      <c r="W364"/>
      <c r="X364"/>
      <c r="Y364" s="13"/>
      <c r="Z364" s="13"/>
      <c r="AA364" s="65"/>
      <c r="AB364" s="77"/>
      <c r="AC364"/>
      <c r="AD364" s="65"/>
      <c r="AE364" s="31"/>
      <c r="AF364" s="8"/>
      <c r="AG364" s="8"/>
      <c r="AH364" s="8"/>
      <c r="AI364" s="18"/>
      <c r="AJ364" s="8"/>
      <c r="AK364" s="77"/>
      <c r="AL364" s="77"/>
      <c r="AM364" s="20"/>
    </row>
    <row r="365" spans="1:39" s="10" customFormat="1" ht="15" customHeight="1">
      <c r="A365" s="25"/>
      <c r="B365" s="8"/>
      <c r="C365" s="8"/>
      <c r="D365" s="8"/>
      <c r="E365" s="25"/>
      <c r="F365" s="19"/>
      <c r="G365" s="28"/>
      <c r="H365"/>
      <c r="I365"/>
      <c r="J365"/>
      <c r="K365"/>
      <c r="L365"/>
      <c r="M365"/>
      <c r="N365"/>
      <c r="O365"/>
      <c r="P365" s="71"/>
      <c r="Q365" s="42"/>
      <c r="R365" s="42"/>
      <c r="S365" s="42"/>
      <c r="T365" s="42"/>
      <c r="U365" s="42"/>
      <c r="V365"/>
      <c r="W365"/>
      <c r="X365"/>
      <c r="Y365" s="13"/>
      <c r="Z365" s="13"/>
      <c r="AA365" s="65"/>
      <c r="AB365" s="77"/>
      <c r="AC365"/>
      <c r="AD365" s="65"/>
      <c r="AE365" s="31"/>
      <c r="AF365" s="8"/>
      <c r="AG365" s="8"/>
      <c r="AH365" s="8"/>
      <c r="AI365" s="18"/>
      <c r="AJ365" s="8"/>
      <c r="AK365" s="77"/>
      <c r="AL365" s="77"/>
      <c r="AM365" s="20"/>
    </row>
    <row r="366" spans="1:39" s="10" customFormat="1" ht="15" customHeight="1">
      <c r="A366" s="25"/>
      <c r="B366" s="8"/>
      <c r="C366" s="8"/>
      <c r="D366" s="8"/>
      <c r="E366" s="25"/>
      <c r="F366" s="19"/>
      <c r="G366" s="28"/>
      <c r="H366"/>
      <c r="I366"/>
      <c r="J366"/>
      <c r="K366"/>
      <c r="L366"/>
      <c r="M366"/>
      <c r="N366"/>
      <c r="O366"/>
      <c r="P366" s="71"/>
      <c r="Q366" s="42"/>
      <c r="R366" s="42"/>
      <c r="S366" s="42"/>
      <c r="T366" s="42"/>
      <c r="U366" s="42"/>
      <c r="V366"/>
      <c r="W366"/>
      <c r="X366"/>
      <c r="Y366" s="13"/>
      <c r="Z366" s="13"/>
      <c r="AA366" s="65"/>
      <c r="AB366" s="76"/>
      <c r="AC366"/>
      <c r="AD366" s="65"/>
      <c r="AE366" s="31"/>
      <c r="AF366" s="8"/>
      <c r="AG366" s="8"/>
      <c r="AH366" s="8"/>
      <c r="AI366" s="18"/>
      <c r="AJ366" s="9"/>
      <c r="AK366" s="76"/>
      <c r="AL366" s="76"/>
      <c r="AM366" s="20"/>
    </row>
    <row r="367" spans="1:39" s="10" customFormat="1" ht="15" customHeight="1">
      <c r="A367" s="25"/>
      <c r="B367" s="8"/>
      <c r="C367" s="8"/>
      <c r="D367" s="8"/>
      <c r="E367" s="25"/>
      <c r="F367" s="19"/>
      <c r="G367" s="28"/>
      <c r="H367"/>
      <c r="I367"/>
      <c r="J367"/>
      <c r="K367"/>
      <c r="L367"/>
      <c r="M367"/>
      <c r="N367"/>
      <c r="O367"/>
      <c r="P367" s="71"/>
      <c r="Q367" s="42"/>
      <c r="R367" s="42"/>
      <c r="S367" s="42"/>
      <c r="T367" s="42"/>
      <c r="U367" s="42"/>
      <c r="V367"/>
      <c r="W367"/>
      <c r="X367"/>
      <c r="Y367" s="13"/>
      <c r="Z367" s="13"/>
      <c r="AA367" s="64"/>
      <c r="AB367" s="76"/>
      <c r="AC367"/>
      <c r="AD367" s="64"/>
      <c r="AE367" s="31"/>
      <c r="AF367" s="8"/>
      <c r="AG367" s="9"/>
      <c r="AH367" s="8"/>
      <c r="AI367" s="18"/>
      <c r="AJ367" s="9"/>
      <c r="AK367" s="76"/>
      <c r="AL367" s="76"/>
      <c r="AM367" s="20"/>
    </row>
    <row r="368" spans="1:39" s="10" customFormat="1" ht="15" customHeight="1">
      <c r="A368" s="25"/>
      <c r="B368" s="8"/>
      <c r="C368" s="8"/>
      <c r="D368" s="8"/>
      <c r="E368" s="25"/>
      <c r="F368" s="19"/>
      <c r="G368" s="28"/>
      <c r="H368"/>
      <c r="I368"/>
      <c r="J368"/>
      <c r="K368"/>
      <c r="L368"/>
      <c r="M368"/>
      <c r="N368"/>
      <c r="O368"/>
      <c r="P368" s="71"/>
      <c r="Q368" s="42"/>
      <c r="R368" s="42"/>
      <c r="S368" s="42"/>
      <c r="T368" s="42"/>
      <c r="U368" s="42"/>
      <c r="V368"/>
      <c r="W368"/>
      <c r="X368"/>
      <c r="Y368" s="13"/>
      <c r="Z368" s="13"/>
      <c r="AA368" s="65"/>
      <c r="AB368" s="76"/>
      <c r="AC368"/>
      <c r="AD368" s="65"/>
      <c r="AE368" s="31"/>
      <c r="AF368" s="8"/>
      <c r="AG368" s="9"/>
      <c r="AH368" s="8"/>
      <c r="AI368" s="18"/>
      <c r="AJ368" s="9"/>
      <c r="AK368" s="76"/>
      <c r="AL368" s="76"/>
      <c r="AM368" s="20"/>
    </row>
    <row r="369" spans="1:39" s="10" customFormat="1" ht="15" customHeight="1">
      <c r="A369" s="25"/>
      <c r="B369" s="8"/>
      <c r="C369" s="8"/>
      <c r="D369" s="8"/>
      <c r="E369" s="25"/>
      <c r="F369" s="19"/>
      <c r="G369" s="28"/>
      <c r="H369"/>
      <c r="I369"/>
      <c r="J369"/>
      <c r="K369"/>
      <c r="L369"/>
      <c r="M369"/>
      <c r="N369"/>
      <c r="O369"/>
      <c r="P369" s="71"/>
      <c r="Q369" s="42"/>
      <c r="R369" s="42"/>
      <c r="S369" s="42"/>
      <c r="T369" s="42"/>
      <c r="U369" s="42"/>
      <c r="V369"/>
      <c r="W369"/>
      <c r="X369"/>
      <c r="Y369" s="13"/>
      <c r="Z369" s="13"/>
      <c r="AA369" s="65"/>
      <c r="AB369" s="76"/>
      <c r="AC369"/>
      <c r="AD369" s="65"/>
      <c r="AE369" s="31"/>
      <c r="AF369" s="8"/>
      <c r="AG369" s="9"/>
      <c r="AH369" s="8"/>
      <c r="AI369" s="18"/>
      <c r="AJ369" s="9"/>
      <c r="AK369" s="76"/>
      <c r="AL369" s="76"/>
      <c r="AM369" s="20"/>
    </row>
    <row r="370" spans="1:39" s="10" customFormat="1" ht="15" customHeight="1">
      <c r="A370" s="25"/>
      <c r="B370" s="8"/>
      <c r="C370" s="8"/>
      <c r="D370" s="8"/>
      <c r="E370" s="25"/>
      <c r="F370" s="19"/>
      <c r="G370" s="28"/>
      <c r="H370"/>
      <c r="I370"/>
      <c r="J370"/>
      <c r="K370"/>
      <c r="L370"/>
      <c r="M370"/>
      <c r="N370"/>
      <c r="O370"/>
      <c r="P370" s="71"/>
      <c r="Q370" s="42"/>
      <c r="R370" s="42"/>
      <c r="S370" s="42"/>
      <c r="T370" s="42"/>
      <c r="U370" s="42"/>
      <c r="V370"/>
      <c r="W370"/>
      <c r="X370"/>
      <c r="Y370" s="13"/>
      <c r="Z370" s="13"/>
      <c r="AA370" s="65"/>
      <c r="AB370" s="77"/>
      <c r="AC370"/>
      <c r="AD370" s="65"/>
      <c r="AE370" s="31"/>
      <c r="AF370" s="8"/>
      <c r="AG370" s="9"/>
      <c r="AH370" s="8"/>
      <c r="AI370" s="18"/>
      <c r="AJ370" s="8"/>
      <c r="AK370" s="77"/>
      <c r="AL370" s="77"/>
      <c r="AM370" s="20"/>
    </row>
    <row r="371" spans="1:39" s="10" customFormat="1" ht="15" customHeight="1">
      <c r="A371" s="25"/>
      <c r="B371" s="8"/>
      <c r="C371" s="8"/>
      <c r="D371" s="8"/>
      <c r="E371" s="25"/>
      <c r="F371" s="19"/>
      <c r="G371" s="28"/>
      <c r="H371"/>
      <c r="I371"/>
      <c r="J371"/>
      <c r="K371"/>
      <c r="L371"/>
      <c r="M371"/>
      <c r="N371"/>
      <c r="O371"/>
      <c r="P371" s="71"/>
      <c r="Q371" s="42"/>
      <c r="R371" s="42"/>
      <c r="S371" s="42"/>
      <c r="T371" s="42"/>
      <c r="U371" s="42"/>
      <c r="V371"/>
      <c r="W371"/>
      <c r="X371"/>
      <c r="Y371" s="13"/>
      <c r="Z371" s="13"/>
      <c r="AA371" s="64"/>
      <c r="AB371" s="76"/>
      <c r="AC371"/>
      <c r="AD371" s="64"/>
      <c r="AE371" s="31"/>
      <c r="AF371" s="8"/>
      <c r="AG371" s="9"/>
      <c r="AH371" s="8"/>
      <c r="AI371" s="18"/>
      <c r="AJ371" s="9"/>
      <c r="AK371" s="76"/>
      <c r="AL371" s="76"/>
      <c r="AM371" s="20"/>
    </row>
    <row r="372" spans="1:39" s="10" customFormat="1" ht="15" customHeight="1">
      <c r="A372" s="25"/>
      <c r="B372" s="8"/>
      <c r="C372" s="8"/>
      <c r="D372" s="8"/>
      <c r="E372" s="25"/>
      <c r="F372" s="19"/>
      <c r="G372" s="28"/>
      <c r="H372"/>
      <c r="I372"/>
      <c r="J372"/>
      <c r="K372"/>
      <c r="L372"/>
      <c r="M372"/>
      <c r="N372"/>
      <c r="O372"/>
      <c r="P372" s="71"/>
      <c r="Q372" s="42"/>
      <c r="R372" s="42"/>
      <c r="S372" s="42"/>
      <c r="T372" s="42"/>
      <c r="U372" s="42"/>
      <c r="V372"/>
      <c r="W372"/>
      <c r="X372"/>
      <c r="Y372" s="13"/>
      <c r="Z372" s="13"/>
      <c r="AA372" s="64"/>
      <c r="AB372" s="77"/>
      <c r="AC372"/>
      <c r="AD372" s="64"/>
      <c r="AE372" s="31"/>
      <c r="AF372" s="8"/>
      <c r="AG372" s="9"/>
      <c r="AH372" s="8"/>
      <c r="AI372" s="18"/>
      <c r="AJ372" s="8"/>
      <c r="AK372" s="77"/>
      <c r="AL372" s="77"/>
      <c r="AM372" s="20"/>
    </row>
    <row r="373" spans="1:39" s="10" customFormat="1" ht="15" customHeight="1">
      <c r="A373" s="25"/>
      <c r="B373" s="8"/>
      <c r="C373" s="8"/>
      <c r="D373" s="8"/>
      <c r="E373" s="25"/>
      <c r="F373" s="19"/>
      <c r="G373" s="28"/>
      <c r="H373"/>
      <c r="I373"/>
      <c r="J373"/>
      <c r="K373"/>
      <c r="L373"/>
      <c r="M373"/>
      <c r="N373"/>
      <c r="O373"/>
      <c r="P373" s="71"/>
      <c r="Q373" s="42"/>
      <c r="R373" s="42"/>
      <c r="S373" s="42"/>
      <c r="T373" s="42"/>
      <c r="U373" s="42"/>
      <c r="V373"/>
      <c r="W373"/>
      <c r="X373"/>
      <c r="Y373" s="13"/>
      <c r="Z373" s="13"/>
      <c r="AA373" s="64"/>
      <c r="AB373" s="76"/>
      <c r="AC373"/>
      <c r="AD373" s="64"/>
      <c r="AE373" s="31"/>
      <c r="AF373" s="8"/>
      <c r="AG373" s="9"/>
      <c r="AH373" s="8"/>
      <c r="AI373" s="18"/>
      <c r="AJ373" s="9"/>
      <c r="AK373" s="76"/>
      <c r="AL373" s="76"/>
      <c r="AM373" s="20"/>
    </row>
    <row r="374" spans="1:39" s="10" customFormat="1" ht="15" customHeight="1">
      <c r="A374" s="25"/>
      <c r="B374" s="8"/>
      <c r="C374" s="8"/>
      <c r="D374" s="8"/>
      <c r="E374" s="25"/>
      <c r="F374" s="19"/>
      <c r="G374" s="28"/>
      <c r="H374"/>
      <c r="I374"/>
      <c r="J374"/>
      <c r="K374"/>
      <c r="L374"/>
      <c r="M374"/>
      <c r="N374"/>
      <c r="O374"/>
      <c r="P374" s="71"/>
      <c r="Q374" s="42"/>
      <c r="R374" s="42"/>
      <c r="S374" s="42"/>
      <c r="T374" s="42"/>
      <c r="U374" s="42"/>
      <c r="V374"/>
      <c r="W374"/>
      <c r="X374"/>
      <c r="Y374" s="13"/>
      <c r="Z374" s="13"/>
      <c r="AA374" s="65"/>
      <c r="AB374" s="76"/>
      <c r="AC374"/>
      <c r="AD374" s="65"/>
      <c r="AE374" s="31"/>
      <c r="AF374" s="8"/>
      <c r="AG374" s="9"/>
      <c r="AH374" s="8"/>
      <c r="AI374" s="18"/>
      <c r="AJ374" s="9"/>
      <c r="AK374" s="76"/>
      <c r="AL374" s="76"/>
      <c r="AM374" s="20"/>
    </row>
    <row r="375" spans="1:39" s="10" customFormat="1" ht="15" customHeight="1">
      <c r="A375" s="25"/>
      <c r="B375" s="8"/>
      <c r="C375" s="8"/>
      <c r="D375" s="8"/>
      <c r="E375" s="25"/>
      <c r="F375" s="19"/>
      <c r="G375" s="28"/>
      <c r="H375"/>
      <c r="I375"/>
      <c r="J375"/>
      <c r="K375"/>
      <c r="L375"/>
      <c r="M375"/>
      <c r="N375"/>
      <c r="O375"/>
      <c r="P375" s="71"/>
      <c r="Q375" s="42"/>
      <c r="R375" s="42"/>
      <c r="S375" s="42"/>
      <c r="T375" s="42"/>
      <c r="U375" s="42"/>
      <c r="V375"/>
      <c r="W375"/>
      <c r="X375"/>
      <c r="Y375" s="13"/>
      <c r="Z375" s="13"/>
      <c r="AA375" s="65"/>
      <c r="AB375" s="77"/>
      <c r="AC375"/>
      <c r="AD375" s="65"/>
      <c r="AE375" s="31"/>
      <c r="AF375" s="8"/>
      <c r="AG375" s="8"/>
      <c r="AH375" s="8"/>
      <c r="AI375" s="18"/>
      <c r="AJ375" s="8"/>
      <c r="AK375" s="77"/>
      <c r="AL375" s="77"/>
      <c r="AM375" s="20"/>
    </row>
    <row r="376" spans="1:39" s="10" customFormat="1" ht="15" customHeight="1">
      <c r="A376" s="25"/>
      <c r="B376" s="8"/>
      <c r="C376" s="8"/>
      <c r="D376" s="8"/>
      <c r="E376" s="25"/>
      <c r="F376" s="19"/>
      <c r="G376" s="28"/>
      <c r="H376"/>
      <c r="I376"/>
      <c r="J376"/>
      <c r="K376"/>
      <c r="L376"/>
      <c r="M376"/>
      <c r="N376"/>
      <c r="O376"/>
      <c r="P376" s="71"/>
      <c r="Q376" s="42"/>
      <c r="R376" s="42"/>
      <c r="S376" s="42"/>
      <c r="T376" s="42"/>
      <c r="U376" s="42"/>
      <c r="V376"/>
      <c r="W376"/>
      <c r="X376"/>
      <c r="Y376" s="13"/>
      <c r="Z376" s="13"/>
      <c r="AA376" s="65"/>
      <c r="AB376" s="77"/>
      <c r="AC376"/>
      <c r="AD376" s="65"/>
      <c r="AE376" s="31"/>
      <c r="AF376" s="8"/>
      <c r="AG376" s="8"/>
      <c r="AH376" s="8"/>
      <c r="AI376" s="18"/>
      <c r="AJ376" s="8"/>
      <c r="AK376" s="77"/>
      <c r="AL376" s="77"/>
      <c r="AM376" s="20"/>
    </row>
    <row r="377" spans="1:39" s="10" customFormat="1" ht="15" customHeight="1">
      <c r="A377" s="25"/>
      <c r="B377" s="8"/>
      <c r="C377" s="8"/>
      <c r="D377" s="8"/>
      <c r="E377" s="25"/>
      <c r="F377" s="19"/>
      <c r="G377" s="28"/>
      <c r="H377"/>
      <c r="I377"/>
      <c r="J377"/>
      <c r="K377"/>
      <c r="L377"/>
      <c r="M377"/>
      <c r="N377"/>
      <c r="O377"/>
      <c r="P377" s="71"/>
      <c r="Q377" s="42"/>
      <c r="R377" s="42"/>
      <c r="S377" s="42"/>
      <c r="T377" s="42"/>
      <c r="U377" s="42"/>
      <c r="V377"/>
      <c r="W377"/>
      <c r="X377"/>
      <c r="Y377" s="13"/>
      <c r="Z377" s="13"/>
      <c r="AA377" s="65"/>
      <c r="AB377" s="77"/>
      <c r="AC377"/>
      <c r="AD377" s="65"/>
      <c r="AE377" s="31"/>
      <c r="AF377" s="8"/>
      <c r="AG377" s="8"/>
      <c r="AH377" s="8"/>
      <c r="AI377" s="18"/>
      <c r="AJ377" s="8"/>
      <c r="AK377" s="77"/>
      <c r="AL377" s="77"/>
      <c r="AM377" s="20"/>
    </row>
    <row r="378" spans="1:39" s="10" customFormat="1" ht="15" customHeight="1">
      <c r="A378" s="25"/>
      <c r="B378" s="8"/>
      <c r="C378" s="8"/>
      <c r="D378" s="8"/>
      <c r="E378" s="25"/>
      <c r="F378" s="19"/>
      <c r="G378" s="28"/>
      <c r="H378"/>
      <c r="I378"/>
      <c r="J378"/>
      <c r="K378"/>
      <c r="L378"/>
      <c r="M378"/>
      <c r="N378"/>
      <c r="O378"/>
      <c r="P378" s="71"/>
      <c r="Q378" s="42"/>
      <c r="R378" s="42"/>
      <c r="S378" s="42"/>
      <c r="T378" s="42"/>
      <c r="U378" s="42"/>
      <c r="V378"/>
      <c r="W378"/>
      <c r="X378"/>
      <c r="Y378" s="13"/>
      <c r="Z378" s="13"/>
      <c r="AA378" s="65"/>
      <c r="AB378" s="77"/>
      <c r="AC378"/>
      <c r="AD378" s="65"/>
      <c r="AE378" s="31"/>
      <c r="AF378" s="8"/>
      <c r="AG378" s="8"/>
      <c r="AH378" s="8"/>
      <c r="AI378" s="18"/>
      <c r="AJ378" s="8"/>
      <c r="AK378" s="77"/>
      <c r="AL378" s="77"/>
      <c r="AM378" s="21"/>
    </row>
    <row r="379" spans="1:39" s="10" customFormat="1" ht="15" customHeight="1">
      <c r="A379" s="25"/>
      <c r="B379" s="8"/>
      <c r="C379" s="8"/>
      <c r="D379" s="8"/>
      <c r="E379" s="25"/>
      <c r="F379" s="19"/>
      <c r="G379" s="19"/>
      <c r="H379" s="19"/>
      <c r="I379" s="19"/>
      <c r="J379" s="19"/>
      <c r="K379" s="19"/>
      <c r="L379" s="19"/>
      <c r="M379" s="19"/>
      <c r="N379" s="19"/>
      <c r="O379" s="19"/>
      <c r="P379" s="19"/>
      <c r="Q379" s="19"/>
      <c r="R379" s="19"/>
      <c r="S379" s="19"/>
      <c r="T379" s="19"/>
      <c r="U379" s="19"/>
      <c r="V379" s="19"/>
      <c r="W379" s="19"/>
      <c r="X379" s="19"/>
      <c r="Y379" s="19"/>
      <c r="Z379" s="19"/>
      <c r="AA379" s="67"/>
      <c r="AB379" s="8"/>
      <c r="AC379" s="8"/>
      <c r="AD379" s="67"/>
      <c r="AE379" s="8"/>
      <c r="AF379" s="8"/>
      <c r="AG379" s="8"/>
      <c r="AH379" s="8"/>
      <c r="AI379" s="84"/>
      <c r="AJ379" s="8"/>
      <c r="AK379" s="8"/>
      <c r="AL379" s="8"/>
      <c r="AM379" s="20"/>
    </row>
    <row r="380" spans="1:39" s="12" customFormat="1">
      <c r="A380" s="26"/>
      <c r="B380" s="11"/>
      <c r="E380" s="26"/>
      <c r="F380" s="13"/>
      <c r="G380" s="13"/>
      <c r="H380"/>
      <c r="I380"/>
      <c r="J380"/>
      <c r="K380"/>
      <c r="L380"/>
      <c r="M380"/>
      <c r="N380"/>
      <c r="O380"/>
      <c r="P380" s="87"/>
      <c r="Q380" s="88"/>
      <c r="R380" s="88"/>
      <c r="S380" s="88"/>
      <c r="T380" s="88"/>
      <c r="U380" s="88"/>
      <c r="V380"/>
      <c r="W380"/>
      <c r="X380"/>
      <c r="Y380" s="13"/>
      <c r="Z380" s="13"/>
      <c r="AA380" s="13"/>
      <c r="AC380"/>
      <c r="AD380" s="13"/>
      <c r="AI380" s="2"/>
      <c r="AM380" s="22"/>
    </row>
    <row r="381" spans="1:39" s="12" customFormat="1">
      <c r="A381" s="26"/>
      <c r="B381" s="11"/>
      <c r="E381" s="26"/>
      <c r="F381" s="13"/>
      <c r="G381" s="13"/>
      <c r="H381"/>
      <c r="I381"/>
      <c r="J381"/>
      <c r="K381"/>
      <c r="L381"/>
      <c r="M381"/>
      <c r="N381"/>
      <c r="O381"/>
      <c r="P381" s="73"/>
      <c r="Q381" s="74"/>
      <c r="R381" s="74"/>
      <c r="S381" s="74"/>
      <c r="T381" s="74"/>
      <c r="U381" s="74"/>
      <c r="V381"/>
      <c r="W381"/>
      <c r="X381"/>
      <c r="Y381" s="13"/>
      <c r="Z381" s="13"/>
      <c r="AA381" s="13"/>
      <c r="AC381"/>
      <c r="AD381" s="13"/>
      <c r="AI381" s="2"/>
      <c r="AM381" s="22"/>
    </row>
    <row r="382" spans="1:39" s="12" customFormat="1">
      <c r="A382" s="26"/>
      <c r="B382" s="11"/>
      <c r="E382" s="26"/>
      <c r="F382" s="13"/>
      <c r="G382" s="13"/>
      <c r="H382"/>
      <c r="I382"/>
      <c r="J382"/>
      <c r="K382"/>
      <c r="L382"/>
      <c r="M382"/>
      <c r="N382"/>
      <c r="O382"/>
      <c r="P382" s="73"/>
      <c r="Q382" s="74"/>
      <c r="R382" s="74"/>
      <c r="S382" s="74"/>
      <c r="T382" s="74"/>
      <c r="U382" s="74"/>
      <c r="V382"/>
      <c r="W382"/>
      <c r="X382"/>
      <c r="Y382" s="13"/>
      <c r="Z382" s="13"/>
      <c r="AA382" s="13"/>
      <c r="AC382"/>
      <c r="AD382" s="13"/>
      <c r="AI382" s="2"/>
      <c r="AM382" s="22"/>
    </row>
    <row r="383" spans="1:39" s="12" customFormat="1">
      <c r="A383" s="26"/>
      <c r="B383" s="11"/>
      <c r="E383" s="26"/>
      <c r="F383" s="13"/>
      <c r="G383" s="13"/>
      <c r="H383"/>
      <c r="I383"/>
      <c r="J383"/>
      <c r="K383"/>
      <c r="L383"/>
      <c r="M383"/>
      <c r="N383"/>
      <c r="O383"/>
      <c r="P383" s="73"/>
      <c r="Q383" s="74"/>
      <c r="R383" s="74"/>
      <c r="S383" s="74"/>
      <c r="T383" s="74"/>
      <c r="U383" s="74"/>
      <c r="V383"/>
      <c r="W383"/>
      <c r="X383"/>
      <c r="Y383" s="13"/>
      <c r="Z383" s="13"/>
      <c r="AA383" s="13"/>
      <c r="AC383"/>
      <c r="AD383" s="13"/>
      <c r="AI383" s="2"/>
      <c r="AM383" s="22"/>
    </row>
    <row r="384" spans="1:39" s="12" customFormat="1">
      <c r="A384" s="26"/>
      <c r="B384" s="11"/>
      <c r="E384" s="26"/>
      <c r="F384" s="13"/>
      <c r="G384" s="13"/>
      <c r="H384"/>
      <c r="I384"/>
      <c r="J384"/>
      <c r="K384"/>
      <c r="L384"/>
      <c r="M384"/>
      <c r="N384"/>
      <c r="O384"/>
      <c r="P384" s="73"/>
      <c r="Q384" s="74"/>
      <c r="R384" s="74"/>
      <c r="S384" s="74"/>
      <c r="T384" s="74"/>
      <c r="U384" s="74"/>
      <c r="V384"/>
      <c r="W384"/>
      <c r="X384"/>
      <c r="Y384" s="13"/>
      <c r="Z384" s="13"/>
      <c r="AA384" s="13"/>
      <c r="AC384"/>
      <c r="AD384" s="13"/>
      <c r="AI384" s="2"/>
      <c r="AM384" s="22"/>
    </row>
    <row r="385" spans="1:39" s="12" customFormat="1">
      <c r="A385" s="26"/>
      <c r="B385" s="11"/>
      <c r="E385" s="26"/>
      <c r="F385" s="13"/>
      <c r="G385" s="13"/>
      <c r="H385"/>
      <c r="I385"/>
      <c r="J385"/>
      <c r="K385"/>
      <c r="L385"/>
      <c r="M385"/>
      <c r="N385"/>
      <c r="O385"/>
      <c r="P385" s="73"/>
      <c r="Q385" s="74"/>
      <c r="R385" s="74"/>
      <c r="S385" s="74"/>
      <c r="T385" s="74"/>
      <c r="U385" s="74"/>
      <c r="V385"/>
      <c r="W385"/>
      <c r="X385"/>
      <c r="Y385" s="13"/>
      <c r="Z385" s="13"/>
      <c r="AA385" s="13"/>
      <c r="AC385"/>
      <c r="AD385" s="13"/>
      <c r="AI385" s="2"/>
      <c r="AM385" s="22"/>
    </row>
    <row r="386" spans="1:39" s="12" customFormat="1">
      <c r="A386" s="26"/>
      <c r="B386" s="11"/>
      <c r="E386" s="26"/>
      <c r="F386" s="13"/>
      <c r="G386" s="13"/>
      <c r="H386"/>
      <c r="I386"/>
      <c r="J386"/>
      <c r="K386"/>
      <c r="L386"/>
      <c r="M386"/>
      <c r="N386"/>
      <c r="O386"/>
      <c r="P386" s="73"/>
      <c r="Q386" s="74"/>
      <c r="R386" s="74"/>
      <c r="S386" s="74"/>
      <c r="T386" s="74"/>
      <c r="U386" s="74"/>
      <c r="V386"/>
      <c r="W386"/>
      <c r="X386"/>
      <c r="Y386" s="13"/>
      <c r="Z386" s="13"/>
      <c r="AA386" s="13"/>
      <c r="AC386"/>
      <c r="AD386" s="13"/>
      <c r="AI386" s="2"/>
      <c r="AM386" s="22"/>
    </row>
    <row r="387" spans="1:39" s="12" customFormat="1">
      <c r="A387" s="26"/>
      <c r="B387" s="11"/>
      <c r="E387" s="26"/>
      <c r="F387" s="13"/>
      <c r="G387" s="13"/>
      <c r="H387"/>
      <c r="I387"/>
      <c r="J387"/>
      <c r="K387"/>
      <c r="L387"/>
      <c r="M387"/>
      <c r="N387"/>
      <c r="O387"/>
      <c r="P387" s="73"/>
      <c r="Q387" s="74"/>
      <c r="R387" s="74"/>
      <c r="S387" s="74"/>
      <c r="T387" s="74"/>
      <c r="U387" s="74"/>
      <c r="V387"/>
      <c r="W387"/>
      <c r="X387"/>
      <c r="Y387" s="13"/>
      <c r="Z387" s="13"/>
      <c r="AA387" s="13"/>
      <c r="AC387"/>
      <c r="AD387" s="13"/>
      <c r="AI387" s="2"/>
      <c r="AM387" s="22"/>
    </row>
    <row r="388" spans="1:39" s="12" customFormat="1">
      <c r="A388" s="26"/>
      <c r="B388" s="11"/>
      <c r="E388" s="26"/>
      <c r="F388" s="13"/>
      <c r="G388" s="13"/>
      <c r="H388"/>
      <c r="I388"/>
      <c r="J388"/>
      <c r="K388"/>
      <c r="L388"/>
      <c r="M388"/>
      <c r="N388"/>
      <c r="O388"/>
      <c r="P388" s="73"/>
      <c r="Q388" s="74"/>
      <c r="R388" s="74"/>
      <c r="S388" s="74"/>
      <c r="T388" s="74"/>
      <c r="U388" s="74"/>
      <c r="V388"/>
      <c r="W388"/>
      <c r="X388"/>
      <c r="Y388" s="13"/>
      <c r="Z388" s="13"/>
      <c r="AA388" s="13"/>
      <c r="AC388"/>
      <c r="AD388" s="13"/>
      <c r="AI388" s="2"/>
      <c r="AM388" s="22"/>
    </row>
    <row r="389" spans="1:39" s="12" customFormat="1">
      <c r="A389" s="26"/>
      <c r="B389" s="11"/>
      <c r="E389" s="26"/>
      <c r="F389" s="13"/>
      <c r="G389" s="13"/>
      <c r="H389"/>
      <c r="I389"/>
      <c r="J389"/>
      <c r="K389"/>
      <c r="L389"/>
      <c r="M389"/>
      <c r="N389"/>
      <c r="O389"/>
      <c r="P389" s="73"/>
      <c r="Q389" s="74"/>
      <c r="R389" s="74"/>
      <c r="S389" s="74"/>
      <c r="T389" s="74"/>
      <c r="U389" s="74"/>
      <c r="V389"/>
      <c r="W389"/>
      <c r="X389"/>
      <c r="Y389" s="13"/>
      <c r="Z389" s="13"/>
      <c r="AA389" s="13"/>
      <c r="AC389"/>
      <c r="AD389" s="13"/>
      <c r="AI389" s="2"/>
      <c r="AM389" s="22"/>
    </row>
    <row r="390" spans="1:39" s="12" customFormat="1">
      <c r="A390" s="26"/>
      <c r="B390" s="11"/>
      <c r="E390" s="26"/>
      <c r="F390" s="13"/>
      <c r="G390" s="13"/>
      <c r="H390"/>
      <c r="I390"/>
      <c r="J390"/>
      <c r="K390"/>
      <c r="L390"/>
      <c r="M390"/>
      <c r="N390"/>
      <c r="O390"/>
      <c r="P390" s="73"/>
      <c r="Q390" s="74"/>
      <c r="R390" s="74"/>
      <c r="S390" s="74"/>
      <c r="T390" s="74"/>
      <c r="U390" s="74"/>
      <c r="V390"/>
      <c r="W390"/>
      <c r="X390"/>
      <c r="Y390" s="13"/>
      <c r="Z390" s="13"/>
      <c r="AA390" s="13"/>
      <c r="AC390"/>
      <c r="AD390" s="13"/>
      <c r="AI390" s="2"/>
      <c r="AM390" s="22"/>
    </row>
    <row r="391" spans="1:39" s="12" customFormat="1">
      <c r="A391" s="26"/>
      <c r="B391" s="11"/>
      <c r="E391" s="26"/>
      <c r="F391" s="13"/>
      <c r="G391" s="13"/>
      <c r="H391"/>
      <c r="I391"/>
      <c r="J391"/>
      <c r="K391"/>
      <c r="L391"/>
      <c r="M391"/>
      <c r="N391"/>
      <c r="O391"/>
      <c r="P391" s="73"/>
      <c r="Q391" s="74"/>
      <c r="R391" s="74"/>
      <c r="S391" s="74"/>
      <c r="T391" s="74"/>
      <c r="U391" s="74"/>
      <c r="V391"/>
      <c r="W391"/>
      <c r="X391"/>
      <c r="Y391" s="13"/>
      <c r="Z391" s="13"/>
      <c r="AA391" s="13"/>
      <c r="AC391"/>
      <c r="AD391" s="13"/>
      <c r="AI391" s="2"/>
      <c r="AM391" s="22"/>
    </row>
    <row r="392" spans="1:39" s="12" customFormat="1">
      <c r="A392" s="26"/>
      <c r="B392" s="11"/>
      <c r="E392" s="26"/>
      <c r="F392" s="13"/>
      <c r="G392" s="13"/>
      <c r="H392"/>
      <c r="I392"/>
      <c r="J392"/>
      <c r="K392"/>
      <c r="L392"/>
      <c r="M392"/>
      <c r="N392"/>
      <c r="O392"/>
      <c r="P392" s="73"/>
      <c r="Q392" s="74"/>
      <c r="R392" s="74"/>
      <c r="S392" s="74"/>
      <c r="T392" s="74"/>
      <c r="U392" s="74"/>
      <c r="V392"/>
      <c r="W392"/>
      <c r="X392"/>
      <c r="Y392" s="13"/>
      <c r="Z392" s="13"/>
      <c r="AA392" s="13"/>
      <c r="AC392"/>
      <c r="AD392" s="13"/>
      <c r="AI392" s="2"/>
      <c r="AM392" s="22"/>
    </row>
    <row r="393" spans="1:39" s="12" customFormat="1">
      <c r="A393" s="26"/>
      <c r="B393" s="11"/>
      <c r="E393" s="26"/>
      <c r="F393" s="13"/>
      <c r="G393" s="13"/>
      <c r="H393"/>
      <c r="I393"/>
      <c r="J393"/>
      <c r="K393"/>
      <c r="L393"/>
      <c r="M393"/>
      <c r="N393"/>
      <c r="O393"/>
      <c r="P393" s="73"/>
      <c r="Q393" s="74"/>
      <c r="R393" s="74"/>
      <c r="S393" s="74"/>
      <c r="T393" s="74"/>
      <c r="U393" s="74"/>
      <c r="V393"/>
      <c r="W393"/>
      <c r="X393"/>
      <c r="Y393" s="13"/>
      <c r="Z393" s="13"/>
      <c r="AA393" s="13"/>
      <c r="AC393"/>
      <c r="AD393" s="13"/>
      <c r="AI393" s="2"/>
      <c r="AM393" s="22"/>
    </row>
    <row r="394" spans="1:39" s="12" customFormat="1">
      <c r="A394" s="26"/>
      <c r="B394" s="11"/>
      <c r="E394" s="26"/>
      <c r="F394" s="13"/>
      <c r="G394" s="13"/>
      <c r="H394"/>
      <c r="I394"/>
      <c r="J394"/>
      <c r="K394"/>
      <c r="L394"/>
      <c r="M394"/>
      <c r="N394"/>
      <c r="O394"/>
      <c r="P394" s="73"/>
      <c r="Q394" s="74"/>
      <c r="R394" s="74"/>
      <c r="S394" s="74"/>
      <c r="T394" s="74"/>
      <c r="U394" s="74"/>
      <c r="V394"/>
      <c r="W394"/>
      <c r="X394"/>
      <c r="Y394" s="13"/>
      <c r="Z394" s="13"/>
      <c r="AA394" s="13"/>
      <c r="AC394"/>
      <c r="AD394" s="13"/>
      <c r="AI394" s="2"/>
      <c r="AM394" s="22"/>
    </row>
    <row r="395" spans="1:39" s="12" customFormat="1">
      <c r="A395" s="26"/>
      <c r="B395" s="11"/>
      <c r="E395" s="26"/>
      <c r="F395" s="13"/>
      <c r="G395" s="13"/>
      <c r="H395"/>
      <c r="I395"/>
      <c r="J395"/>
      <c r="K395"/>
      <c r="L395"/>
      <c r="M395"/>
      <c r="N395"/>
      <c r="O395"/>
      <c r="P395" s="73"/>
      <c r="Q395" s="74"/>
      <c r="R395" s="74"/>
      <c r="S395" s="74"/>
      <c r="T395" s="74"/>
      <c r="U395" s="74"/>
      <c r="V395"/>
      <c r="W395"/>
      <c r="X395"/>
      <c r="Y395" s="13"/>
      <c r="Z395" s="13"/>
      <c r="AA395" s="13"/>
      <c r="AC395"/>
      <c r="AD395" s="13"/>
      <c r="AI395" s="2"/>
      <c r="AM395" s="22"/>
    </row>
    <row r="396" spans="1:39" s="12" customFormat="1">
      <c r="A396" s="26"/>
      <c r="B396" s="11"/>
      <c r="E396" s="26"/>
      <c r="F396" s="13"/>
      <c r="G396" s="13"/>
      <c r="H396"/>
      <c r="I396"/>
      <c r="J396"/>
      <c r="K396"/>
      <c r="L396"/>
      <c r="M396"/>
      <c r="N396"/>
      <c r="O396"/>
      <c r="P396" s="73"/>
      <c r="Q396" s="74"/>
      <c r="R396" s="74"/>
      <c r="S396" s="74"/>
      <c r="T396" s="74"/>
      <c r="U396" s="74"/>
      <c r="V396"/>
      <c r="W396"/>
      <c r="X396"/>
      <c r="Y396" s="13"/>
      <c r="Z396" s="13"/>
      <c r="AA396" s="13"/>
      <c r="AC396"/>
      <c r="AD396" s="13"/>
      <c r="AI396" s="2"/>
      <c r="AM396" s="22"/>
    </row>
    <row r="397" spans="1:39" s="12" customFormat="1">
      <c r="A397" s="26"/>
      <c r="B397" s="11"/>
      <c r="E397" s="26"/>
      <c r="F397" s="13"/>
      <c r="G397" s="13"/>
      <c r="H397"/>
      <c r="I397"/>
      <c r="J397"/>
      <c r="K397"/>
      <c r="L397"/>
      <c r="M397"/>
      <c r="N397"/>
      <c r="O397"/>
      <c r="P397" s="73"/>
      <c r="Q397" s="74"/>
      <c r="R397" s="74"/>
      <c r="S397" s="74"/>
      <c r="T397" s="74"/>
      <c r="U397" s="74"/>
      <c r="V397"/>
      <c r="W397"/>
      <c r="X397"/>
      <c r="Y397" s="13"/>
      <c r="Z397" s="13"/>
      <c r="AA397" s="13"/>
      <c r="AC397"/>
      <c r="AD397" s="13"/>
      <c r="AI397" s="2"/>
      <c r="AM397" s="22"/>
    </row>
    <row r="398" spans="1:39" s="12" customFormat="1">
      <c r="A398" s="26"/>
      <c r="B398" s="11"/>
      <c r="E398" s="26"/>
      <c r="F398" s="13"/>
      <c r="G398" s="13"/>
      <c r="H398"/>
      <c r="I398"/>
      <c r="J398"/>
      <c r="K398"/>
      <c r="L398"/>
      <c r="M398"/>
      <c r="N398"/>
      <c r="O398"/>
      <c r="P398" s="73"/>
      <c r="Q398" s="74"/>
      <c r="R398" s="74"/>
      <c r="S398" s="74"/>
      <c r="T398" s="74"/>
      <c r="U398" s="74"/>
      <c r="V398"/>
      <c r="W398"/>
      <c r="X398"/>
      <c r="Y398" s="13"/>
      <c r="Z398" s="13"/>
      <c r="AA398" s="13"/>
      <c r="AC398"/>
      <c r="AD398" s="13"/>
      <c r="AI398" s="2"/>
      <c r="AM398" s="22"/>
    </row>
    <row r="399" spans="1:39" s="12" customFormat="1">
      <c r="A399" s="26"/>
      <c r="B399" s="11"/>
      <c r="E399" s="26"/>
      <c r="F399" s="13"/>
      <c r="G399" s="13"/>
      <c r="H399"/>
      <c r="I399"/>
      <c r="J399"/>
      <c r="K399"/>
      <c r="L399"/>
      <c r="M399"/>
      <c r="N399"/>
      <c r="O399"/>
      <c r="P399" s="73"/>
      <c r="Q399" s="74"/>
      <c r="R399" s="74"/>
      <c r="S399" s="74"/>
      <c r="T399" s="74"/>
      <c r="U399" s="74"/>
      <c r="V399"/>
      <c r="W399"/>
      <c r="X399"/>
      <c r="Y399" s="13"/>
      <c r="Z399" s="13"/>
      <c r="AA399" s="13"/>
      <c r="AC399"/>
      <c r="AD399" s="13"/>
      <c r="AI399" s="2"/>
      <c r="AM399" s="22"/>
    </row>
    <row r="400" spans="1:39" s="12" customFormat="1">
      <c r="A400" s="26"/>
      <c r="B400" s="11"/>
      <c r="E400" s="26"/>
      <c r="F400" s="13"/>
      <c r="G400" s="13"/>
      <c r="H400"/>
      <c r="I400"/>
      <c r="J400"/>
      <c r="K400"/>
      <c r="L400"/>
      <c r="M400"/>
      <c r="N400"/>
      <c r="O400"/>
      <c r="P400" s="73"/>
      <c r="Q400" s="74"/>
      <c r="R400" s="74"/>
      <c r="S400" s="74"/>
      <c r="T400" s="74"/>
      <c r="U400" s="74"/>
      <c r="V400"/>
      <c r="W400"/>
      <c r="X400"/>
      <c r="Y400" s="13"/>
      <c r="Z400" s="13"/>
      <c r="AA400" s="13"/>
      <c r="AC400"/>
      <c r="AD400" s="13"/>
      <c r="AI400" s="2"/>
      <c r="AM400" s="22"/>
    </row>
    <row r="401" spans="1:39" s="12" customFormat="1">
      <c r="A401" s="26"/>
      <c r="B401" s="11"/>
      <c r="E401" s="26"/>
      <c r="F401" s="13"/>
      <c r="G401" s="13"/>
      <c r="H401"/>
      <c r="I401"/>
      <c r="J401"/>
      <c r="K401"/>
      <c r="L401"/>
      <c r="M401"/>
      <c r="N401"/>
      <c r="O401"/>
      <c r="P401" s="73"/>
      <c r="Q401" s="74"/>
      <c r="R401" s="74"/>
      <c r="S401" s="74"/>
      <c r="T401" s="74"/>
      <c r="U401" s="74"/>
      <c r="V401"/>
      <c r="W401"/>
      <c r="X401"/>
      <c r="Y401" s="13"/>
      <c r="Z401" s="13"/>
      <c r="AA401" s="13"/>
      <c r="AC401"/>
      <c r="AD401" s="13"/>
      <c r="AI401" s="2"/>
      <c r="AM401" s="22"/>
    </row>
    <row r="402" spans="1:39" s="12" customFormat="1">
      <c r="A402" s="26"/>
      <c r="B402" s="11"/>
      <c r="E402" s="26"/>
      <c r="F402" s="13"/>
      <c r="G402" s="13"/>
      <c r="H402"/>
      <c r="I402"/>
      <c r="J402"/>
      <c r="K402"/>
      <c r="L402"/>
      <c r="M402"/>
      <c r="N402"/>
      <c r="O402"/>
      <c r="P402" s="73"/>
      <c r="Q402" s="74"/>
      <c r="R402" s="74"/>
      <c r="S402" s="74"/>
      <c r="T402" s="74"/>
      <c r="U402" s="74"/>
      <c r="V402"/>
      <c r="W402"/>
      <c r="X402"/>
      <c r="Y402" s="13"/>
      <c r="Z402" s="13"/>
      <c r="AA402" s="13"/>
      <c r="AC402"/>
      <c r="AD402" s="13"/>
      <c r="AI402" s="2"/>
      <c r="AM402" s="22"/>
    </row>
    <row r="403" spans="1:39" s="12" customFormat="1">
      <c r="A403" s="26"/>
      <c r="B403" s="11"/>
      <c r="E403" s="26"/>
      <c r="F403" s="13"/>
      <c r="G403" s="13"/>
      <c r="H403"/>
      <c r="I403"/>
      <c r="J403"/>
      <c r="K403"/>
      <c r="L403"/>
      <c r="M403"/>
      <c r="N403"/>
      <c r="O403"/>
      <c r="P403" s="73"/>
      <c r="Q403" s="74"/>
      <c r="R403" s="74"/>
      <c r="S403" s="74"/>
      <c r="T403" s="74"/>
      <c r="U403" s="74"/>
      <c r="V403"/>
      <c r="W403"/>
      <c r="X403"/>
      <c r="Y403" s="13"/>
      <c r="Z403" s="13"/>
      <c r="AA403" s="13"/>
      <c r="AC403"/>
      <c r="AD403" s="13"/>
      <c r="AI403" s="2"/>
      <c r="AM403" s="22"/>
    </row>
    <row r="404" spans="1:39" s="12" customFormat="1">
      <c r="A404" s="26"/>
      <c r="B404" s="11"/>
      <c r="E404" s="26"/>
      <c r="F404" s="13"/>
      <c r="G404" s="13"/>
      <c r="H404"/>
      <c r="I404"/>
      <c r="J404"/>
      <c r="K404"/>
      <c r="L404"/>
      <c r="M404"/>
      <c r="N404"/>
      <c r="O404"/>
      <c r="P404" s="73"/>
      <c r="Q404" s="74"/>
      <c r="R404" s="74"/>
      <c r="S404" s="74"/>
      <c r="T404" s="74"/>
      <c r="U404" s="74"/>
      <c r="V404"/>
      <c r="W404"/>
      <c r="X404"/>
      <c r="Y404" s="13"/>
      <c r="Z404" s="13"/>
      <c r="AA404" s="13"/>
      <c r="AC404"/>
      <c r="AD404" s="13"/>
      <c r="AI404" s="2"/>
      <c r="AM404" s="22"/>
    </row>
    <row r="405" spans="1:39" s="12" customFormat="1">
      <c r="A405" s="26"/>
      <c r="B405" s="11"/>
      <c r="E405" s="26"/>
      <c r="F405" s="13"/>
      <c r="G405" s="13"/>
      <c r="H405"/>
      <c r="I405"/>
      <c r="J405"/>
      <c r="K405"/>
      <c r="L405"/>
      <c r="M405"/>
      <c r="N405"/>
      <c r="O405"/>
      <c r="P405" s="73"/>
      <c r="Q405" s="74"/>
      <c r="R405" s="74"/>
      <c r="S405" s="74"/>
      <c r="T405" s="74"/>
      <c r="U405" s="74"/>
      <c r="V405"/>
      <c r="W405"/>
      <c r="X405"/>
      <c r="Y405" s="13"/>
      <c r="Z405" s="13"/>
      <c r="AA405" s="13"/>
      <c r="AC405"/>
      <c r="AD405" s="13"/>
      <c r="AI405" s="2"/>
      <c r="AM405" s="22"/>
    </row>
    <row r="406" spans="1:39" s="12" customFormat="1">
      <c r="A406" s="26"/>
      <c r="B406" s="11"/>
      <c r="E406" s="26"/>
      <c r="F406" s="13"/>
      <c r="G406" s="13"/>
      <c r="H406"/>
      <c r="I406"/>
      <c r="J406"/>
      <c r="K406"/>
      <c r="L406"/>
      <c r="M406"/>
      <c r="N406"/>
      <c r="O406"/>
      <c r="P406" s="73"/>
      <c r="Q406" s="74"/>
      <c r="R406" s="74"/>
      <c r="S406" s="74"/>
      <c r="T406" s="74"/>
      <c r="U406" s="74"/>
      <c r="V406"/>
      <c r="W406"/>
      <c r="X406"/>
      <c r="Y406" s="13"/>
      <c r="Z406" s="13"/>
      <c r="AA406" s="13"/>
      <c r="AC406"/>
      <c r="AD406" s="13"/>
      <c r="AI406" s="2"/>
      <c r="AM406" s="22"/>
    </row>
    <row r="407" spans="1:39" s="12" customFormat="1">
      <c r="A407" s="26"/>
      <c r="B407" s="11"/>
      <c r="E407" s="26"/>
      <c r="F407" s="13"/>
      <c r="G407" s="13"/>
      <c r="H407"/>
      <c r="I407"/>
      <c r="J407"/>
      <c r="K407"/>
      <c r="L407"/>
      <c r="M407"/>
      <c r="N407"/>
      <c r="O407"/>
      <c r="P407" s="73"/>
      <c r="Q407" s="74"/>
      <c r="R407" s="74"/>
      <c r="S407" s="74"/>
      <c r="T407" s="74"/>
      <c r="U407" s="74"/>
      <c r="V407"/>
      <c r="W407"/>
      <c r="X407"/>
      <c r="Y407" s="13"/>
      <c r="Z407" s="13"/>
      <c r="AA407" s="13"/>
      <c r="AC407"/>
      <c r="AD407" s="13"/>
      <c r="AI407" s="2"/>
      <c r="AM407" s="22"/>
    </row>
    <row r="408" spans="1:39" s="12" customFormat="1">
      <c r="A408" s="26"/>
      <c r="B408" s="11"/>
      <c r="E408" s="26"/>
      <c r="F408" s="13"/>
      <c r="G408" s="13"/>
      <c r="H408"/>
      <c r="I408"/>
      <c r="J408"/>
      <c r="K408"/>
      <c r="L408"/>
      <c r="M408"/>
      <c r="N408"/>
      <c r="O408"/>
      <c r="P408" s="73"/>
      <c r="Q408" s="74"/>
      <c r="R408" s="74"/>
      <c r="S408" s="74"/>
      <c r="T408" s="74"/>
      <c r="U408" s="74"/>
      <c r="V408"/>
      <c r="W408"/>
      <c r="X408"/>
      <c r="Y408" s="13"/>
      <c r="Z408" s="13"/>
      <c r="AA408" s="13"/>
      <c r="AC408"/>
      <c r="AD408" s="13"/>
      <c r="AI408" s="2"/>
      <c r="AM408" s="22"/>
    </row>
    <row r="409" spans="1:39" s="12" customFormat="1">
      <c r="A409" s="26"/>
      <c r="B409" s="11"/>
      <c r="E409" s="26"/>
      <c r="F409" s="13"/>
      <c r="G409" s="13"/>
      <c r="H409"/>
      <c r="I409"/>
      <c r="J409"/>
      <c r="K409"/>
      <c r="L409"/>
      <c r="M409"/>
      <c r="N409"/>
      <c r="O409"/>
      <c r="P409" s="73"/>
      <c r="Q409" s="74"/>
      <c r="R409" s="74"/>
      <c r="S409" s="74"/>
      <c r="T409" s="74"/>
      <c r="U409" s="74"/>
      <c r="V409"/>
      <c r="W409"/>
      <c r="X409"/>
      <c r="Y409" s="13"/>
      <c r="Z409" s="13"/>
      <c r="AA409" s="13"/>
      <c r="AC409"/>
      <c r="AD409" s="13"/>
      <c r="AI409" s="2"/>
      <c r="AM409" s="22"/>
    </row>
    <row r="410" spans="1:39" s="12" customFormat="1">
      <c r="A410" s="26"/>
      <c r="B410" s="11"/>
      <c r="E410" s="26"/>
      <c r="F410" s="13"/>
      <c r="G410" s="13"/>
      <c r="H410"/>
      <c r="I410"/>
      <c r="J410"/>
      <c r="K410"/>
      <c r="L410"/>
      <c r="M410"/>
      <c r="N410"/>
      <c r="O410"/>
      <c r="P410" s="73"/>
      <c r="Q410" s="74"/>
      <c r="R410" s="74"/>
      <c r="S410" s="74"/>
      <c r="T410" s="74"/>
      <c r="U410" s="74"/>
      <c r="V410"/>
      <c r="W410"/>
      <c r="X410"/>
      <c r="Y410" s="13"/>
      <c r="Z410" s="13"/>
      <c r="AA410" s="13"/>
      <c r="AC410"/>
      <c r="AD410" s="13"/>
      <c r="AI410" s="2"/>
      <c r="AM410" s="22"/>
    </row>
    <row r="411" spans="1:39" s="12" customFormat="1">
      <c r="A411" s="26"/>
      <c r="B411" s="11"/>
      <c r="E411" s="26"/>
      <c r="F411" s="13"/>
      <c r="G411" s="13"/>
      <c r="H411"/>
      <c r="I411"/>
      <c r="J411"/>
      <c r="K411"/>
      <c r="L411"/>
      <c r="M411"/>
      <c r="N411"/>
      <c r="O411"/>
      <c r="P411" s="73"/>
      <c r="Q411" s="74"/>
      <c r="R411" s="74"/>
      <c r="S411" s="74"/>
      <c r="T411" s="74"/>
      <c r="U411" s="74"/>
      <c r="V411"/>
      <c r="W411"/>
      <c r="X411"/>
      <c r="Y411" s="13"/>
      <c r="Z411" s="13"/>
      <c r="AA411" s="13"/>
      <c r="AC411"/>
      <c r="AD411" s="13"/>
      <c r="AI411" s="2"/>
      <c r="AM411" s="22"/>
    </row>
    <row r="412" spans="1:39" s="12" customFormat="1">
      <c r="A412" s="26"/>
      <c r="B412" s="11"/>
      <c r="E412" s="26"/>
      <c r="F412" s="13"/>
      <c r="G412" s="13"/>
      <c r="H412"/>
      <c r="I412"/>
      <c r="J412"/>
      <c r="K412"/>
      <c r="L412"/>
      <c r="M412"/>
      <c r="N412"/>
      <c r="O412"/>
      <c r="P412" s="73"/>
      <c r="Q412" s="74"/>
      <c r="R412" s="74"/>
      <c r="S412" s="74"/>
      <c r="T412" s="74"/>
      <c r="U412" s="74"/>
      <c r="V412"/>
      <c r="W412"/>
      <c r="X412"/>
      <c r="Y412" s="13"/>
      <c r="Z412" s="13"/>
      <c r="AA412" s="13"/>
      <c r="AC412"/>
      <c r="AD412" s="13"/>
      <c r="AI412" s="2"/>
      <c r="AM412" s="22"/>
    </row>
    <row r="413" spans="1:39" s="12" customFormat="1">
      <c r="A413" s="26"/>
      <c r="B413" s="11"/>
      <c r="E413" s="26"/>
      <c r="F413" s="13"/>
      <c r="G413" s="13"/>
      <c r="H413"/>
      <c r="I413"/>
      <c r="J413"/>
      <c r="K413"/>
      <c r="L413"/>
      <c r="M413"/>
      <c r="N413"/>
      <c r="O413"/>
      <c r="P413" s="73"/>
      <c r="Q413" s="74"/>
      <c r="R413" s="74"/>
      <c r="S413" s="74"/>
      <c r="T413" s="74"/>
      <c r="U413" s="74"/>
      <c r="V413"/>
      <c r="W413"/>
      <c r="X413"/>
      <c r="Y413" s="13"/>
      <c r="Z413" s="13"/>
      <c r="AA413" s="13"/>
      <c r="AC413"/>
      <c r="AD413" s="13"/>
      <c r="AI413" s="2"/>
      <c r="AM413" s="22"/>
    </row>
    <row r="414" spans="1:39" s="12" customFormat="1">
      <c r="A414" s="26"/>
      <c r="B414" s="11"/>
      <c r="E414" s="26"/>
      <c r="F414" s="13"/>
      <c r="G414" s="13"/>
      <c r="H414"/>
      <c r="I414"/>
      <c r="J414"/>
      <c r="K414"/>
      <c r="L414"/>
      <c r="M414"/>
      <c r="N414"/>
      <c r="O414"/>
      <c r="P414" s="73"/>
      <c r="Q414" s="74"/>
      <c r="R414" s="74"/>
      <c r="S414" s="74"/>
      <c r="T414" s="74"/>
      <c r="U414" s="74"/>
      <c r="V414"/>
      <c r="W414"/>
      <c r="X414"/>
      <c r="Y414" s="13"/>
      <c r="Z414" s="13"/>
      <c r="AA414" s="13"/>
      <c r="AC414"/>
      <c r="AD414" s="13"/>
      <c r="AI414" s="2"/>
      <c r="AM414" s="22"/>
    </row>
    <row r="415" spans="1:39" s="12" customFormat="1">
      <c r="A415" s="26"/>
      <c r="B415" s="11"/>
      <c r="E415" s="26"/>
      <c r="F415" s="13"/>
      <c r="G415" s="13"/>
      <c r="H415"/>
      <c r="I415"/>
      <c r="J415"/>
      <c r="K415"/>
      <c r="L415"/>
      <c r="M415"/>
      <c r="N415"/>
      <c r="O415"/>
      <c r="P415" s="73"/>
      <c r="Q415" s="74"/>
      <c r="R415" s="74"/>
      <c r="S415" s="74"/>
      <c r="T415" s="74"/>
      <c r="U415" s="74"/>
      <c r="V415"/>
      <c r="W415"/>
      <c r="X415"/>
      <c r="Y415" s="13"/>
      <c r="Z415" s="13"/>
      <c r="AA415" s="13"/>
      <c r="AC415"/>
      <c r="AD415" s="13"/>
      <c r="AI415" s="2"/>
      <c r="AM415" s="22"/>
    </row>
    <row r="416" spans="1:39" s="12" customFormat="1">
      <c r="A416" s="26"/>
      <c r="B416" s="11"/>
      <c r="E416" s="26"/>
      <c r="F416" s="13"/>
      <c r="G416" s="13"/>
      <c r="H416"/>
      <c r="I416"/>
      <c r="J416"/>
      <c r="K416"/>
      <c r="L416"/>
      <c r="M416"/>
      <c r="N416"/>
      <c r="O416"/>
      <c r="P416" s="73"/>
      <c r="Q416" s="74"/>
      <c r="R416" s="74"/>
      <c r="S416" s="74"/>
      <c r="T416" s="74"/>
      <c r="U416" s="74"/>
      <c r="V416"/>
      <c r="W416"/>
      <c r="X416"/>
      <c r="Y416" s="13"/>
      <c r="Z416" s="13"/>
      <c r="AA416" s="13"/>
      <c r="AC416"/>
      <c r="AD416" s="13"/>
      <c r="AI416" s="2"/>
      <c r="AM416" s="22"/>
    </row>
    <row r="417" spans="1:39" s="12" customFormat="1">
      <c r="A417" s="26"/>
      <c r="B417" s="11"/>
      <c r="E417" s="26"/>
      <c r="F417" s="13"/>
      <c r="G417" s="13"/>
      <c r="H417"/>
      <c r="I417"/>
      <c r="J417"/>
      <c r="K417"/>
      <c r="L417"/>
      <c r="M417"/>
      <c r="N417"/>
      <c r="O417"/>
      <c r="P417" s="73"/>
      <c r="Q417" s="74"/>
      <c r="R417" s="74"/>
      <c r="S417" s="74"/>
      <c r="T417" s="74"/>
      <c r="U417" s="74"/>
      <c r="V417"/>
      <c r="W417"/>
      <c r="X417"/>
      <c r="Y417" s="13"/>
      <c r="Z417" s="13"/>
      <c r="AA417" s="13"/>
      <c r="AC417"/>
      <c r="AD417" s="13"/>
      <c r="AI417" s="2"/>
      <c r="AM417" s="22"/>
    </row>
    <row r="418" spans="1:39" s="12" customFormat="1">
      <c r="A418" s="26"/>
      <c r="B418" s="11"/>
      <c r="E418" s="26"/>
      <c r="F418" s="13"/>
      <c r="G418" s="13"/>
      <c r="H418"/>
      <c r="I418"/>
      <c r="J418"/>
      <c r="K418"/>
      <c r="L418"/>
      <c r="M418"/>
      <c r="N418"/>
      <c r="O418"/>
      <c r="P418" s="73"/>
      <c r="Q418" s="74"/>
      <c r="R418" s="74"/>
      <c r="S418" s="74"/>
      <c r="T418" s="74"/>
      <c r="U418" s="74"/>
      <c r="V418"/>
      <c r="W418"/>
      <c r="X418"/>
      <c r="Y418" s="13"/>
      <c r="Z418" s="13"/>
      <c r="AA418" s="13"/>
      <c r="AC418"/>
      <c r="AD418" s="13"/>
      <c r="AI418" s="2"/>
      <c r="AM418" s="22"/>
    </row>
    <row r="419" spans="1:39" s="12" customFormat="1">
      <c r="A419" s="26"/>
      <c r="B419" s="11"/>
      <c r="E419" s="26"/>
      <c r="F419" s="13"/>
      <c r="G419" s="13"/>
      <c r="H419"/>
      <c r="I419"/>
      <c r="J419"/>
      <c r="K419"/>
      <c r="L419"/>
      <c r="M419"/>
      <c r="N419"/>
      <c r="O419"/>
      <c r="P419" s="73"/>
      <c r="Q419" s="74"/>
      <c r="R419" s="74"/>
      <c r="S419" s="74"/>
      <c r="T419" s="74"/>
      <c r="U419" s="74"/>
      <c r="V419"/>
      <c r="W419"/>
      <c r="X419"/>
      <c r="Y419" s="13"/>
      <c r="Z419" s="13"/>
      <c r="AA419" s="13"/>
      <c r="AC419"/>
      <c r="AD419" s="13"/>
      <c r="AI419" s="2"/>
      <c r="AM419" s="22"/>
    </row>
    <row r="420" spans="1:39" s="12" customFormat="1">
      <c r="A420" s="26"/>
      <c r="B420" s="11"/>
      <c r="E420" s="26"/>
      <c r="F420" s="13"/>
      <c r="G420" s="13"/>
      <c r="H420"/>
      <c r="I420"/>
      <c r="J420"/>
      <c r="K420"/>
      <c r="L420"/>
      <c r="M420"/>
      <c r="N420"/>
      <c r="O420"/>
      <c r="P420" s="73"/>
      <c r="Q420" s="74"/>
      <c r="R420" s="74"/>
      <c r="S420" s="74"/>
      <c r="T420" s="74"/>
      <c r="U420" s="74"/>
      <c r="V420"/>
      <c r="W420"/>
      <c r="X420"/>
      <c r="Y420" s="13"/>
      <c r="Z420" s="13"/>
      <c r="AA420" s="13"/>
      <c r="AC420"/>
      <c r="AD420" s="13"/>
      <c r="AI420" s="2"/>
      <c r="AM420" s="22"/>
    </row>
    <row r="421" spans="1:39" s="12" customFormat="1">
      <c r="A421" s="26"/>
      <c r="B421" s="11"/>
      <c r="E421" s="26"/>
      <c r="F421" s="13"/>
      <c r="G421" s="13"/>
      <c r="H421"/>
      <c r="I421"/>
      <c r="J421"/>
      <c r="K421"/>
      <c r="L421"/>
      <c r="M421"/>
      <c r="N421"/>
      <c r="O421"/>
      <c r="P421" s="73"/>
      <c r="Q421" s="74"/>
      <c r="R421" s="74"/>
      <c r="S421" s="74"/>
      <c r="T421" s="74"/>
      <c r="U421" s="74"/>
      <c r="V421"/>
      <c r="W421"/>
      <c r="X421"/>
      <c r="Y421" s="13"/>
      <c r="Z421" s="13"/>
      <c r="AA421" s="13"/>
      <c r="AC421"/>
      <c r="AD421" s="13"/>
      <c r="AI421" s="2"/>
      <c r="AM421" s="22"/>
    </row>
    <row r="422" spans="1:39" s="12" customFormat="1">
      <c r="A422" s="26"/>
      <c r="B422" s="11"/>
      <c r="E422" s="26"/>
      <c r="F422" s="13"/>
      <c r="G422" s="13"/>
      <c r="H422"/>
      <c r="I422"/>
      <c r="J422"/>
      <c r="K422"/>
      <c r="L422"/>
      <c r="M422"/>
      <c r="N422"/>
      <c r="O422"/>
      <c r="P422" s="73"/>
      <c r="Q422" s="74"/>
      <c r="R422" s="74"/>
      <c r="S422" s="74"/>
      <c r="T422" s="74"/>
      <c r="U422" s="74"/>
      <c r="V422"/>
      <c r="W422"/>
      <c r="X422"/>
      <c r="Y422" s="13"/>
      <c r="Z422" s="13"/>
      <c r="AA422" s="13"/>
      <c r="AC422"/>
      <c r="AD422" s="13"/>
      <c r="AI422" s="2"/>
      <c r="AM422" s="22"/>
    </row>
    <row r="423" spans="1:39" s="12" customFormat="1">
      <c r="A423" s="26"/>
      <c r="B423" s="11"/>
      <c r="E423" s="26"/>
      <c r="F423" s="13"/>
      <c r="G423" s="13"/>
      <c r="H423"/>
      <c r="I423"/>
      <c r="J423"/>
      <c r="K423"/>
      <c r="L423"/>
      <c r="M423"/>
      <c r="N423"/>
      <c r="O423"/>
      <c r="P423" s="73"/>
      <c r="Q423" s="74"/>
      <c r="R423" s="74"/>
      <c r="S423" s="74"/>
      <c r="T423" s="74"/>
      <c r="U423" s="74"/>
      <c r="V423"/>
      <c r="W423"/>
      <c r="X423"/>
      <c r="Y423" s="13"/>
      <c r="Z423" s="13"/>
      <c r="AA423" s="13"/>
      <c r="AC423"/>
      <c r="AD423" s="13"/>
      <c r="AI423" s="2"/>
      <c r="AM423" s="22"/>
    </row>
    <row r="424" spans="1:39" s="12" customFormat="1">
      <c r="A424" s="26"/>
      <c r="B424" s="11"/>
      <c r="E424" s="26"/>
      <c r="F424" s="13"/>
      <c r="G424" s="13"/>
      <c r="H424"/>
      <c r="I424"/>
      <c r="J424"/>
      <c r="K424"/>
      <c r="L424"/>
      <c r="M424"/>
      <c r="N424"/>
      <c r="O424"/>
      <c r="P424" s="73"/>
      <c r="Q424" s="74"/>
      <c r="R424" s="74"/>
      <c r="S424" s="74"/>
      <c r="T424" s="74"/>
      <c r="U424" s="74"/>
      <c r="V424"/>
      <c r="W424"/>
      <c r="X424"/>
      <c r="Y424" s="13"/>
      <c r="Z424" s="13"/>
      <c r="AA424" s="13"/>
      <c r="AC424"/>
      <c r="AD424" s="13"/>
      <c r="AI424" s="2"/>
      <c r="AM424" s="22"/>
    </row>
    <row r="425" spans="1:39" s="12" customFormat="1">
      <c r="A425" s="26"/>
      <c r="B425" s="11"/>
      <c r="E425" s="26"/>
      <c r="F425" s="13"/>
      <c r="G425" s="13"/>
      <c r="H425"/>
      <c r="I425"/>
      <c r="J425"/>
      <c r="K425"/>
      <c r="L425"/>
      <c r="M425"/>
      <c r="N425"/>
      <c r="O425"/>
      <c r="P425" s="73"/>
      <c r="Q425" s="74"/>
      <c r="R425" s="74"/>
      <c r="S425" s="74"/>
      <c r="T425" s="74"/>
      <c r="U425" s="74"/>
      <c r="V425"/>
      <c r="W425"/>
      <c r="X425"/>
      <c r="Y425" s="13"/>
      <c r="Z425" s="13"/>
      <c r="AA425" s="13"/>
      <c r="AC425"/>
      <c r="AD425" s="13"/>
      <c r="AI425" s="2"/>
      <c r="AM425" s="22"/>
    </row>
    <row r="426" spans="1:39" s="12" customFormat="1">
      <c r="A426" s="26"/>
      <c r="B426" s="11"/>
      <c r="E426" s="26"/>
      <c r="F426" s="13"/>
      <c r="G426" s="13"/>
      <c r="H426"/>
      <c r="I426"/>
      <c r="J426"/>
      <c r="K426"/>
      <c r="L426"/>
      <c r="M426"/>
      <c r="N426"/>
      <c r="O426"/>
      <c r="P426" s="73"/>
      <c r="Q426" s="74"/>
      <c r="R426" s="74"/>
      <c r="S426" s="74"/>
      <c r="T426" s="74"/>
      <c r="U426" s="74"/>
      <c r="V426"/>
      <c r="W426"/>
      <c r="X426"/>
      <c r="Y426" s="13"/>
      <c r="Z426" s="13"/>
      <c r="AA426" s="13"/>
      <c r="AC426"/>
      <c r="AD426" s="13"/>
      <c r="AI426" s="2"/>
      <c r="AM426" s="22"/>
    </row>
    <row r="427" spans="1:39" s="12" customFormat="1">
      <c r="A427" s="26"/>
      <c r="B427" s="11"/>
      <c r="E427" s="26"/>
      <c r="F427" s="13"/>
      <c r="G427" s="13"/>
      <c r="H427"/>
      <c r="I427"/>
      <c r="J427"/>
      <c r="K427"/>
      <c r="L427"/>
      <c r="M427"/>
      <c r="N427"/>
      <c r="O427"/>
      <c r="P427" s="73"/>
      <c r="Q427" s="74"/>
      <c r="R427" s="74"/>
      <c r="S427" s="74"/>
      <c r="T427" s="74"/>
      <c r="U427" s="74"/>
      <c r="V427"/>
      <c r="W427"/>
      <c r="X427"/>
      <c r="Y427" s="13"/>
      <c r="Z427" s="13"/>
      <c r="AA427" s="13"/>
      <c r="AC427"/>
      <c r="AD427" s="13"/>
      <c r="AI427" s="2"/>
      <c r="AM427" s="22"/>
    </row>
    <row r="428" spans="1:39" s="12" customFormat="1">
      <c r="A428" s="26"/>
      <c r="B428" s="11"/>
      <c r="E428" s="26"/>
      <c r="F428" s="13"/>
      <c r="G428" s="13"/>
      <c r="H428"/>
      <c r="I428"/>
      <c r="J428"/>
      <c r="K428"/>
      <c r="L428"/>
      <c r="M428"/>
      <c r="N428"/>
      <c r="O428"/>
      <c r="P428" s="73"/>
      <c r="Q428" s="74"/>
      <c r="R428" s="74"/>
      <c r="S428" s="74"/>
      <c r="T428" s="74"/>
      <c r="U428" s="74"/>
      <c r="V428"/>
      <c r="W428"/>
      <c r="X428"/>
      <c r="Y428" s="13"/>
      <c r="Z428" s="13"/>
      <c r="AA428" s="13"/>
      <c r="AC428"/>
      <c r="AD428" s="13"/>
      <c r="AI428" s="2"/>
      <c r="AM428" s="22"/>
    </row>
    <row r="429" spans="1:39" s="12" customFormat="1">
      <c r="A429" s="26"/>
      <c r="B429" s="11"/>
      <c r="E429" s="26"/>
      <c r="F429" s="13"/>
      <c r="G429" s="13"/>
      <c r="H429"/>
      <c r="I429"/>
      <c r="J429"/>
      <c r="K429"/>
      <c r="L429"/>
      <c r="M429"/>
      <c r="N429"/>
      <c r="O429"/>
      <c r="P429" s="73"/>
      <c r="Q429" s="74"/>
      <c r="R429" s="74"/>
      <c r="S429" s="74"/>
      <c r="T429" s="74"/>
      <c r="U429" s="74"/>
      <c r="V429"/>
      <c r="W429"/>
      <c r="X429"/>
      <c r="Y429" s="13"/>
      <c r="Z429" s="13"/>
      <c r="AA429" s="13"/>
      <c r="AC429"/>
      <c r="AD429" s="13"/>
      <c r="AI429" s="2"/>
      <c r="AM429" s="22"/>
    </row>
    <row r="430" spans="1:39" s="12" customFormat="1">
      <c r="A430" s="26"/>
      <c r="B430" s="11"/>
      <c r="E430" s="26"/>
      <c r="F430" s="13"/>
      <c r="G430" s="13"/>
      <c r="H430"/>
      <c r="I430"/>
      <c r="J430"/>
      <c r="K430"/>
      <c r="L430"/>
      <c r="M430"/>
      <c r="N430"/>
      <c r="O430"/>
      <c r="P430" s="73"/>
      <c r="Q430" s="74"/>
      <c r="R430" s="74"/>
      <c r="S430" s="74"/>
      <c r="T430" s="74"/>
      <c r="U430" s="74"/>
      <c r="V430"/>
      <c r="W430"/>
      <c r="X430"/>
      <c r="Y430" s="13"/>
      <c r="Z430" s="13"/>
      <c r="AA430" s="13"/>
      <c r="AC430"/>
      <c r="AD430" s="13"/>
      <c r="AI430" s="2"/>
      <c r="AM430" s="22"/>
    </row>
    <row r="431" spans="1:39" s="12" customFormat="1">
      <c r="A431" s="26"/>
      <c r="B431" s="11"/>
      <c r="E431" s="26"/>
      <c r="F431" s="13"/>
      <c r="G431" s="13"/>
      <c r="H431"/>
      <c r="I431"/>
      <c r="J431"/>
      <c r="K431"/>
      <c r="L431"/>
      <c r="M431"/>
      <c r="N431"/>
      <c r="O431"/>
      <c r="P431" s="73"/>
      <c r="Q431" s="74"/>
      <c r="R431" s="74"/>
      <c r="S431" s="74"/>
      <c r="T431" s="74"/>
      <c r="U431" s="74"/>
      <c r="V431"/>
      <c r="W431"/>
      <c r="X431"/>
      <c r="Y431" s="13"/>
      <c r="Z431" s="13"/>
      <c r="AA431" s="13"/>
      <c r="AC431"/>
      <c r="AD431" s="13"/>
      <c r="AI431" s="2"/>
      <c r="AM431" s="22"/>
    </row>
    <row r="432" spans="1:39" s="12" customFormat="1">
      <c r="A432" s="26"/>
      <c r="B432" s="11"/>
      <c r="E432" s="26"/>
      <c r="F432" s="13"/>
      <c r="G432" s="13"/>
      <c r="H432"/>
      <c r="I432"/>
      <c r="J432"/>
      <c r="K432"/>
      <c r="L432"/>
      <c r="M432"/>
      <c r="N432"/>
      <c r="O432"/>
      <c r="P432" s="73"/>
      <c r="Q432" s="74"/>
      <c r="R432" s="74"/>
      <c r="S432" s="74"/>
      <c r="T432" s="74"/>
      <c r="U432" s="74"/>
      <c r="V432"/>
      <c r="W432"/>
      <c r="X432"/>
      <c r="Y432" s="13"/>
      <c r="Z432" s="13"/>
      <c r="AA432" s="13"/>
      <c r="AC432"/>
      <c r="AD432" s="13"/>
      <c r="AI432" s="2"/>
      <c r="AM432" s="22"/>
    </row>
    <row r="433" spans="1:39" s="12" customFormat="1">
      <c r="A433" s="26"/>
      <c r="B433" s="11"/>
      <c r="E433" s="26"/>
      <c r="F433" s="13"/>
      <c r="G433" s="13"/>
      <c r="H433"/>
      <c r="I433"/>
      <c r="J433"/>
      <c r="K433"/>
      <c r="L433"/>
      <c r="M433"/>
      <c r="N433"/>
      <c r="O433"/>
      <c r="P433" s="73"/>
      <c r="Q433" s="74"/>
      <c r="R433" s="74"/>
      <c r="S433" s="74"/>
      <c r="T433" s="74"/>
      <c r="U433" s="74"/>
      <c r="V433"/>
      <c r="W433"/>
      <c r="X433"/>
      <c r="Y433" s="13"/>
      <c r="Z433" s="13"/>
      <c r="AA433" s="13"/>
      <c r="AC433"/>
      <c r="AD433" s="13"/>
      <c r="AI433" s="2"/>
      <c r="AM433" s="22"/>
    </row>
    <row r="434" spans="1:39" s="12" customFormat="1">
      <c r="A434" s="26"/>
      <c r="B434" s="11"/>
      <c r="E434" s="26"/>
      <c r="F434" s="13"/>
      <c r="G434" s="13"/>
      <c r="H434"/>
      <c r="I434"/>
      <c r="J434"/>
      <c r="K434"/>
      <c r="L434"/>
      <c r="M434"/>
      <c r="N434"/>
      <c r="O434"/>
      <c r="P434" s="73"/>
      <c r="Q434" s="74"/>
      <c r="R434" s="74"/>
      <c r="S434" s="74"/>
      <c r="T434" s="74"/>
      <c r="U434" s="74"/>
      <c r="V434"/>
      <c r="W434"/>
      <c r="X434"/>
      <c r="Y434" s="13"/>
      <c r="Z434" s="13"/>
      <c r="AA434" s="13"/>
      <c r="AC434"/>
      <c r="AD434" s="13"/>
      <c r="AI434" s="2"/>
      <c r="AM434" s="22"/>
    </row>
    <row r="435" spans="1:39" s="12" customFormat="1">
      <c r="A435" s="26"/>
      <c r="B435" s="11"/>
      <c r="E435" s="26"/>
      <c r="F435" s="13"/>
      <c r="G435" s="13"/>
      <c r="H435"/>
      <c r="I435"/>
      <c r="J435"/>
      <c r="K435"/>
      <c r="L435"/>
      <c r="M435"/>
      <c r="N435"/>
      <c r="O435"/>
      <c r="P435" s="73"/>
      <c r="Q435" s="74"/>
      <c r="R435" s="74"/>
      <c r="S435" s="74"/>
      <c r="T435" s="74"/>
      <c r="U435" s="74"/>
      <c r="V435"/>
      <c r="W435"/>
      <c r="X435"/>
      <c r="Y435" s="13"/>
      <c r="Z435" s="13"/>
      <c r="AA435" s="13"/>
      <c r="AC435"/>
      <c r="AD435" s="13"/>
      <c r="AI435" s="2"/>
      <c r="AM435" s="22"/>
    </row>
    <row r="436" spans="1:39" s="12" customFormat="1">
      <c r="A436" s="26"/>
      <c r="B436" s="11"/>
      <c r="E436" s="26"/>
      <c r="F436" s="13"/>
      <c r="G436" s="13"/>
      <c r="H436"/>
      <c r="I436"/>
      <c r="J436"/>
      <c r="K436"/>
      <c r="L436"/>
      <c r="M436"/>
      <c r="N436"/>
      <c r="O436"/>
      <c r="P436" s="73"/>
      <c r="Q436" s="74"/>
      <c r="R436" s="74"/>
      <c r="S436" s="74"/>
      <c r="T436" s="74"/>
      <c r="U436" s="74"/>
      <c r="V436"/>
      <c r="W436"/>
      <c r="X436"/>
      <c r="Y436" s="13"/>
      <c r="Z436" s="13"/>
      <c r="AA436" s="13"/>
      <c r="AC436"/>
      <c r="AD436" s="13"/>
      <c r="AI436" s="2"/>
      <c r="AM436" s="22"/>
    </row>
    <row r="437" spans="1:39" s="12" customFormat="1">
      <c r="A437" s="26"/>
      <c r="B437" s="11"/>
      <c r="E437" s="26"/>
      <c r="F437" s="13"/>
      <c r="G437" s="13"/>
      <c r="H437"/>
      <c r="I437"/>
      <c r="J437"/>
      <c r="K437"/>
      <c r="L437"/>
      <c r="M437"/>
      <c r="N437"/>
      <c r="O437"/>
      <c r="P437" s="73"/>
      <c r="Q437" s="74"/>
      <c r="R437" s="74"/>
      <c r="S437" s="74"/>
      <c r="T437" s="74"/>
      <c r="U437" s="74"/>
      <c r="V437"/>
      <c r="W437"/>
      <c r="X437"/>
      <c r="Y437" s="13"/>
      <c r="Z437" s="13"/>
      <c r="AA437" s="13"/>
      <c r="AC437"/>
      <c r="AD437" s="13"/>
      <c r="AI437" s="2"/>
      <c r="AM437" s="22"/>
    </row>
    <row r="438" spans="1:39" s="12" customFormat="1">
      <c r="A438" s="26"/>
      <c r="B438" s="11"/>
      <c r="E438" s="26"/>
      <c r="F438" s="13"/>
      <c r="G438" s="13"/>
      <c r="H438"/>
      <c r="I438"/>
      <c r="J438"/>
      <c r="K438"/>
      <c r="L438"/>
      <c r="M438"/>
      <c r="N438"/>
      <c r="O438"/>
      <c r="P438" s="73"/>
      <c r="Q438" s="74"/>
      <c r="R438" s="74"/>
      <c r="S438" s="74"/>
      <c r="T438" s="74"/>
      <c r="U438" s="74"/>
      <c r="V438"/>
      <c r="W438"/>
      <c r="X438"/>
      <c r="Y438" s="13"/>
      <c r="Z438" s="13"/>
      <c r="AA438" s="13"/>
      <c r="AC438"/>
      <c r="AD438" s="13"/>
      <c r="AI438" s="2"/>
      <c r="AM438" s="22"/>
    </row>
    <row r="439" spans="1:39" s="12" customFormat="1">
      <c r="A439" s="26"/>
      <c r="B439" s="11"/>
      <c r="E439" s="26"/>
      <c r="F439" s="13"/>
      <c r="G439" s="13"/>
      <c r="H439"/>
      <c r="I439"/>
      <c r="J439"/>
      <c r="K439"/>
      <c r="L439"/>
      <c r="M439"/>
      <c r="N439"/>
      <c r="O439"/>
      <c r="P439" s="73"/>
      <c r="Q439" s="74"/>
      <c r="R439" s="74"/>
      <c r="S439" s="74"/>
      <c r="T439" s="74"/>
      <c r="U439" s="74"/>
      <c r="V439"/>
      <c r="W439"/>
      <c r="X439"/>
      <c r="Y439" s="13"/>
      <c r="Z439" s="13"/>
      <c r="AA439" s="13"/>
      <c r="AC439"/>
      <c r="AD439" s="13"/>
      <c r="AI439" s="2"/>
      <c r="AM439" s="22"/>
    </row>
    <row r="440" spans="1:39" s="12" customFormat="1">
      <c r="A440" s="26"/>
      <c r="B440" s="11"/>
      <c r="E440" s="26"/>
      <c r="F440" s="13"/>
      <c r="G440" s="13"/>
      <c r="H440"/>
      <c r="I440"/>
      <c r="J440"/>
      <c r="K440"/>
      <c r="L440"/>
      <c r="M440"/>
      <c r="N440"/>
      <c r="O440"/>
      <c r="P440" s="73"/>
      <c r="Q440" s="74"/>
      <c r="R440" s="74"/>
      <c r="S440" s="74"/>
      <c r="T440" s="74"/>
      <c r="U440" s="74"/>
      <c r="V440"/>
      <c r="W440"/>
      <c r="X440"/>
      <c r="Y440" s="13"/>
      <c r="Z440" s="13"/>
      <c r="AA440" s="13"/>
      <c r="AC440"/>
      <c r="AD440" s="13"/>
      <c r="AI440" s="2"/>
      <c r="AM440" s="22"/>
    </row>
    <row r="441" spans="1:39" s="12" customFormat="1">
      <c r="A441" s="26"/>
      <c r="B441" s="11"/>
      <c r="E441" s="26"/>
      <c r="F441" s="13"/>
      <c r="G441" s="13"/>
      <c r="H441"/>
      <c r="I441"/>
      <c r="J441"/>
      <c r="K441"/>
      <c r="L441"/>
      <c r="M441"/>
      <c r="N441"/>
      <c r="O441"/>
      <c r="P441" s="73"/>
      <c r="Q441" s="74"/>
      <c r="R441" s="74"/>
      <c r="S441" s="74"/>
      <c r="T441" s="74"/>
      <c r="U441" s="74"/>
      <c r="V441"/>
      <c r="W441"/>
      <c r="X441"/>
      <c r="Y441" s="13"/>
      <c r="Z441" s="13"/>
      <c r="AA441" s="13"/>
      <c r="AC441"/>
      <c r="AD441" s="13"/>
      <c r="AI441" s="2"/>
      <c r="AM441" s="22"/>
    </row>
    <row r="442" spans="1:39" s="12" customFormat="1">
      <c r="A442" s="26"/>
      <c r="B442" s="11"/>
      <c r="E442" s="26"/>
      <c r="F442" s="13"/>
      <c r="G442" s="13"/>
      <c r="H442"/>
      <c r="I442"/>
      <c r="J442"/>
      <c r="K442"/>
      <c r="L442"/>
      <c r="M442"/>
      <c r="N442"/>
      <c r="O442"/>
      <c r="P442" s="73"/>
      <c r="Q442" s="74"/>
      <c r="R442" s="74"/>
      <c r="S442" s="74"/>
      <c r="T442" s="74"/>
      <c r="U442" s="74"/>
      <c r="V442"/>
      <c r="W442"/>
      <c r="X442"/>
      <c r="Y442" s="13"/>
      <c r="Z442" s="13"/>
      <c r="AA442" s="13"/>
      <c r="AC442"/>
      <c r="AD442" s="13"/>
      <c r="AI442" s="2"/>
      <c r="AM442" s="22"/>
    </row>
    <row r="443" spans="1:39" s="12" customFormat="1">
      <c r="A443" s="26"/>
      <c r="B443" s="11"/>
      <c r="E443" s="26"/>
      <c r="F443" s="13"/>
      <c r="G443" s="13"/>
      <c r="H443"/>
      <c r="I443"/>
      <c r="J443"/>
      <c r="K443"/>
      <c r="L443"/>
      <c r="M443"/>
      <c r="N443"/>
      <c r="O443"/>
      <c r="P443" s="73"/>
      <c r="Q443" s="74"/>
      <c r="R443" s="74"/>
      <c r="S443" s="74"/>
      <c r="T443" s="74"/>
      <c r="U443" s="74"/>
      <c r="V443"/>
      <c r="W443"/>
      <c r="X443"/>
      <c r="Y443" s="13"/>
      <c r="Z443" s="13"/>
      <c r="AA443" s="13"/>
      <c r="AC443"/>
      <c r="AD443" s="13"/>
      <c r="AI443" s="2"/>
      <c r="AM443" s="22"/>
    </row>
    <row r="444" spans="1:39" s="12" customFormat="1">
      <c r="A444" s="26"/>
      <c r="B444" s="11"/>
      <c r="E444" s="26"/>
      <c r="F444" s="13"/>
      <c r="G444" s="13"/>
      <c r="H444"/>
      <c r="I444"/>
      <c r="J444"/>
      <c r="K444"/>
      <c r="L444"/>
      <c r="M444"/>
      <c r="N444"/>
      <c r="O444"/>
      <c r="P444" s="73"/>
      <c r="Q444" s="74"/>
      <c r="R444" s="74"/>
      <c r="S444" s="74"/>
      <c r="T444" s="74"/>
      <c r="U444" s="74"/>
      <c r="V444"/>
      <c r="W444"/>
      <c r="X444"/>
      <c r="Y444" s="13"/>
      <c r="Z444" s="13"/>
      <c r="AA444" s="13"/>
      <c r="AC444"/>
      <c r="AD444" s="13"/>
      <c r="AI444" s="2"/>
      <c r="AM444" s="22"/>
    </row>
    <row r="445" spans="1:39" s="12" customFormat="1">
      <c r="A445" s="26"/>
      <c r="B445" s="11"/>
      <c r="E445" s="26"/>
      <c r="F445" s="13"/>
      <c r="G445" s="13"/>
      <c r="H445"/>
      <c r="I445"/>
      <c r="J445"/>
      <c r="K445"/>
      <c r="L445"/>
      <c r="M445"/>
      <c r="N445"/>
      <c r="O445"/>
      <c r="P445" s="73"/>
      <c r="Q445" s="74"/>
      <c r="R445" s="74"/>
      <c r="S445" s="74"/>
      <c r="T445" s="74"/>
      <c r="U445" s="74"/>
      <c r="V445"/>
      <c r="W445"/>
      <c r="X445"/>
      <c r="Y445" s="13"/>
      <c r="Z445" s="13"/>
      <c r="AA445" s="13"/>
      <c r="AC445"/>
      <c r="AD445" s="13"/>
      <c r="AI445" s="2"/>
      <c r="AM445" s="22"/>
    </row>
    <row r="446" spans="1:39" s="12" customFormat="1">
      <c r="A446" s="26"/>
      <c r="B446" s="11"/>
      <c r="E446" s="26"/>
      <c r="F446" s="13"/>
      <c r="G446" s="13"/>
      <c r="H446"/>
      <c r="I446"/>
      <c r="J446"/>
      <c r="K446"/>
      <c r="L446"/>
      <c r="M446"/>
      <c r="N446"/>
      <c r="O446"/>
      <c r="P446" s="73"/>
      <c r="Q446" s="74"/>
      <c r="R446" s="74"/>
      <c r="S446" s="74"/>
      <c r="T446" s="74"/>
      <c r="U446" s="74"/>
      <c r="V446"/>
      <c r="W446"/>
      <c r="X446"/>
      <c r="Y446" s="13"/>
      <c r="Z446" s="13"/>
      <c r="AA446" s="13"/>
      <c r="AC446"/>
      <c r="AD446" s="13"/>
      <c r="AI446" s="2"/>
      <c r="AM446" s="22"/>
    </row>
    <row r="447" spans="1:39" s="12" customFormat="1">
      <c r="A447" s="26"/>
      <c r="B447" s="11"/>
      <c r="E447" s="26"/>
      <c r="F447" s="13"/>
      <c r="G447" s="13"/>
      <c r="H447"/>
      <c r="I447"/>
      <c r="J447"/>
      <c r="K447"/>
      <c r="L447"/>
      <c r="M447"/>
      <c r="N447"/>
      <c r="O447"/>
      <c r="P447" s="73"/>
      <c r="Q447" s="74"/>
      <c r="R447" s="74"/>
      <c r="S447" s="74"/>
      <c r="T447" s="74"/>
      <c r="U447" s="74"/>
      <c r="V447"/>
      <c r="W447"/>
      <c r="X447"/>
      <c r="Y447" s="13"/>
      <c r="Z447" s="13"/>
      <c r="AA447" s="13"/>
      <c r="AC447"/>
      <c r="AD447" s="13"/>
      <c r="AI447" s="2"/>
      <c r="AM447" s="22"/>
    </row>
    <row r="448" spans="1:39" s="12" customFormat="1">
      <c r="A448" s="26"/>
      <c r="B448" s="11"/>
      <c r="E448" s="26"/>
      <c r="F448" s="13"/>
      <c r="G448" s="13"/>
      <c r="H448"/>
      <c r="I448"/>
      <c r="J448"/>
      <c r="K448"/>
      <c r="L448"/>
      <c r="M448"/>
      <c r="N448"/>
      <c r="O448"/>
      <c r="P448" s="73"/>
      <c r="Q448" s="74"/>
      <c r="R448" s="74"/>
      <c r="S448" s="74"/>
      <c r="T448" s="74"/>
      <c r="U448" s="74"/>
      <c r="V448"/>
      <c r="W448"/>
      <c r="X448"/>
      <c r="Y448" s="13"/>
      <c r="Z448" s="13"/>
      <c r="AA448" s="13"/>
      <c r="AC448"/>
      <c r="AD448" s="13"/>
      <c r="AI448" s="2"/>
      <c r="AM448" s="22"/>
    </row>
    <row r="449" spans="1:39" s="12" customFormat="1">
      <c r="A449" s="26"/>
      <c r="B449" s="11"/>
      <c r="E449" s="26"/>
      <c r="F449" s="13"/>
      <c r="G449" s="13"/>
      <c r="H449"/>
      <c r="I449"/>
      <c r="J449"/>
      <c r="K449"/>
      <c r="L449"/>
      <c r="M449"/>
      <c r="N449"/>
      <c r="O449"/>
      <c r="P449" s="73"/>
      <c r="Q449" s="74"/>
      <c r="R449" s="74"/>
      <c r="S449" s="74"/>
      <c r="T449" s="74"/>
      <c r="U449" s="74"/>
      <c r="V449"/>
      <c r="W449"/>
      <c r="X449"/>
      <c r="Y449" s="13"/>
      <c r="Z449" s="13"/>
      <c r="AA449" s="13"/>
      <c r="AC449"/>
      <c r="AD449" s="13"/>
      <c r="AI449" s="2"/>
      <c r="AM449" s="22"/>
    </row>
    <row r="450" spans="1:39" s="12" customFormat="1">
      <c r="A450" s="26"/>
      <c r="B450" s="11"/>
      <c r="E450" s="26"/>
      <c r="F450" s="13"/>
      <c r="G450" s="13"/>
      <c r="H450"/>
      <c r="I450"/>
      <c r="J450"/>
      <c r="K450"/>
      <c r="L450"/>
      <c r="M450"/>
      <c r="N450"/>
      <c r="O450"/>
      <c r="P450" s="73"/>
      <c r="Q450" s="74"/>
      <c r="R450" s="74"/>
      <c r="S450" s="74"/>
      <c r="T450" s="74"/>
      <c r="U450" s="74"/>
      <c r="V450"/>
      <c r="W450"/>
      <c r="X450"/>
      <c r="Y450" s="13"/>
      <c r="Z450" s="13"/>
      <c r="AA450" s="13"/>
      <c r="AC450"/>
      <c r="AD450" s="13"/>
      <c r="AI450" s="2"/>
      <c r="AM450" s="22"/>
    </row>
    <row r="451" spans="1:39" s="12" customFormat="1">
      <c r="A451" s="26"/>
      <c r="B451" s="11"/>
      <c r="E451" s="26"/>
      <c r="F451" s="13"/>
      <c r="G451" s="13"/>
      <c r="H451"/>
      <c r="I451"/>
      <c r="J451"/>
      <c r="K451"/>
      <c r="L451"/>
      <c r="M451"/>
      <c r="N451"/>
      <c r="O451"/>
      <c r="P451" s="73"/>
      <c r="Q451" s="74"/>
      <c r="R451" s="74"/>
      <c r="S451" s="74"/>
      <c r="T451" s="74"/>
      <c r="U451" s="74"/>
      <c r="V451"/>
      <c r="W451"/>
      <c r="X451"/>
      <c r="Y451" s="13"/>
      <c r="Z451" s="13"/>
      <c r="AA451" s="13"/>
      <c r="AC451"/>
      <c r="AD451" s="13"/>
      <c r="AI451" s="2"/>
      <c r="AM451" s="22"/>
    </row>
    <row r="452" spans="1:39" s="12" customFormat="1">
      <c r="A452" s="26"/>
      <c r="B452" s="11"/>
      <c r="E452" s="26"/>
      <c r="F452" s="13"/>
      <c r="G452" s="13"/>
      <c r="H452"/>
      <c r="I452"/>
      <c r="J452"/>
      <c r="K452"/>
      <c r="L452"/>
      <c r="M452"/>
      <c r="N452"/>
      <c r="O452"/>
      <c r="P452" s="73"/>
      <c r="Q452" s="74"/>
      <c r="R452" s="74"/>
      <c r="S452" s="74"/>
      <c r="T452" s="74"/>
      <c r="U452" s="74"/>
      <c r="V452"/>
      <c r="W452"/>
      <c r="X452"/>
      <c r="Y452" s="13"/>
      <c r="Z452" s="13"/>
      <c r="AA452" s="13"/>
      <c r="AC452"/>
      <c r="AD452" s="13"/>
      <c r="AI452" s="2"/>
      <c r="AM452" s="22"/>
    </row>
    <row r="453" spans="1:39" s="12" customFormat="1">
      <c r="A453" s="26"/>
      <c r="B453" s="11"/>
      <c r="E453" s="26"/>
      <c r="F453" s="13"/>
      <c r="G453" s="13"/>
      <c r="H453"/>
      <c r="I453"/>
      <c r="J453"/>
      <c r="K453"/>
      <c r="L453"/>
      <c r="M453"/>
      <c r="N453"/>
      <c r="O453"/>
      <c r="P453" s="73"/>
      <c r="Q453" s="74"/>
      <c r="R453" s="74"/>
      <c r="S453" s="74"/>
      <c r="T453" s="74"/>
      <c r="U453" s="74"/>
      <c r="V453"/>
      <c r="W453"/>
      <c r="X453"/>
      <c r="Y453" s="13"/>
      <c r="Z453" s="13"/>
      <c r="AA453" s="13"/>
      <c r="AC453"/>
      <c r="AD453" s="13"/>
      <c r="AI453" s="2"/>
      <c r="AM453" s="22"/>
    </row>
    <row r="454" spans="1:39" s="12" customFormat="1">
      <c r="A454" s="26"/>
      <c r="B454" s="11"/>
      <c r="E454" s="26"/>
      <c r="F454" s="13"/>
      <c r="G454" s="13"/>
      <c r="H454"/>
      <c r="I454"/>
      <c r="J454"/>
      <c r="K454"/>
      <c r="L454"/>
      <c r="M454"/>
      <c r="N454"/>
      <c r="O454"/>
      <c r="P454" s="73"/>
      <c r="Q454" s="74"/>
      <c r="R454" s="74"/>
      <c r="S454" s="74"/>
      <c r="T454" s="74"/>
      <c r="U454" s="74"/>
      <c r="V454"/>
      <c r="W454"/>
      <c r="X454"/>
      <c r="Y454" s="13"/>
      <c r="Z454" s="13"/>
      <c r="AA454" s="13"/>
      <c r="AC454"/>
      <c r="AD454" s="13"/>
      <c r="AI454" s="2"/>
      <c r="AM454" s="22"/>
    </row>
    <row r="455" spans="1:39" s="12" customFormat="1">
      <c r="A455" s="26"/>
      <c r="B455" s="11"/>
      <c r="E455" s="26"/>
      <c r="F455" s="13"/>
      <c r="G455" s="13"/>
      <c r="H455"/>
      <c r="I455"/>
      <c r="J455"/>
      <c r="K455"/>
      <c r="L455"/>
      <c r="M455"/>
      <c r="N455"/>
      <c r="O455"/>
      <c r="P455" s="73"/>
      <c r="Q455" s="74"/>
      <c r="R455" s="74"/>
      <c r="S455" s="74"/>
      <c r="T455" s="74"/>
      <c r="U455" s="74"/>
      <c r="V455"/>
      <c r="W455"/>
      <c r="X455"/>
      <c r="Y455" s="13"/>
      <c r="Z455" s="13"/>
      <c r="AA455" s="13"/>
      <c r="AC455"/>
      <c r="AD455" s="13"/>
      <c r="AI455" s="2"/>
      <c r="AM455" s="22"/>
    </row>
    <row r="456" spans="1:39" s="12" customFormat="1">
      <c r="A456" s="26"/>
      <c r="B456" s="11"/>
      <c r="E456" s="26"/>
      <c r="F456" s="13"/>
      <c r="G456" s="13"/>
      <c r="H456"/>
      <c r="I456"/>
      <c r="J456"/>
      <c r="K456"/>
      <c r="L456"/>
      <c r="M456"/>
      <c r="N456"/>
      <c r="O456"/>
      <c r="P456" s="73"/>
      <c r="Q456" s="74"/>
      <c r="R456" s="74"/>
      <c r="S456" s="74"/>
      <c r="T456" s="74"/>
      <c r="U456" s="74"/>
      <c r="V456"/>
      <c r="W456"/>
      <c r="X456"/>
      <c r="Y456" s="13"/>
      <c r="Z456" s="13"/>
      <c r="AA456" s="13"/>
      <c r="AC456"/>
      <c r="AD456" s="13"/>
      <c r="AI456" s="2"/>
      <c r="AM456" s="22"/>
    </row>
    <row r="457" spans="1:39" s="12" customFormat="1">
      <c r="A457" s="26"/>
      <c r="B457" s="11"/>
      <c r="E457" s="26"/>
      <c r="F457" s="13"/>
      <c r="G457" s="13"/>
      <c r="H457"/>
      <c r="I457"/>
      <c r="J457"/>
      <c r="K457"/>
      <c r="L457"/>
      <c r="M457"/>
      <c r="N457"/>
      <c r="O457"/>
      <c r="P457" s="73"/>
      <c r="Q457" s="74"/>
      <c r="R457" s="74"/>
      <c r="S457" s="74"/>
      <c r="T457" s="74"/>
      <c r="U457" s="74"/>
      <c r="V457"/>
      <c r="W457"/>
      <c r="X457"/>
      <c r="Y457" s="13"/>
      <c r="Z457" s="13"/>
      <c r="AA457" s="13"/>
      <c r="AC457"/>
      <c r="AD457" s="13"/>
      <c r="AI457" s="2"/>
      <c r="AM457" s="22"/>
    </row>
    <row r="458" spans="1:39" s="12" customFormat="1">
      <c r="A458" s="26"/>
      <c r="B458" s="11"/>
      <c r="E458" s="26"/>
      <c r="F458" s="13"/>
      <c r="G458" s="13"/>
      <c r="H458"/>
      <c r="I458"/>
      <c r="J458"/>
      <c r="K458"/>
      <c r="L458"/>
      <c r="M458"/>
      <c r="N458"/>
      <c r="O458"/>
      <c r="P458" s="73"/>
      <c r="Q458" s="74"/>
      <c r="R458" s="74"/>
      <c r="S458" s="74"/>
      <c r="T458" s="74"/>
      <c r="U458" s="74"/>
      <c r="V458"/>
      <c r="W458"/>
      <c r="X458"/>
      <c r="Y458" s="13"/>
      <c r="Z458" s="13"/>
      <c r="AA458" s="13"/>
      <c r="AC458"/>
      <c r="AD458" s="13"/>
      <c r="AI458" s="2"/>
      <c r="AM458" s="22"/>
    </row>
    <row r="459" spans="1:39" s="12" customFormat="1">
      <c r="A459" s="26"/>
      <c r="B459" s="11"/>
      <c r="E459" s="26"/>
      <c r="F459" s="13"/>
      <c r="G459" s="13"/>
      <c r="H459"/>
      <c r="I459"/>
      <c r="J459"/>
      <c r="K459"/>
      <c r="L459"/>
      <c r="M459"/>
      <c r="N459"/>
      <c r="O459"/>
      <c r="P459" s="73"/>
      <c r="Q459" s="74"/>
      <c r="R459" s="74"/>
      <c r="S459" s="74"/>
      <c r="T459" s="74"/>
      <c r="U459" s="74"/>
      <c r="V459"/>
      <c r="W459"/>
      <c r="X459"/>
      <c r="Y459" s="13"/>
      <c r="Z459" s="13"/>
      <c r="AA459" s="13"/>
      <c r="AC459"/>
      <c r="AD459" s="13"/>
      <c r="AI459" s="2"/>
      <c r="AM459" s="22"/>
    </row>
    <row r="460" spans="1:39" s="12" customFormat="1">
      <c r="A460" s="26"/>
      <c r="B460" s="11"/>
      <c r="E460" s="26"/>
      <c r="F460" s="13"/>
      <c r="G460" s="13"/>
      <c r="H460"/>
      <c r="I460"/>
      <c r="J460"/>
      <c r="K460"/>
      <c r="L460"/>
      <c r="M460"/>
      <c r="N460"/>
      <c r="O460"/>
      <c r="P460" s="73"/>
      <c r="Q460" s="74"/>
      <c r="R460" s="74"/>
      <c r="S460" s="74"/>
      <c r="T460" s="74"/>
      <c r="U460" s="74"/>
      <c r="V460"/>
      <c r="W460"/>
      <c r="X460"/>
      <c r="Y460" s="13"/>
      <c r="Z460" s="13"/>
      <c r="AA460" s="13"/>
      <c r="AC460"/>
      <c r="AD460" s="13"/>
      <c r="AI460" s="2"/>
      <c r="AM460" s="22"/>
    </row>
    <row r="461" spans="1:39" s="12" customFormat="1">
      <c r="A461" s="26"/>
      <c r="B461" s="11"/>
      <c r="E461" s="26"/>
      <c r="F461" s="13"/>
      <c r="G461" s="13"/>
      <c r="H461"/>
      <c r="I461"/>
      <c r="J461"/>
      <c r="K461"/>
      <c r="L461"/>
      <c r="M461"/>
      <c r="N461"/>
      <c r="O461"/>
      <c r="P461" s="73"/>
      <c r="Q461" s="74"/>
      <c r="R461" s="74"/>
      <c r="S461" s="74"/>
      <c r="T461" s="74"/>
      <c r="U461" s="74"/>
      <c r="V461"/>
      <c r="W461"/>
      <c r="X461"/>
      <c r="Y461" s="13"/>
      <c r="Z461" s="13"/>
      <c r="AA461" s="13"/>
      <c r="AC461"/>
      <c r="AD461" s="13"/>
      <c r="AI461" s="2"/>
      <c r="AM461" s="22"/>
    </row>
    <row r="462" spans="1:39" s="12" customFormat="1">
      <c r="A462" s="26"/>
      <c r="B462" s="11"/>
      <c r="E462" s="26"/>
      <c r="F462" s="13"/>
      <c r="G462" s="13"/>
      <c r="H462"/>
      <c r="I462"/>
      <c r="J462"/>
      <c r="K462"/>
      <c r="L462"/>
      <c r="M462"/>
      <c r="N462"/>
      <c r="O462"/>
      <c r="P462" s="73"/>
      <c r="Q462" s="74"/>
      <c r="R462" s="74"/>
      <c r="S462" s="74"/>
      <c r="T462" s="74"/>
      <c r="U462" s="74"/>
      <c r="V462"/>
      <c r="W462"/>
      <c r="X462"/>
      <c r="Y462" s="13"/>
      <c r="Z462" s="13"/>
      <c r="AA462" s="13"/>
      <c r="AC462"/>
      <c r="AD462" s="13"/>
      <c r="AI462" s="2"/>
      <c r="AM462" s="22"/>
    </row>
    <row r="463" spans="1:39" s="12" customFormat="1">
      <c r="A463" s="26"/>
      <c r="B463" s="11"/>
      <c r="E463" s="26"/>
      <c r="F463" s="13"/>
      <c r="G463" s="13"/>
      <c r="H463"/>
      <c r="I463"/>
      <c r="J463"/>
      <c r="K463"/>
      <c r="L463"/>
      <c r="M463"/>
      <c r="N463"/>
      <c r="O463"/>
      <c r="P463" s="73"/>
      <c r="Q463" s="74"/>
      <c r="R463" s="74"/>
      <c r="S463" s="74"/>
      <c r="T463" s="74"/>
      <c r="U463" s="74"/>
      <c r="V463"/>
      <c r="W463"/>
      <c r="X463"/>
      <c r="Y463" s="13"/>
      <c r="Z463" s="13"/>
      <c r="AA463" s="13"/>
      <c r="AC463"/>
      <c r="AD463" s="13"/>
      <c r="AI463" s="2"/>
      <c r="AM463" s="22"/>
    </row>
    <row r="464" spans="1:39" s="12" customFormat="1">
      <c r="A464" s="26"/>
      <c r="B464" s="11"/>
      <c r="E464" s="26"/>
      <c r="F464" s="13"/>
      <c r="G464" s="13"/>
      <c r="H464"/>
      <c r="I464"/>
      <c r="J464"/>
      <c r="K464"/>
      <c r="L464"/>
      <c r="M464"/>
      <c r="N464"/>
      <c r="O464"/>
      <c r="P464" s="73"/>
      <c r="Q464" s="74"/>
      <c r="R464" s="74"/>
      <c r="S464" s="74"/>
      <c r="T464" s="74"/>
      <c r="U464" s="74"/>
      <c r="V464"/>
      <c r="W464"/>
      <c r="X464"/>
      <c r="Y464" s="13"/>
      <c r="Z464" s="13"/>
      <c r="AA464" s="13"/>
      <c r="AC464"/>
      <c r="AD464" s="13"/>
      <c r="AI464" s="2"/>
      <c r="AM464" s="22"/>
    </row>
    <row r="465" spans="1:39" s="12" customFormat="1">
      <c r="A465" s="26"/>
      <c r="B465" s="11"/>
      <c r="E465" s="26"/>
      <c r="F465" s="13"/>
      <c r="G465" s="13"/>
      <c r="H465"/>
      <c r="I465"/>
      <c r="J465"/>
      <c r="K465"/>
      <c r="L465"/>
      <c r="M465"/>
      <c r="N465"/>
      <c r="O465"/>
      <c r="P465" s="73"/>
      <c r="Q465" s="74"/>
      <c r="R465" s="74"/>
      <c r="S465" s="74"/>
      <c r="T465" s="74"/>
      <c r="U465" s="74"/>
      <c r="V465"/>
      <c r="W465"/>
      <c r="X465"/>
      <c r="Y465" s="13"/>
      <c r="Z465" s="13"/>
      <c r="AA465" s="13"/>
      <c r="AC465"/>
      <c r="AD465" s="13"/>
      <c r="AI465" s="2"/>
      <c r="AM465" s="22"/>
    </row>
    <row r="466" spans="1:39" s="12" customFormat="1">
      <c r="A466" s="26"/>
      <c r="B466" s="11"/>
      <c r="E466" s="26"/>
      <c r="F466" s="13"/>
      <c r="G466" s="13"/>
      <c r="H466"/>
      <c r="I466"/>
      <c r="J466"/>
      <c r="K466"/>
      <c r="L466"/>
      <c r="M466"/>
      <c r="N466"/>
      <c r="O466"/>
      <c r="P466" s="73"/>
      <c r="Q466" s="74"/>
      <c r="R466" s="74"/>
      <c r="S466" s="74"/>
      <c r="T466" s="74"/>
      <c r="U466" s="74"/>
      <c r="V466"/>
      <c r="W466"/>
      <c r="X466"/>
      <c r="Y466" s="13"/>
      <c r="Z466" s="13"/>
      <c r="AA466" s="13"/>
      <c r="AC466"/>
      <c r="AD466" s="13"/>
      <c r="AI466" s="2"/>
      <c r="AM466" s="22"/>
    </row>
    <row r="467" spans="1:39" s="12" customFormat="1">
      <c r="A467" s="26"/>
      <c r="B467" s="11"/>
      <c r="E467" s="26"/>
      <c r="F467" s="13"/>
      <c r="G467" s="13"/>
      <c r="H467"/>
      <c r="I467"/>
      <c r="J467"/>
      <c r="K467"/>
      <c r="L467"/>
      <c r="M467"/>
      <c r="N467"/>
      <c r="O467"/>
      <c r="P467" s="73"/>
      <c r="Q467" s="74"/>
      <c r="R467" s="74"/>
      <c r="S467" s="74"/>
      <c r="T467" s="74"/>
      <c r="U467" s="74"/>
      <c r="V467"/>
      <c r="W467"/>
      <c r="X467"/>
      <c r="Y467" s="13"/>
      <c r="Z467" s="13"/>
      <c r="AA467" s="13"/>
      <c r="AC467"/>
      <c r="AD467" s="13"/>
      <c r="AI467" s="2"/>
      <c r="AM467" s="22"/>
    </row>
    <row r="468" spans="1:39" s="12" customFormat="1">
      <c r="A468" s="26"/>
      <c r="B468" s="11"/>
      <c r="E468" s="26"/>
      <c r="F468" s="13"/>
      <c r="G468" s="13"/>
      <c r="H468"/>
      <c r="I468"/>
      <c r="J468"/>
      <c r="K468"/>
      <c r="L468"/>
      <c r="M468"/>
      <c r="N468"/>
      <c r="O468"/>
      <c r="P468" s="73"/>
      <c r="Q468" s="74"/>
      <c r="R468" s="74"/>
      <c r="S468" s="74"/>
      <c r="T468" s="74"/>
      <c r="U468" s="74"/>
      <c r="V468"/>
      <c r="W468"/>
      <c r="X468"/>
      <c r="Y468" s="13"/>
      <c r="Z468" s="13"/>
      <c r="AA468" s="13"/>
      <c r="AC468"/>
      <c r="AD468" s="13"/>
      <c r="AI468" s="2"/>
      <c r="AM468" s="22"/>
    </row>
    <row r="469" spans="1:39" s="12" customFormat="1">
      <c r="A469" s="26"/>
      <c r="B469" s="11"/>
      <c r="E469" s="26"/>
      <c r="F469" s="13"/>
      <c r="G469" s="13"/>
      <c r="H469"/>
      <c r="I469"/>
      <c r="J469"/>
      <c r="K469"/>
      <c r="L469"/>
      <c r="M469"/>
      <c r="N469"/>
      <c r="O469"/>
      <c r="P469" s="73"/>
      <c r="Q469" s="74"/>
      <c r="R469" s="74"/>
      <c r="S469" s="74"/>
      <c r="T469" s="74"/>
      <c r="U469" s="74"/>
      <c r="V469"/>
      <c r="W469"/>
      <c r="X469"/>
      <c r="Y469" s="13"/>
      <c r="Z469" s="13"/>
      <c r="AA469" s="13"/>
      <c r="AC469"/>
      <c r="AD469" s="13"/>
      <c r="AI469" s="2"/>
      <c r="AM469" s="22"/>
    </row>
    <row r="470" spans="1:39" s="12" customFormat="1">
      <c r="A470" s="26"/>
      <c r="B470" s="11"/>
      <c r="E470" s="26"/>
      <c r="F470" s="13"/>
      <c r="G470" s="13"/>
      <c r="H470"/>
      <c r="I470"/>
      <c r="J470"/>
      <c r="K470"/>
      <c r="L470"/>
      <c r="M470"/>
      <c r="N470"/>
      <c r="O470"/>
      <c r="P470" s="73"/>
      <c r="Q470" s="74"/>
      <c r="R470" s="74"/>
      <c r="S470" s="74"/>
      <c r="T470" s="74"/>
      <c r="U470" s="74"/>
      <c r="V470"/>
      <c r="W470"/>
      <c r="X470"/>
      <c r="Y470" s="13"/>
      <c r="Z470" s="13"/>
      <c r="AA470" s="13"/>
      <c r="AC470"/>
      <c r="AD470" s="13"/>
      <c r="AI470" s="2"/>
      <c r="AM470" s="22"/>
    </row>
    <row r="471" spans="1:39" s="12" customFormat="1">
      <c r="A471" s="26"/>
      <c r="B471" s="11"/>
      <c r="E471" s="26"/>
      <c r="F471" s="13"/>
      <c r="G471" s="13"/>
      <c r="H471"/>
      <c r="I471"/>
      <c r="J471"/>
      <c r="K471"/>
      <c r="L471"/>
      <c r="M471"/>
      <c r="N471"/>
      <c r="O471"/>
      <c r="P471" s="73"/>
      <c r="Q471" s="74"/>
      <c r="R471" s="74"/>
      <c r="S471" s="74"/>
      <c r="T471" s="74"/>
      <c r="U471" s="74"/>
      <c r="V471"/>
      <c r="W471"/>
      <c r="X471"/>
      <c r="Y471" s="13"/>
      <c r="Z471" s="13"/>
      <c r="AA471" s="13"/>
      <c r="AC471"/>
      <c r="AD471" s="13"/>
      <c r="AI471" s="2"/>
      <c r="AM471" s="22"/>
    </row>
    <row r="472" spans="1:39" s="12" customFormat="1">
      <c r="A472" s="26"/>
      <c r="B472" s="11"/>
      <c r="E472" s="26"/>
      <c r="F472" s="13"/>
      <c r="G472" s="13"/>
      <c r="H472"/>
      <c r="I472"/>
      <c r="J472"/>
      <c r="K472"/>
      <c r="L472"/>
      <c r="M472"/>
      <c r="N472"/>
      <c r="O472"/>
      <c r="P472" s="73"/>
      <c r="Q472" s="74"/>
      <c r="R472" s="74"/>
      <c r="S472" s="74"/>
      <c r="T472" s="74"/>
      <c r="U472" s="74"/>
      <c r="V472"/>
      <c r="W472"/>
      <c r="X472"/>
      <c r="Y472" s="13"/>
      <c r="Z472" s="13"/>
      <c r="AA472" s="13"/>
      <c r="AC472"/>
      <c r="AD472" s="13"/>
      <c r="AI472" s="2"/>
      <c r="AM472" s="22"/>
    </row>
    <row r="473" spans="1:39" s="12" customFormat="1">
      <c r="A473" s="26"/>
      <c r="B473" s="11"/>
      <c r="E473" s="26"/>
      <c r="F473" s="13"/>
      <c r="G473" s="13"/>
      <c r="H473"/>
      <c r="I473"/>
      <c r="J473"/>
      <c r="K473"/>
      <c r="L473"/>
      <c r="M473"/>
      <c r="N473"/>
      <c r="O473"/>
      <c r="P473" s="73"/>
      <c r="Q473" s="74"/>
      <c r="R473" s="74"/>
      <c r="S473" s="74"/>
      <c r="T473" s="74"/>
      <c r="U473" s="74"/>
      <c r="V473"/>
      <c r="W473"/>
      <c r="X473"/>
      <c r="Y473" s="13"/>
      <c r="Z473" s="13"/>
      <c r="AA473" s="13"/>
      <c r="AC473"/>
      <c r="AD473" s="13"/>
      <c r="AI473" s="2"/>
      <c r="AM473" s="22"/>
    </row>
    <row r="474" spans="1:39" s="12" customFormat="1">
      <c r="A474" s="26"/>
      <c r="B474" s="11"/>
      <c r="E474" s="26"/>
      <c r="F474" s="13"/>
      <c r="G474" s="13"/>
      <c r="H474"/>
      <c r="I474"/>
      <c r="J474"/>
      <c r="K474"/>
      <c r="L474"/>
      <c r="M474"/>
      <c r="N474"/>
      <c r="O474"/>
      <c r="P474" s="73"/>
      <c r="Q474" s="74"/>
      <c r="R474" s="74"/>
      <c r="S474" s="74"/>
      <c r="T474" s="74"/>
      <c r="U474" s="74"/>
      <c r="V474"/>
      <c r="W474"/>
      <c r="X474"/>
      <c r="Y474" s="13"/>
      <c r="Z474" s="13"/>
      <c r="AA474" s="13"/>
      <c r="AC474"/>
      <c r="AD474" s="13"/>
      <c r="AI474" s="2"/>
      <c r="AM474" s="22"/>
    </row>
    <row r="475" spans="1:39" s="12" customFormat="1">
      <c r="A475" s="26"/>
      <c r="B475" s="11"/>
      <c r="E475" s="26"/>
      <c r="F475" s="13"/>
      <c r="G475" s="13"/>
      <c r="H475"/>
      <c r="I475"/>
      <c r="J475"/>
      <c r="K475"/>
      <c r="L475"/>
      <c r="M475"/>
      <c r="N475"/>
      <c r="O475"/>
      <c r="P475" s="73"/>
      <c r="Q475" s="74"/>
      <c r="R475" s="74"/>
      <c r="S475" s="74"/>
      <c r="T475" s="74"/>
      <c r="U475" s="74"/>
      <c r="V475"/>
      <c r="W475"/>
      <c r="X475"/>
      <c r="Y475" s="13"/>
      <c r="Z475" s="13"/>
      <c r="AA475" s="13"/>
      <c r="AC475"/>
      <c r="AD475" s="13"/>
      <c r="AI475" s="2"/>
      <c r="AM475" s="22"/>
    </row>
    <row r="476" spans="1:39" s="12" customFormat="1">
      <c r="A476" s="26"/>
      <c r="B476" s="11"/>
      <c r="E476" s="26"/>
      <c r="F476" s="13"/>
      <c r="G476" s="13"/>
      <c r="H476"/>
      <c r="I476"/>
      <c r="J476"/>
      <c r="K476"/>
      <c r="L476"/>
      <c r="M476"/>
      <c r="N476"/>
      <c r="O476"/>
      <c r="P476" s="73"/>
      <c r="Q476" s="74"/>
      <c r="R476" s="74"/>
      <c r="S476" s="74"/>
      <c r="T476" s="74"/>
      <c r="U476" s="74"/>
      <c r="V476"/>
      <c r="W476"/>
      <c r="X476"/>
      <c r="Y476" s="13"/>
      <c r="Z476" s="13"/>
      <c r="AA476" s="13"/>
      <c r="AC476"/>
      <c r="AD476" s="13"/>
      <c r="AI476" s="2"/>
      <c r="AM476" s="22"/>
    </row>
    <row r="477" spans="1:39" s="12" customFormat="1">
      <c r="A477" s="26"/>
      <c r="B477" s="11"/>
      <c r="E477" s="26"/>
      <c r="F477" s="13"/>
      <c r="G477" s="13"/>
      <c r="H477"/>
      <c r="I477"/>
      <c r="J477"/>
      <c r="K477"/>
      <c r="L477"/>
      <c r="M477"/>
      <c r="N477"/>
      <c r="O477"/>
      <c r="P477" s="73"/>
      <c r="Q477" s="74"/>
      <c r="R477" s="74"/>
      <c r="S477" s="74"/>
      <c r="T477" s="74"/>
      <c r="U477" s="74"/>
      <c r="V477"/>
      <c r="W477"/>
      <c r="X477"/>
      <c r="Y477" s="13"/>
      <c r="Z477" s="13"/>
      <c r="AA477" s="13"/>
      <c r="AC477"/>
      <c r="AD477" s="13"/>
      <c r="AI477" s="2"/>
      <c r="AM477" s="22"/>
    </row>
    <row r="478" spans="1:39" s="12" customFormat="1">
      <c r="A478" s="26"/>
      <c r="B478" s="11"/>
      <c r="E478" s="26"/>
      <c r="F478" s="13"/>
      <c r="G478" s="13"/>
      <c r="H478"/>
      <c r="I478"/>
      <c r="J478"/>
      <c r="K478"/>
      <c r="L478"/>
      <c r="M478"/>
      <c r="N478"/>
      <c r="O478"/>
      <c r="P478" s="73"/>
      <c r="Q478" s="74"/>
      <c r="R478" s="74"/>
      <c r="S478" s="74"/>
      <c r="T478" s="74"/>
      <c r="U478" s="74"/>
      <c r="V478"/>
      <c r="W478"/>
      <c r="X478"/>
      <c r="Y478" s="13"/>
      <c r="Z478" s="13"/>
      <c r="AA478" s="13"/>
      <c r="AC478"/>
      <c r="AD478" s="13"/>
      <c r="AI478" s="2"/>
      <c r="AM478" s="22"/>
    </row>
    <row r="479" spans="1:39" s="12" customFormat="1">
      <c r="A479" s="26"/>
      <c r="B479" s="11"/>
      <c r="E479" s="26"/>
      <c r="F479" s="13"/>
      <c r="G479" s="13"/>
      <c r="H479"/>
      <c r="I479"/>
      <c r="J479"/>
      <c r="K479"/>
      <c r="L479"/>
      <c r="M479"/>
      <c r="N479"/>
      <c r="O479"/>
      <c r="P479" s="73"/>
      <c r="Q479" s="74"/>
      <c r="R479" s="74"/>
      <c r="S479" s="74"/>
      <c r="T479" s="74"/>
      <c r="U479" s="74"/>
      <c r="V479"/>
      <c r="W479"/>
      <c r="X479"/>
      <c r="Y479" s="13"/>
      <c r="Z479" s="13"/>
      <c r="AA479" s="13"/>
      <c r="AC479"/>
      <c r="AD479" s="13"/>
      <c r="AI479" s="2"/>
      <c r="AM479" s="22"/>
    </row>
    <row r="480" spans="1:39" s="12" customFormat="1">
      <c r="A480" s="26"/>
      <c r="B480" s="11"/>
      <c r="E480" s="26"/>
      <c r="F480" s="13"/>
      <c r="G480" s="13"/>
      <c r="H480"/>
      <c r="I480"/>
      <c r="J480"/>
      <c r="K480"/>
      <c r="L480"/>
      <c r="M480"/>
      <c r="N480"/>
      <c r="O480"/>
      <c r="P480" s="73"/>
      <c r="Q480" s="74"/>
      <c r="R480" s="74"/>
      <c r="S480" s="74"/>
      <c r="T480" s="74"/>
      <c r="U480" s="74"/>
      <c r="V480"/>
      <c r="W480"/>
      <c r="X480"/>
      <c r="Y480" s="13"/>
      <c r="Z480" s="13"/>
      <c r="AA480" s="13"/>
      <c r="AC480"/>
      <c r="AD480" s="13"/>
      <c r="AI480" s="2"/>
      <c r="AM480" s="22"/>
    </row>
    <row r="481" spans="1:39" s="12" customFormat="1">
      <c r="A481" s="26"/>
      <c r="B481" s="11"/>
      <c r="E481" s="26"/>
      <c r="F481" s="13"/>
      <c r="G481" s="13"/>
      <c r="H481"/>
      <c r="I481"/>
      <c r="J481"/>
      <c r="K481"/>
      <c r="L481"/>
      <c r="M481"/>
      <c r="N481"/>
      <c r="O481"/>
      <c r="P481" s="73"/>
      <c r="Q481" s="74"/>
      <c r="R481" s="74"/>
      <c r="S481" s="74"/>
      <c r="T481" s="74"/>
      <c r="U481" s="74"/>
      <c r="V481"/>
      <c r="W481"/>
      <c r="X481"/>
      <c r="Y481" s="13"/>
      <c r="Z481" s="13"/>
      <c r="AA481" s="13"/>
      <c r="AC481"/>
      <c r="AD481" s="13"/>
      <c r="AI481" s="2"/>
      <c r="AM481" s="22"/>
    </row>
    <row r="482" spans="1:39" s="12" customFormat="1">
      <c r="A482" s="26"/>
      <c r="B482" s="11"/>
      <c r="E482" s="26"/>
      <c r="F482" s="13"/>
      <c r="G482" s="13"/>
      <c r="H482"/>
      <c r="I482"/>
      <c r="J482"/>
      <c r="K482"/>
      <c r="L482"/>
      <c r="M482"/>
      <c r="N482"/>
      <c r="O482"/>
      <c r="P482" s="73"/>
      <c r="Q482" s="74"/>
      <c r="R482" s="74"/>
      <c r="S482" s="74"/>
      <c r="T482" s="74"/>
      <c r="U482" s="74"/>
      <c r="V482"/>
      <c r="W482"/>
      <c r="X482"/>
      <c r="Y482" s="13"/>
      <c r="Z482" s="13"/>
      <c r="AA482" s="13"/>
      <c r="AC482"/>
      <c r="AD482" s="13"/>
      <c r="AI482" s="2"/>
      <c r="AM482" s="22"/>
    </row>
    <row r="483" spans="1:39" s="12" customFormat="1">
      <c r="A483" s="26"/>
      <c r="B483" s="11"/>
      <c r="E483" s="26"/>
      <c r="F483" s="13"/>
      <c r="G483" s="13"/>
      <c r="H483"/>
      <c r="I483"/>
      <c r="J483"/>
      <c r="K483"/>
      <c r="L483"/>
      <c r="M483"/>
      <c r="N483"/>
      <c r="O483"/>
      <c r="P483" s="73"/>
      <c r="Q483" s="74"/>
      <c r="R483" s="74"/>
      <c r="S483" s="74"/>
      <c r="T483" s="74"/>
      <c r="U483" s="74"/>
      <c r="V483"/>
      <c r="W483"/>
      <c r="X483"/>
      <c r="Y483" s="13"/>
      <c r="Z483" s="13"/>
      <c r="AA483" s="13"/>
      <c r="AC483"/>
      <c r="AD483" s="13"/>
      <c r="AI483" s="2"/>
      <c r="AM483" s="22"/>
    </row>
    <row r="484" spans="1:39" s="12" customFormat="1">
      <c r="A484" s="26"/>
      <c r="B484" s="11"/>
      <c r="E484" s="26"/>
      <c r="F484" s="13"/>
      <c r="G484" s="13"/>
      <c r="H484"/>
      <c r="I484"/>
      <c r="J484"/>
      <c r="K484"/>
      <c r="L484"/>
      <c r="M484"/>
      <c r="N484"/>
      <c r="O484"/>
      <c r="P484" s="73"/>
      <c r="Q484" s="74"/>
      <c r="R484" s="74"/>
      <c r="S484" s="74"/>
      <c r="T484" s="74"/>
      <c r="U484" s="74"/>
      <c r="V484"/>
      <c r="W484"/>
      <c r="X484"/>
      <c r="Y484" s="13"/>
      <c r="Z484" s="13"/>
      <c r="AA484" s="13"/>
      <c r="AC484"/>
      <c r="AD484" s="13"/>
      <c r="AI484" s="2"/>
      <c r="AM484" s="22"/>
    </row>
    <row r="485" spans="1:39" s="12" customFormat="1">
      <c r="A485" s="26"/>
      <c r="B485" s="11"/>
      <c r="E485" s="26"/>
      <c r="F485" s="13"/>
      <c r="G485" s="13"/>
      <c r="H485"/>
      <c r="I485"/>
      <c r="J485"/>
      <c r="K485"/>
      <c r="L485"/>
      <c r="M485"/>
      <c r="N485"/>
      <c r="O485"/>
      <c r="P485" s="73"/>
      <c r="Q485" s="74"/>
      <c r="R485" s="74"/>
      <c r="S485" s="74"/>
      <c r="T485" s="74"/>
      <c r="U485" s="74"/>
      <c r="V485"/>
      <c r="W485"/>
      <c r="X485"/>
      <c r="Y485" s="13"/>
      <c r="Z485" s="13"/>
      <c r="AA485" s="13"/>
      <c r="AC485"/>
      <c r="AD485" s="13"/>
      <c r="AI485" s="2"/>
      <c r="AM485" s="22"/>
    </row>
    <row r="486" spans="1:39" s="12" customFormat="1">
      <c r="A486" s="26"/>
      <c r="B486" s="11"/>
      <c r="E486" s="26"/>
      <c r="F486" s="13"/>
      <c r="G486" s="13"/>
      <c r="H486"/>
      <c r="I486"/>
      <c r="J486"/>
      <c r="K486"/>
      <c r="L486"/>
      <c r="M486"/>
      <c r="N486"/>
      <c r="O486"/>
      <c r="P486" s="73"/>
      <c r="Q486" s="74"/>
      <c r="R486" s="74"/>
      <c r="S486" s="74"/>
      <c r="T486" s="74"/>
      <c r="U486" s="74"/>
      <c r="V486"/>
      <c r="W486"/>
      <c r="X486"/>
      <c r="Y486" s="13"/>
      <c r="Z486" s="13"/>
      <c r="AA486" s="13"/>
      <c r="AC486"/>
      <c r="AD486" s="13"/>
      <c r="AI486" s="2"/>
      <c r="AM486" s="22"/>
    </row>
    <row r="487" spans="1:39" s="12" customFormat="1">
      <c r="A487" s="26"/>
      <c r="B487" s="11"/>
      <c r="E487" s="26"/>
      <c r="F487" s="13"/>
      <c r="G487" s="13"/>
      <c r="H487"/>
      <c r="I487"/>
      <c r="J487"/>
      <c r="K487"/>
      <c r="L487"/>
      <c r="M487"/>
      <c r="N487"/>
      <c r="O487"/>
      <c r="P487" s="73"/>
      <c r="Q487" s="74"/>
      <c r="R487" s="74"/>
      <c r="S487" s="74"/>
      <c r="T487" s="74"/>
      <c r="U487" s="74"/>
      <c r="V487"/>
      <c r="W487"/>
      <c r="X487"/>
      <c r="Y487" s="13"/>
      <c r="Z487" s="13"/>
      <c r="AA487" s="13"/>
      <c r="AC487"/>
      <c r="AD487" s="13"/>
      <c r="AI487" s="2"/>
      <c r="AM487" s="22"/>
    </row>
    <row r="488" spans="1:39" s="12" customFormat="1">
      <c r="A488" s="26"/>
      <c r="B488" s="11"/>
      <c r="E488" s="26"/>
      <c r="F488" s="13"/>
      <c r="G488" s="13"/>
      <c r="H488"/>
      <c r="I488"/>
      <c r="J488"/>
      <c r="K488"/>
      <c r="L488"/>
      <c r="M488"/>
      <c r="N488"/>
      <c r="O488"/>
      <c r="P488" s="73"/>
      <c r="Q488" s="74"/>
      <c r="R488" s="74"/>
      <c r="S488" s="74"/>
      <c r="T488" s="74"/>
      <c r="U488" s="74"/>
      <c r="V488"/>
      <c r="W488"/>
      <c r="X488"/>
      <c r="Y488" s="13"/>
      <c r="Z488" s="13"/>
      <c r="AA488" s="13"/>
      <c r="AC488"/>
      <c r="AD488" s="13"/>
      <c r="AI488" s="2"/>
      <c r="AM488" s="22"/>
    </row>
    <row r="489" spans="1:39" s="12" customFormat="1">
      <c r="A489" s="26"/>
      <c r="B489" s="11"/>
      <c r="E489" s="26"/>
      <c r="F489" s="13"/>
      <c r="G489" s="13"/>
      <c r="H489"/>
      <c r="I489"/>
      <c r="J489"/>
      <c r="K489"/>
      <c r="L489"/>
      <c r="M489"/>
      <c r="N489"/>
      <c r="O489"/>
      <c r="P489" s="73"/>
      <c r="Q489" s="74"/>
      <c r="R489" s="74"/>
      <c r="S489" s="74"/>
      <c r="T489" s="74"/>
      <c r="U489" s="74"/>
      <c r="V489"/>
      <c r="W489"/>
      <c r="X489"/>
      <c r="Y489" s="13"/>
      <c r="Z489" s="13"/>
      <c r="AA489" s="13"/>
      <c r="AC489"/>
      <c r="AD489" s="13"/>
      <c r="AI489" s="2"/>
      <c r="AM489" s="22"/>
    </row>
    <row r="490" spans="1:39" s="12" customFormat="1">
      <c r="A490" s="26"/>
      <c r="B490" s="11"/>
      <c r="E490" s="26"/>
      <c r="F490" s="13"/>
      <c r="G490" s="13"/>
      <c r="H490"/>
      <c r="I490"/>
      <c r="J490"/>
      <c r="K490"/>
      <c r="L490"/>
      <c r="M490"/>
      <c r="N490"/>
      <c r="O490"/>
      <c r="P490" s="73"/>
      <c r="Q490" s="74"/>
      <c r="R490" s="74"/>
      <c r="S490" s="74"/>
      <c r="T490" s="74"/>
      <c r="U490" s="74"/>
      <c r="V490"/>
      <c r="W490"/>
      <c r="X490"/>
      <c r="Y490" s="13"/>
      <c r="Z490" s="13"/>
      <c r="AA490" s="13"/>
      <c r="AC490"/>
      <c r="AD490" s="13"/>
      <c r="AI490" s="2"/>
      <c r="AM490" s="22"/>
    </row>
    <row r="491" spans="1:39" s="12" customFormat="1">
      <c r="A491" s="26"/>
      <c r="B491" s="11"/>
      <c r="E491" s="26"/>
      <c r="F491" s="13"/>
      <c r="G491" s="13"/>
      <c r="H491"/>
      <c r="I491"/>
      <c r="J491"/>
      <c r="K491"/>
      <c r="L491"/>
      <c r="M491"/>
      <c r="N491"/>
      <c r="O491"/>
      <c r="P491" s="73"/>
      <c r="Q491" s="74"/>
      <c r="R491" s="74"/>
      <c r="S491" s="74"/>
      <c r="T491" s="74"/>
      <c r="U491" s="74"/>
      <c r="V491"/>
      <c r="W491"/>
      <c r="X491"/>
      <c r="Y491" s="13"/>
      <c r="Z491" s="13"/>
      <c r="AA491" s="13"/>
      <c r="AC491"/>
      <c r="AD491" s="13"/>
      <c r="AI491" s="2"/>
      <c r="AM491" s="22"/>
    </row>
    <row r="492" spans="1:39" s="12" customFormat="1">
      <c r="A492" s="26"/>
      <c r="B492" s="11"/>
      <c r="E492" s="26"/>
      <c r="F492" s="13"/>
      <c r="G492" s="13"/>
      <c r="H492"/>
      <c r="I492"/>
      <c r="J492"/>
      <c r="K492"/>
      <c r="L492"/>
      <c r="M492"/>
      <c r="N492"/>
      <c r="O492"/>
      <c r="P492" s="73"/>
      <c r="Q492" s="74"/>
      <c r="R492" s="74"/>
      <c r="S492" s="74"/>
      <c r="T492" s="74"/>
      <c r="U492" s="74"/>
      <c r="V492"/>
      <c r="W492"/>
      <c r="X492"/>
      <c r="Y492" s="13"/>
      <c r="Z492" s="13"/>
      <c r="AA492" s="13"/>
      <c r="AC492"/>
      <c r="AD492" s="13"/>
      <c r="AI492" s="2"/>
      <c r="AM492" s="22"/>
    </row>
    <row r="493" spans="1:39" s="12" customFormat="1">
      <c r="A493" s="26"/>
      <c r="B493" s="11"/>
      <c r="E493" s="26"/>
      <c r="F493" s="13"/>
      <c r="G493" s="13"/>
      <c r="H493"/>
      <c r="I493"/>
      <c r="J493"/>
      <c r="K493"/>
      <c r="L493"/>
      <c r="M493"/>
      <c r="N493"/>
      <c r="O493"/>
      <c r="P493" s="73"/>
      <c r="Q493" s="74"/>
      <c r="R493" s="74"/>
      <c r="S493" s="74"/>
      <c r="T493" s="74"/>
      <c r="U493" s="74"/>
      <c r="V493"/>
      <c r="W493"/>
      <c r="X493"/>
      <c r="Y493" s="13"/>
      <c r="Z493" s="13"/>
      <c r="AA493" s="13"/>
      <c r="AC493"/>
      <c r="AD493" s="13"/>
      <c r="AI493" s="2"/>
      <c r="AM493" s="22"/>
    </row>
    <row r="494" spans="1:39" s="12" customFormat="1">
      <c r="A494" s="26"/>
      <c r="B494" s="11"/>
      <c r="E494" s="26"/>
      <c r="F494" s="13"/>
      <c r="G494" s="13"/>
      <c r="H494"/>
      <c r="I494"/>
      <c r="J494"/>
      <c r="K494"/>
      <c r="L494"/>
      <c r="M494"/>
      <c r="N494"/>
      <c r="O494"/>
      <c r="P494" s="73"/>
      <c r="Q494" s="74"/>
      <c r="R494" s="74"/>
      <c r="S494" s="74"/>
      <c r="T494" s="74"/>
      <c r="U494" s="74"/>
      <c r="V494"/>
      <c r="W494"/>
      <c r="X494"/>
      <c r="Y494" s="13"/>
      <c r="Z494" s="13"/>
      <c r="AA494" s="13"/>
      <c r="AC494"/>
      <c r="AD494" s="13"/>
      <c r="AI494" s="2"/>
      <c r="AM494" s="22"/>
    </row>
    <row r="495" spans="1:39" s="12" customFormat="1">
      <c r="A495" s="26"/>
      <c r="B495" s="11"/>
      <c r="E495" s="26"/>
      <c r="F495" s="13"/>
      <c r="G495" s="13"/>
      <c r="H495"/>
      <c r="I495"/>
      <c r="J495"/>
      <c r="K495"/>
      <c r="L495"/>
      <c r="M495"/>
      <c r="N495"/>
      <c r="O495"/>
      <c r="P495" s="73"/>
      <c r="Q495" s="74"/>
      <c r="R495" s="74"/>
      <c r="S495" s="74"/>
      <c r="T495" s="74"/>
      <c r="U495" s="74"/>
      <c r="V495"/>
      <c r="W495"/>
      <c r="X495"/>
      <c r="Y495" s="13"/>
      <c r="Z495" s="13"/>
      <c r="AA495" s="13"/>
      <c r="AC495"/>
      <c r="AD495" s="13"/>
      <c r="AI495" s="2"/>
      <c r="AM495" s="22"/>
    </row>
    <row r="496" spans="1:39" s="12" customFormat="1">
      <c r="A496" s="26"/>
      <c r="B496" s="11"/>
      <c r="E496" s="26"/>
      <c r="F496" s="13"/>
      <c r="G496" s="13"/>
      <c r="H496"/>
      <c r="I496"/>
      <c r="J496"/>
      <c r="K496"/>
      <c r="L496"/>
      <c r="M496"/>
      <c r="N496"/>
      <c r="O496"/>
      <c r="P496" s="73"/>
      <c r="Q496" s="74"/>
      <c r="R496" s="74"/>
      <c r="S496" s="74"/>
      <c r="T496" s="74"/>
      <c r="U496" s="74"/>
      <c r="V496"/>
      <c r="W496"/>
      <c r="X496"/>
      <c r="Y496" s="13"/>
      <c r="Z496" s="13"/>
      <c r="AA496" s="13"/>
      <c r="AC496"/>
      <c r="AD496" s="13"/>
      <c r="AI496" s="2"/>
      <c r="AM496" s="22"/>
    </row>
    <row r="497" spans="1:39" s="12" customFormat="1">
      <c r="A497" s="26"/>
      <c r="B497" s="11"/>
      <c r="E497" s="26"/>
      <c r="F497" s="13"/>
      <c r="G497" s="13"/>
      <c r="H497"/>
      <c r="I497"/>
      <c r="J497"/>
      <c r="K497"/>
      <c r="L497"/>
      <c r="M497"/>
      <c r="N497"/>
      <c r="O497"/>
      <c r="P497" s="73"/>
      <c r="Q497" s="74"/>
      <c r="R497" s="74"/>
      <c r="S497" s="74"/>
      <c r="T497" s="74"/>
      <c r="U497" s="74"/>
      <c r="V497"/>
      <c r="W497"/>
      <c r="X497"/>
      <c r="Y497" s="13"/>
      <c r="Z497" s="13"/>
      <c r="AA497" s="13"/>
      <c r="AC497"/>
      <c r="AD497" s="13"/>
      <c r="AI497" s="2"/>
      <c r="AM497" s="22"/>
    </row>
    <row r="498" spans="1:39" s="12" customFormat="1">
      <c r="A498" s="26"/>
      <c r="B498" s="11"/>
      <c r="E498" s="26"/>
      <c r="F498" s="13"/>
      <c r="G498" s="13"/>
      <c r="H498"/>
      <c r="I498"/>
      <c r="J498"/>
      <c r="K498"/>
      <c r="L498"/>
      <c r="M498"/>
      <c r="N498"/>
      <c r="O498"/>
      <c r="P498" s="73"/>
      <c r="Q498" s="74"/>
      <c r="R498" s="74"/>
      <c r="S498" s="74"/>
      <c r="T498" s="74"/>
      <c r="U498" s="74"/>
      <c r="V498"/>
      <c r="W498"/>
      <c r="X498"/>
      <c r="Y498" s="13"/>
      <c r="Z498" s="13"/>
      <c r="AA498" s="13"/>
      <c r="AC498"/>
      <c r="AD498" s="13"/>
      <c r="AI498" s="2"/>
      <c r="AM498" s="22"/>
    </row>
    <row r="499" spans="1:39" s="12" customFormat="1">
      <c r="A499" s="26"/>
      <c r="B499" s="11"/>
      <c r="E499" s="26"/>
      <c r="F499" s="13"/>
      <c r="G499" s="13"/>
      <c r="H499"/>
      <c r="I499"/>
      <c r="J499"/>
      <c r="K499"/>
      <c r="L499"/>
      <c r="M499"/>
      <c r="N499"/>
      <c r="O499"/>
      <c r="P499" s="73"/>
      <c r="Q499" s="74"/>
      <c r="R499" s="74"/>
      <c r="S499" s="74"/>
      <c r="T499" s="74"/>
      <c r="U499" s="74"/>
      <c r="V499"/>
      <c r="W499"/>
      <c r="X499"/>
      <c r="Y499" s="13"/>
      <c r="Z499" s="13"/>
      <c r="AA499" s="13"/>
      <c r="AC499"/>
      <c r="AD499" s="13"/>
      <c r="AI499" s="2"/>
      <c r="AM499" s="22"/>
    </row>
    <row r="500" spans="1:39" s="12" customFormat="1">
      <c r="A500" s="26"/>
      <c r="B500" s="11"/>
      <c r="E500" s="26"/>
      <c r="F500" s="13"/>
      <c r="G500" s="13"/>
      <c r="H500"/>
      <c r="I500"/>
      <c r="J500"/>
      <c r="K500"/>
      <c r="L500"/>
      <c r="M500"/>
      <c r="N500"/>
      <c r="O500"/>
      <c r="P500" s="73"/>
      <c r="Q500" s="74"/>
      <c r="R500" s="74"/>
      <c r="S500" s="74"/>
      <c r="T500" s="74"/>
      <c r="U500" s="74"/>
      <c r="V500"/>
      <c r="W500"/>
      <c r="X500"/>
      <c r="Y500" s="13"/>
      <c r="Z500" s="13"/>
      <c r="AA500" s="13"/>
      <c r="AC500"/>
      <c r="AD500" s="13"/>
      <c r="AI500" s="2"/>
      <c r="AM500" s="22"/>
    </row>
    <row r="501" spans="1:39" s="12" customFormat="1">
      <c r="A501" s="26"/>
      <c r="B501" s="11"/>
      <c r="E501" s="26"/>
      <c r="F501" s="13"/>
      <c r="G501" s="13"/>
      <c r="H501"/>
      <c r="I501"/>
      <c r="J501"/>
      <c r="K501"/>
      <c r="L501"/>
      <c r="M501"/>
      <c r="N501"/>
      <c r="O501"/>
      <c r="P501" s="73"/>
      <c r="Q501" s="74"/>
      <c r="R501" s="74"/>
      <c r="S501" s="74"/>
      <c r="T501" s="74"/>
      <c r="U501" s="74"/>
      <c r="V501"/>
      <c r="W501"/>
      <c r="X501"/>
      <c r="Y501" s="13"/>
      <c r="Z501" s="13"/>
      <c r="AA501" s="13"/>
      <c r="AC501"/>
      <c r="AD501" s="13"/>
      <c r="AI501" s="2"/>
      <c r="AM501" s="22"/>
    </row>
    <row r="502" spans="1:39" s="12" customFormat="1">
      <c r="A502" s="26"/>
      <c r="B502" s="11"/>
      <c r="E502" s="26"/>
      <c r="F502" s="13"/>
      <c r="G502" s="13"/>
      <c r="H502"/>
      <c r="I502"/>
      <c r="J502"/>
      <c r="K502"/>
      <c r="L502"/>
      <c r="M502"/>
      <c r="N502"/>
      <c r="O502"/>
      <c r="P502" s="73"/>
      <c r="Q502" s="74"/>
      <c r="R502" s="74"/>
      <c r="S502" s="74"/>
      <c r="T502" s="74"/>
      <c r="U502" s="74"/>
      <c r="V502"/>
      <c r="W502"/>
      <c r="X502"/>
      <c r="Y502" s="13"/>
      <c r="Z502" s="13"/>
      <c r="AA502" s="13"/>
      <c r="AC502"/>
      <c r="AD502" s="13"/>
      <c r="AI502" s="2"/>
      <c r="AM502" s="22"/>
    </row>
    <row r="503" spans="1:39" s="12" customFormat="1">
      <c r="A503" s="26"/>
      <c r="B503" s="11"/>
      <c r="E503" s="26"/>
      <c r="F503" s="13"/>
      <c r="G503" s="13"/>
      <c r="H503"/>
      <c r="I503"/>
      <c r="J503"/>
      <c r="K503"/>
      <c r="L503"/>
      <c r="M503"/>
      <c r="N503"/>
      <c r="O503"/>
      <c r="P503" s="73"/>
      <c r="Q503" s="74"/>
      <c r="R503" s="74"/>
      <c r="S503" s="74"/>
      <c r="T503" s="74"/>
      <c r="U503" s="74"/>
      <c r="V503"/>
      <c r="W503"/>
      <c r="X503"/>
      <c r="Y503" s="13"/>
      <c r="Z503" s="13"/>
      <c r="AA503" s="13"/>
      <c r="AC503"/>
      <c r="AD503" s="13"/>
      <c r="AI503" s="2"/>
      <c r="AM503" s="22"/>
    </row>
    <row r="504" spans="1:39" s="12" customFormat="1">
      <c r="A504" s="26"/>
      <c r="B504" s="11"/>
      <c r="E504" s="26"/>
      <c r="F504" s="13"/>
      <c r="G504" s="13"/>
      <c r="H504"/>
      <c r="I504"/>
      <c r="J504"/>
      <c r="K504"/>
      <c r="L504"/>
      <c r="M504"/>
      <c r="N504"/>
      <c r="O504"/>
      <c r="P504" s="73"/>
      <c r="Q504" s="74"/>
      <c r="R504" s="74"/>
      <c r="S504" s="74"/>
      <c r="T504" s="74"/>
      <c r="U504" s="74"/>
      <c r="V504"/>
      <c r="W504"/>
      <c r="X504"/>
      <c r="Y504" s="13"/>
      <c r="Z504" s="13"/>
      <c r="AA504" s="13"/>
      <c r="AC504"/>
      <c r="AD504" s="13"/>
      <c r="AI504" s="2"/>
      <c r="AM504" s="22"/>
    </row>
    <row r="505" spans="1:39" s="12" customFormat="1">
      <c r="A505" s="26"/>
      <c r="B505" s="11"/>
      <c r="E505" s="26"/>
      <c r="F505" s="13"/>
      <c r="G505" s="13"/>
      <c r="H505"/>
      <c r="I505"/>
      <c r="J505"/>
      <c r="K505"/>
      <c r="L505"/>
      <c r="M505"/>
      <c r="N505"/>
      <c r="O505"/>
      <c r="P505" s="73"/>
      <c r="Q505" s="74"/>
      <c r="R505" s="74"/>
      <c r="S505" s="74"/>
      <c r="T505" s="74"/>
      <c r="U505" s="74"/>
      <c r="V505"/>
      <c r="W505"/>
      <c r="X505"/>
      <c r="Y505" s="13"/>
      <c r="Z505" s="13"/>
      <c r="AA505" s="13"/>
      <c r="AC505"/>
      <c r="AD505" s="13"/>
      <c r="AI505" s="2"/>
      <c r="AM505" s="22"/>
    </row>
    <row r="506" spans="1:39" s="12" customFormat="1">
      <c r="A506" s="26"/>
      <c r="B506" s="11"/>
      <c r="E506" s="26"/>
      <c r="F506" s="13"/>
      <c r="G506" s="13"/>
      <c r="H506"/>
      <c r="I506"/>
      <c r="J506"/>
      <c r="K506"/>
      <c r="L506"/>
      <c r="M506"/>
      <c r="N506"/>
      <c r="O506"/>
      <c r="P506" s="73"/>
      <c r="Q506" s="74"/>
      <c r="R506" s="74"/>
      <c r="S506" s="74"/>
      <c r="T506" s="74"/>
      <c r="U506" s="74"/>
      <c r="V506"/>
      <c r="W506"/>
      <c r="X506"/>
      <c r="Y506" s="13"/>
      <c r="Z506" s="13"/>
      <c r="AA506" s="13"/>
      <c r="AC506"/>
      <c r="AD506" s="13"/>
      <c r="AI506" s="2"/>
      <c r="AM506" s="22"/>
    </row>
    <row r="507" spans="1:39" s="12" customFormat="1">
      <c r="A507" s="26"/>
      <c r="B507" s="11"/>
      <c r="E507" s="26"/>
      <c r="F507" s="13"/>
      <c r="G507" s="13"/>
      <c r="H507"/>
      <c r="I507"/>
      <c r="J507"/>
      <c r="K507"/>
      <c r="L507"/>
      <c r="M507"/>
      <c r="N507"/>
      <c r="O507"/>
      <c r="P507" s="73"/>
      <c r="Q507" s="74"/>
      <c r="R507" s="74"/>
      <c r="S507" s="74"/>
      <c r="T507" s="74"/>
      <c r="U507" s="74"/>
      <c r="V507"/>
      <c r="W507"/>
      <c r="X507"/>
      <c r="Y507" s="13"/>
      <c r="Z507" s="13"/>
      <c r="AA507" s="13"/>
      <c r="AC507"/>
      <c r="AD507" s="13"/>
      <c r="AI507" s="2"/>
      <c r="AM507" s="22"/>
    </row>
    <row r="508" spans="1:39" s="12" customFormat="1">
      <c r="A508" s="26"/>
      <c r="B508" s="11"/>
      <c r="E508" s="26"/>
      <c r="F508" s="13"/>
      <c r="G508" s="13"/>
      <c r="H508"/>
      <c r="I508"/>
      <c r="J508"/>
      <c r="K508"/>
      <c r="L508"/>
      <c r="M508"/>
      <c r="N508"/>
      <c r="O508"/>
      <c r="P508" s="73"/>
      <c r="Q508" s="74"/>
      <c r="R508" s="74"/>
      <c r="S508" s="74"/>
      <c r="T508" s="74"/>
      <c r="U508" s="74"/>
      <c r="V508"/>
      <c r="W508"/>
      <c r="X508"/>
      <c r="Y508" s="13"/>
      <c r="Z508" s="13"/>
      <c r="AA508" s="13"/>
      <c r="AC508"/>
      <c r="AD508" s="13"/>
      <c r="AI508" s="2"/>
      <c r="AM508" s="22"/>
    </row>
    <row r="509" spans="1:39" s="12" customFormat="1">
      <c r="A509" s="26"/>
      <c r="B509" s="11"/>
      <c r="E509" s="26"/>
      <c r="F509" s="13"/>
      <c r="G509" s="13"/>
      <c r="H509"/>
      <c r="I509"/>
      <c r="J509"/>
      <c r="K509"/>
      <c r="L509"/>
      <c r="M509"/>
      <c r="N509"/>
      <c r="O509"/>
      <c r="P509" s="73"/>
      <c r="Q509" s="74"/>
      <c r="R509" s="74"/>
      <c r="S509" s="74"/>
      <c r="T509" s="74"/>
      <c r="U509" s="74"/>
      <c r="V509"/>
      <c r="W509"/>
      <c r="X509"/>
      <c r="Y509" s="13"/>
      <c r="Z509" s="13"/>
      <c r="AA509" s="13"/>
      <c r="AC509"/>
      <c r="AD509" s="13"/>
      <c r="AI509" s="2"/>
      <c r="AM509" s="22"/>
    </row>
    <row r="510" spans="1:39" s="12" customFormat="1">
      <c r="A510" s="26"/>
      <c r="B510" s="11"/>
      <c r="E510" s="26"/>
      <c r="F510" s="13"/>
      <c r="G510" s="13"/>
      <c r="H510"/>
      <c r="I510"/>
      <c r="J510"/>
      <c r="K510"/>
      <c r="L510"/>
      <c r="M510"/>
      <c r="N510"/>
      <c r="O510"/>
      <c r="P510" s="73"/>
      <c r="Q510" s="74"/>
      <c r="R510" s="74"/>
      <c r="S510" s="74"/>
      <c r="T510" s="74"/>
      <c r="U510" s="74"/>
      <c r="V510"/>
      <c r="W510"/>
      <c r="X510"/>
      <c r="Y510" s="13"/>
      <c r="Z510" s="13"/>
      <c r="AA510" s="13"/>
      <c r="AC510"/>
      <c r="AD510" s="13"/>
      <c r="AI510" s="2"/>
      <c r="AM510" s="22"/>
    </row>
    <row r="511" spans="1:39" s="12" customFormat="1">
      <c r="A511" s="26"/>
      <c r="B511" s="11"/>
      <c r="E511" s="26"/>
      <c r="F511" s="13"/>
      <c r="G511" s="13"/>
      <c r="H511"/>
      <c r="I511"/>
      <c r="J511"/>
      <c r="K511"/>
      <c r="L511"/>
      <c r="M511"/>
      <c r="N511"/>
      <c r="O511"/>
      <c r="P511" s="73"/>
      <c r="Q511" s="74"/>
      <c r="R511" s="74"/>
      <c r="S511" s="74"/>
      <c r="T511" s="74"/>
      <c r="U511" s="74"/>
      <c r="V511"/>
      <c r="W511"/>
      <c r="X511"/>
      <c r="Y511" s="13"/>
      <c r="Z511" s="13"/>
      <c r="AA511" s="13"/>
      <c r="AC511"/>
      <c r="AD511" s="13"/>
      <c r="AI511" s="2"/>
      <c r="AM511" s="22"/>
    </row>
    <row r="512" spans="1:39" s="12" customFormat="1">
      <c r="A512" s="26"/>
      <c r="B512" s="11"/>
      <c r="E512" s="26"/>
      <c r="F512" s="13"/>
      <c r="G512" s="13"/>
      <c r="H512"/>
      <c r="I512"/>
      <c r="J512"/>
      <c r="K512"/>
      <c r="L512"/>
      <c r="M512"/>
      <c r="N512"/>
      <c r="O512"/>
      <c r="P512" s="73"/>
      <c r="Q512" s="74"/>
      <c r="R512" s="74"/>
      <c r="S512" s="74"/>
      <c r="T512" s="74"/>
      <c r="U512" s="74"/>
      <c r="V512"/>
      <c r="W512"/>
      <c r="X512"/>
      <c r="Y512" s="13"/>
      <c r="Z512" s="13"/>
      <c r="AA512" s="13"/>
      <c r="AC512"/>
      <c r="AD512" s="13"/>
      <c r="AI512" s="2"/>
      <c r="AM512" s="22"/>
    </row>
    <row r="513" spans="1:39" s="12" customFormat="1">
      <c r="A513" s="26"/>
      <c r="B513" s="11"/>
      <c r="E513" s="26"/>
      <c r="F513" s="13"/>
      <c r="G513" s="13"/>
      <c r="H513"/>
      <c r="I513"/>
      <c r="J513"/>
      <c r="K513"/>
      <c r="L513"/>
      <c r="M513"/>
      <c r="N513"/>
      <c r="O513"/>
      <c r="P513" s="73"/>
      <c r="Q513" s="74"/>
      <c r="R513" s="74"/>
      <c r="S513" s="74"/>
      <c r="T513" s="74"/>
      <c r="U513" s="74"/>
      <c r="V513"/>
      <c r="W513"/>
      <c r="X513"/>
      <c r="Y513" s="13"/>
      <c r="Z513" s="13"/>
      <c r="AA513" s="13"/>
      <c r="AC513"/>
      <c r="AD513" s="13"/>
      <c r="AI513" s="2"/>
      <c r="AM513" s="22"/>
    </row>
    <row r="514" spans="1:39" s="12" customFormat="1">
      <c r="A514" s="26"/>
      <c r="B514" s="11"/>
      <c r="E514" s="26"/>
      <c r="F514" s="13"/>
      <c r="G514" s="13"/>
      <c r="H514"/>
      <c r="I514"/>
      <c r="J514"/>
      <c r="K514"/>
      <c r="L514"/>
      <c r="M514"/>
      <c r="N514"/>
      <c r="O514"/>
      <c r="P514" s="73"/>
      <c r="Q514" s="74"/>
      <c r="R514" s="74"/>
      <c r="S514" s="74"/>
      <c r="T514" s="74"/>
      <c r="U514" s="74"/>
      <c r="V514"/>
      <c r="W514"/>
      <c r="X514"/>
      <c r="Y514" s="13"/>
      <c r="Z514" s="13"/>
      <c r="AA514" s="13"/>
      <c r="AC514"/>
      <c r="AD514" s="13"/>
      <c r="AI514" s="2"/>
      <c r="AM514" s="22"/>
    </row>
    <row r="515" spans="1:39" s="12" customFormat="1">
      <c r="A515" s="26"/>
      <c r="B515" s="11"/>
      <c r="E515" s="26"/>
      <c r="F515" s="13"/>
      <c r="G515" s="13"/>
      <c r="H515"/>
      <c r="I515"/>
      <c r="J515"/>
      <c r="K515"/>
      <c r="L515"/>
      <c r="M515"/>
      <c r="N515"/>
      <c r="O515"/>
      <c r="P515" s="73"/>
      <c r="Q515" s="74"/>
      <c r="R515" s="74"/>
      <c r="S515" s="74"/>
      <c r="T515" s="74"/>
      <c r="U515" s="74"/>
      <c r="V515"/>
      <c r="W515"/>
      <c r="X515"/>
      <c r="Y515" s="13"/>
      <c r="Z515" s="13"/>
      <c r="AA515" s="13"/>
      <c r="AC515"/>
      <c r="AD515" s="13"/>
      <c r="AI515" s="2"/>
      <c r="AM515" s="22"/>
    </row>
    <row r="516" spans="1:39" s="12" customFormat="1">
      <c r="A516" s="26"/>
      <c r="B516" s="11"/>
      <c r="E516" s="26"/>
      <c r="F516" s="13"/>
      <c r="G516" s="13"/>
      <c r="H516"/>
      <c r="I516"/>
      <c r="J516"/>
      <c r="K516"/>
      <c r="L516"/>
      <c r="M516"/>
      <c r="N516"/>
      <c r="O516"/>
      <c r="P516" s="73"/>
      <c r="Q516" s="74"/>
      <c r="R516" s="74"/>
      <c r="S516" s="74"/>
      <c r="T516" s="74"/>
      <c r="U516" s="74"/>
      <c r="V516"/>
      <c r="W516"/>
      <c r="X516"/>
      <c r="Y516" s="13"/>
      <c r="Z516" s="13"/>
      <c r="AA516" s="13"/>
      <c r="AC516"/>
      <c r="AD516" s="13"/>
      <c r="AI516" s="2"/>
      <c r="AM516" s="22"/>
    </row>
    <row r="517" spans="1:39" s="12" customFormat="1">
      <c r="A517" s="26"/>
      <c r="B517" s="11"/>
      <c r="E517" s="26"/>
      <c r="F517" s="13"/>
      <c r="G517" s="13"/>
      <c r="H517"/>
      <c r="I517"/>
      <c r="J517"/>
      <c r="K517"/>
      <c r="L517"/>
      <c r="M517"/>
      <c r="N517"/>
      <c r="O517"/>
      <c r="P517" s="73"/>
      <c r="Q517" s="74"/>
      <c r="R517" s="74"/>
      <c r="S517" s="74"/>
      <c r="T517" s="74"/>
      <c r="U517" s="74"/>
      <c r="V517"/>
      <c r="W517"/>
      <c r="X517"/>
      <c r="Y517" s="13"/>
      <c r="Z517" s="13"/>
      <c r="AA517" s="13"/>
      <c r="AC517"/>
      <c r="AD517" s="13"/>
      <c r="AI517" s="2"/>
      <c r="AM517" s="22"/>
    </row>
    <row r="518" spans="1:39" s="12" customFormat="1">
      <c r="A518" s="26"/>
      <c r="B518" s="11"/>
      <c r="E518" s="26"/>
      <c r="F518" s="13"/>
      <c r="G518" s="13"/>
      <c r="H518"/>
      <c r="I518"/>
      <c r="J518"/>
      <c r="K518"/>
      <c r="L518"/>
      <c r="M518"/>
      <c r="N518"/>
      <c r="O518"/>
      <c r="P518" s="73"/>
      <c r="Q518" s="74"/>
      <c r="R518" s="74"/>
      <c r="S518" s="74"/>
      <c r="T518" s="74"/>
      <c r="U518" s="74"/>
      <c r="V518"/>
      <c r="W518"/>
      <c r="X518"/>
      <c r="Y518" s="13"/>
      <c r="Z518" s="13"/>
      <c r="AA518" s="13"/>
      <c r="AC518"/>
      <c r="AD518" s="13"/>
      <c r="AI518" s="2"/>
      <c r="AM518" s="22"/>
    </row>
    <row r="519" spans="1:39" s="12" customFormat="1">
      <c r="A519" s="26"/>
      <c r="B519" s="11"/>
      <c r="E519" s="26"/>
      <c r="F519" s="13"/>
      <c r="G519" s="13"/>
      <c r="H519"/>
      <c r="I519"/>
      <c r="J519"/>
      <c r="K519"/>
      <c r="L519"/>
      <c r="M519"/>
      <c r="N519"/>
      <c r="O519"/>
      <c r="P519" s="73"/>
      <c r="Q519" s="74"/>
      <c r="R519" s="74"/>
      <c r="S519" s="74"/>
      <c r="T519" s="74"/>
      <c r="U519" s="74"/>
      <c r="V519"/>
      <c r="W519"/>
      <c r="X519"/>
      <c r="Y519" s="13"/>
      <c r="Z519" s="13"/>
      <c r="AA519" s="13"/>
      <c r="AC519"/>
      <c r="AD519" s="13"/>
      <c r="AI519" s="2"/>
      <c r="AM519" s="22"/>
    </row>
    <row r="520" spans="1:39" s="12" customFormat="1">
      <c r="A520" s="26"/>
      <c r="B520" s="11"/>
      <c r="E520" s="26"/>
      <c r="F520" s="13"/>
      <c r="G520" s="13"/>
      <c r="H520"/>
      <c r="I520"/>
      <c r="J520"/>
      <c r="K520"/>
      <c r="L520"/>
      <c r="M520"/>
      <c r="N520"/>
      <c r="O520"/>
      <c r="P520" s="73"/>
      <c r="Q520" s="74"/>
      <c r="R520" s="74"/>
      <c r="S520" s="74"/>
      <c r="T520" s="74"/>
      <c r="U520" s="74"/>
      <c r="V520"/>
      <c r="W520"/>
      <c r="X520"/>
      <c r="Y520" s="13"/>
      <c r="Z520" s="13"/>
      <c r="AA520" s="13"/>
      <c r="AC520"/>
      <c r="AD520" s="13"/>
      <c r="AI520" s="2"/>
      <c r="AM520" s="22"/>
    </row>
    <row r="521" spans="1:39" s="12" customFormat="1">
      <c r="A521" s="26"/>
      <c r="B521" s="11"/>
      <c r="E521" s="26"/>
      <c r="F521" s="13"/>
      <c r="G521" s="13"/>
      <c r="H521"/>
      <c r="I521"/>
      <c r="J521"/>
      <c r="K521"/>
      <c r="L521"/>
      <c r="M521"/>
      <c r="N521"/>
      <c r="O521"/>
      <c r="P521" s="73"/>
      <c r="Q521" s="74"/>
      <c r="R521" s="74"/>
      <c r="S521" s="74"/>
      <c r="T521" s="74"/>
      <c r="U521" s="74"/>
      <c r="V521"/>
      <c r="W521"/>
      <c r="X521"/>
      <c r="Y521" s="13"/>
      <c r="Z521" s="13"/>
      <c r="AA521" s="13"/>
      <c r="AC521"/>
      <c r="AD521" s="13"/>
      <c r="AI521" s="2"/>
      <c r="AM521" s="22"/>
    </row>
    <row r="522" spans="1:39" s="12" customFormat="1">
      <c r="A522" s="26"/>
      <c r="B522" s="11"/>
      <c r="E522" s="26"/>
      <c r="F522" s="13"/>
      <c r="G522" s="13"/>
      <c r="H522"/>
      <c r="I522"/>
      <c r="J522"/>
      <c r="K522"/>
      <c r="L522"/>
      <c r="M522"/>
      <c r="N522"/>
      <c r="O522"/>
      <c r="P522" s="73"/>
      <c r="Q522" s="74"/>
      <c r="R522" s="74"/>
      <c r="S522" s="74"/>
      <c r="T522" s="74"/>
      <c r="U522" s="74"/>
      <c r="V522"/>
      <c r="W522"/>
      <c r="X522"/>
      <c r="Y522" s="13"/>
      <c r="Z522" s="13"/>
      <c r="AA522" s="13"/>
      <c r="AC522"/>
      <c r="AD522" s="13"/>
      <c r="AI522" s="2"/>
      <c r="AM522" s="22"/>
    </row>
    <row r="523" spans="1:39" s="12" customFormat="1">
      <c r="A523" s="26"/>
      <c r="B523" s="11"/>
      <c r="E523" s="26"/>
      <c r="F523" s="13"/>
      <c r="G523" s="13"/>
      <c r="H523"/>
      <c r="I523"/>
      <c r="J523"/>
      <c r="K523"/>
      <c r="L523"/>
      <c r="M523"/>
      <c r="N523"/>
      <c r="O523"/>
      <c r="P523" s="73"/>
      <c r="Q523" s="74"/>
      <c r="R523" s="74"/>
      <c r="S523" s="74"/>
      <c r="T523" s="74"/>
      <c r="U523" s="74"/>
      <c r="V523"/>
      <c r="W523"/>
      <c r="X523"/>
      <c r="Y523" s="13"/>
      <c r="Z523" s="13"/>
      <c r="AA523" s="13"/>
      <c r="AC523"/>
      <c r="AD523" s="13"/>
      <c r="AI523" s="2"/>
      <c r="AM523" s="22"/>
    </row>
    <row r="524" spans="1:39" s="12" customFormat="1">
      <c r="A524" s="26"/>
      <c r="B524" s="11"/>
      <c r="E524" s="26"/>
      <c r="F524" s="13"/>
      <c r="G524" s="13"/>
      <c r="H524"/>
      <c r="I524"/>
      <c r="J524"/>
      <c r="K524"/>
      <c r="L524"/>
      <c r="M524"/>
      <c r="N524"/>
      <c r="O524"/>
      <c r="P524" s="73"/>
      <c r="Q524" s="74"/>
      <c r="R524" s="74"/>
      <c r="S524" s="74"/>
      <c r="T524" s="74"/>
      <c r="U524" s="74"/>
      <c r="V524"/>
      <c r="W524"/>
      <c r="X524"/>
      <c r="Y524" s="13"/>
      <c r="Z524" s="13"/>
      <c r="AA524" s="13"/>
      <c r="AC524"/>
      <c r="AD524" s="13"/>
      <c r="AI524" s="2"/>
      <c r="AM524" s="22"/>
    </row>
    <row r="525" spans="1:39" s="12" customFormat="1">
      <c r="A525" s="26"/>
      <c r="B525" s="11"/>
      <c r="E525" s="26"/>
      <c r="F525" s="13"/>
      <c r="G525" s="13"/>
      <c r="H525"/>
      <c r="I525"/>
      <c r="J525"/>
      <c r="K525"/>
      <c r="L525"/>
      <c r="M525"/>
      <c r="N525"/>
      <c r="O525"/>
      <c r="P525" s="73"/>
      <c r="Q525" s="74"/>
      <c r="R525" s="74"/>
      <c r="S525" s="74"/>
      <c r="T525" s="74"/>
      <c r="U525" s="74"/>
      <c r="V525"/>
      <c r="W525"/>
      <c r="X525"/>
      <c r="Y525" s="13"/>
      <c r="Z525" s="13"/>
      <c r="AA525" s="13"/>
      <c r="AC525"/>
      <c r="AD525" s="13"/>
      <c r="AI525" s="2"/>
      <c r="AM525" s="22"/>
    </row>
    <row r="526" spans="1:39" s="12" customFormat="1">
      <c r="A526" s="26"/>
      <c r="B526" s="11"/>
      <c r="E526" s="26"/>
      <c r="F526" s="13"/>
      <c r="G526" s="13"/>
      <c r="H526"/>
      <c r="I526"/>
      <c r="J526"/>
      <c r="K526"/>
      <c r="L526"/>
      <c r="M526"/>
      <c r="N526"/>
      <c r="O526"/>
      <c r="P526" s="73"/>
      <c r="Q526" s="74"/>
      <c r="R526" s="74"/>
      <c r="S526" s="74"/>
      <c r="T526" s="74"/>
      <c r="U526" s="74"/>
      <c r="V526"/>
      <c r="W526"/>
      <c r="X526"/>
      <c r="Y526" s="13"/>
      <c r="Z526" s="13"/>
      <c r="AA526" s="13"/>
      <c r="AC526"/>
      <c r="AD526" s="13"/>
      <c r="AI526" s="2"/>
      <c r="AM526" s="22"/>
    </row>
    <row r="527" spans="1:39" s="12" customFormat="1">
      <c r="A527" s="26"/>
      <c r="B527" s="11"/>
      <c r="E527" s="26"/>
      <c r="F527" s="13"/>
      <c r="G527" s="13"/>
      <c r="H527"/>
      <c r="I527"/>
      <c r="J527"/>
      <c r="K527"/>
      <c r="L527"/>
      <c r="M527"/>
      <c r="N527"/>
      <c r="O527"/>
      <c r="P527" s="73"/>
      <c r="Q527" s="74"/>
      <c r="R527" s="74"/>
      <c r="S527" s="74"/>
      <c r="T527" s="74"/>
      <c r="U527" s="74"/>
      <c r="V527"/>
      <c r="W527"/>
      <c r="X527"/>
      <c r="Y527" s="13"/>
      <c r="Z527" s="13"/>
      <c r="AA527" s="13"/>
      <c r="AC527"/>
      <c r="AD527" s="13"/>
      <c r="AI527" s="2"/>
      <c r="AM527" s="22"/>
    </row>
    <row r="528" spans="1:39" s="12" customFormat="1">
      <c r="A528" s="26"/>
      <c r="B528" s="11"/>
      <c r="E528" s="26"/>
      <c r="F528" s="13"/>
      <c r="G528" s="13"/>
      <c r="H528"/>
      <c r="I528"/>
      <c r="J528"/>
      <c r="K528"/>
      <c r="L528"/>
      <c r="M528"/>
      <c r="N528"/>
      <c r="O528"/>
      <c r="P528" s="73"/>
      <c r="Q528" s="74"/>
      <c r="R528" s="74"/>
      <c r="S528" s="74"/>
      <c r="T528" s="74"/>
      <c r="U528" s="74"/>
      <c r="V528"/>
      <c r="W528"/>
      <c r="X528"/>
      <c r="Y528" s="13"/>
      <c r="Z528" s="13"/>
      <c r="AA528" s="13"/>
      <c r="AC528"/>
      <c r="AD528" s="13"/>
      <c r="AI528" s="2"/>
      <c r="AM528" s="22"/>
    </row>
    <row r="529" spans="1:39" s="12" customFormat="1">
      <c r="A529" s="26"/>
      <c r="B529" s="11"/>
      <c r="E529" s="26"/>
      <c r="F529" s="13"/>
      <c r="G529" s="13"/>
      <c r="H529"/>
      <c r="I529"/>
      <c r="J529"/>
      <c r="K529"/>
      <c r="L529"/>
      <c r="M529"/>
      <c r="N529"/>
      <c r="O529"/>
      <c r="P529" s="73"/>
      <c r="Q529" s="74"/>
      <c r="R529" s="74"/>
      <c r="S529" s="74"/>
      <c r="T529" s="74"/>
      <c r="U529" s="74"/>
      <c r="V529"/>
      <c r="W529"/>
      <c r="X529"/>
      <c r="Y529" s="13"/>
      <c r="Z529" s="13"/>
      <c r="AA529" s="13"/>
      <c r="AC529"/>
      <c r="AD529" s="13"/>
      <c r="AI529" s="2"/>
      <c r="AM529" s="22"/>
    </row>
    <row r="530" spans="1:39" s="12" customFormat="1">
      <c r="A530" s="26"/>
      <c r="B530" s="11"/>
      <c r="E530" s="26"/>
      <c r="F530" s="13"/>
      <c r="G530" s="13"/>
      <c r="H530"/>
      <c r="I530"/>
      <c r="J530"/>
      <c r="K530"/>
      <c r="L530"/>
      <c r="M530"/>
      <c r="N530"/>
      <c r="O530"/>
      <c r="P530" s="73"/>
      <c r="Q530" s="74"/>
      <c r="R530" s="74"/>
      <c r="S530" s="74"/>
      <c r="T530" s="74"/>
      <c r="U530" s="74"/>
      <c r="V530"/>
      <c r="W530"/>
      <c r="X530"/>
      <c r="Y530" s="13"/>
      <c r="Z530" s="13"/>
      <c r="AA530" s="13"/>
      <c r="AC530"/>
      <c r="AD530" s="13"/>
      <c r="AI530" s="2"/>
      <c r="AM530" s="22"/>
    </row>
    <row r="531" spans="1:39" s="12" customFormat="1">
      <c r="A531" s="26"/>
      <c r="B531" s="11"/>
      <c r="E531" s="26"/>
      <c r="F531" s="13"/>
      <c r="G531" s="13"/>
      <c r="H531"/>
      <c r="I531"/>
      <c r="J531"/>
      <c r="K531"/>
      <c r="L531"/>
      <c r="M531"/>
      <c r="N531"/>
      <c r="O531"/>
      <c r="P531" s="73"/>
      <c r="Q531" s="74"/>
      <c r="R531" s="74"/>
      <c r="S531" s="74"/>
      <c r="T531" s="74"/>
      <c r="U531" s="74"/>
      <c r="V531"/>
      <c r="W531"/>
      <c r="X531"/>
      <c r="Y531" s="13"/>
      <c r="Z531" s="13"/>
      <c r="AA531" s="13"/>
      <c r="AC531"/>
      <c r="AD531" s="13"/>
      <c r="AI531" s="2"/>
      <c r="AM531" s="22"/>
    </row>
    <row r="532" spans="1:39" s="12" customFormat="1">
      <c r="A532" s="26"/>
      <c r="B532" s="11"/>
      <c r="E532" s="26"/>
      <c r="F532" s="13"/>
      <c r="G532" s="13"/>
      <c r="H532"/>
      <c r="I532"/>
      <c r="J532"/>
      <c r="K532"/>
      <c r="L532"/>
      <c r="M532"/>
      <c r="N532"/>
      <c r="O532"/>
      <c r="P532" s="73"/>
      <c r="Q532" s="74"/>
      <c r="R532" s="74"/>
      <c r="S532" s="74"/>
      <c r="T532" s="74"/>
      <c r="U532" s="74"/>
      <c r="V532"/>
      <c r="W532"/>
      <c r="X532"/>
      <c r="Y532" s="13"/>
      <c r="Z532" s="13"/>
      <c r="AA532" s="13"/>
      <c r="AC532"/>
      <c r="AD532" s="13"/>
      <c r="AI532" s="2"/>
      <c r="AM532" s="22"/>
    </row>
    <row r="533" spans="1:39" s="12" customFormat="1">
      <c r="A533" s="26"/>
      <c r="B533" s="11"/>
      <c r="E533" s="26"/>
      <c r="F533" s="13"/>
      <c r="G533" s="13"/>
      <c r="H533"/>
      <c r="I533"/>
      <c r="J533"/>
      <c r="K533"/>
      <c r="L533"/>
      <c r="M533"/>
      <c r="N533"/>
      <c r="O533"/>
      <c r="P533" s="73"/>
      <c r="Q533" s="74"/>
      <c r="R533" s="74"/>
      <c r="S533" s="74"/>
      <c r="T533" s="74"/>
      <c r="U533" s="74"/>
      <c r="V533"/>
      <c r="W533"/>
      <c r="X533"/>
      <c r="Y533" s="13"/>
      <c r="Z533" s="13"/>
      <c r="AA533" s="13"/>
      <c r="AC533"/>
      <c r="AD533" s="13"/>
      <c r="AI533" s="2"/>
      <c r="AM533" s="22"/>
    </row>
    <row r="534" spans="1:39" s="12" customFormat="1">
      <c r="A534" s="26"/>
      <c r="B534" s="11"/>
      <c r="E534" s="26"/>
      <c r="F534" s="13"/>
      <c r="G534" s="13"/>
      <c r="H534"/>
      <c r="I534"/>
      <c r="J534"/>
      <c r="K534"/>
      <c r="L534"/>
      <c r="M534"/>
      <c r="N534"/>
      <c r="O534"/>
      <c r="P534" s="73"/>
      <c r="Q534" s="74"/>
      <c r="R534" s="74"/>
      <c r="S534" s="74"/>
      <c r="T534" s="74"/>
      <c r="U534" s="74"/>
      <c r="V534"/>
      <c r="W534"/>
      <c r="X534"/>
      <c r="Y534" s="13"/>
      <c r="Z534" s="13"/>
      <c r="AA534" s="13"/>
      <c r="AC534"/>
      <c r="AD534" s="13"/>
      <c r="AI534" s="2"/>
      <c r="AM534" s="22"/>
    </row>
    <row r="535" spans="1:39" s="12" customFormat="1">
      <c r="A535" s="26"/>
      <c r="B535" s="11"/>
      <c r="E535" s="26"/>
      <c r="F535" s="13"/>
      <c r="G535" s="13"/>
      <c r="H535"/>
      <c r="I535"/>
      <c r="J535"/>
      <c r="K535"/>
      <c r="L535"/>
      <c r="M535"/>
      <c r="N535"/>
      <c r="O535"/>
      <c r="P535" s="73"/>
      <c r="Q535" s="74"/>
      <c r="R535" s="74"/>
      <c r="S535" s="74"/>
      <c r="T535" s="74"/>
      <c r="U535" s="74"/>
      <c r="V535"/>
      <c r="W535"/>
      <c r="X535"/>
      <c r="Y535" s="13"/>
      <c r="Z535" s="13"/>
      <c r="AA535" s="13"/>
      <c r="AC535"/>
      <c r="AD535" s="13"/>
      <c r="AI535" s="2"/>
      <c r="AM535" s="22"/>
    </row>
    <row r="536" spans="1:39" s="12" customFormat="1">
      <c r="A536" s="26"/>
      <c r="B536" s="11"/>
      <c r="E536" s="26"/>
      <c r="F536" s="13"/>
      <c r="G536" s="13"/>
      <c r="H536"/>
      <c r="I536"/>
      <c r="J536"/>
      <c r="K536"/>
      <c r="L536"/>
      <c r="M536"/>
      <c r="N536"/>
      <c r="O536"/>
      <c r="P536" s="73"/>
      <c r="Q536" s="74"/>
      <c r="R536" s="74"/>
      <c r="S536" s="74"/>
      <c r="T536" s="74"/>
      <c r="U536" s="74"/>
      <c r="V536"/>
      <c r="W536"/>
      <c r="X536"/>
      <c r="Y536" s="13"/>
      <c r="Z536" s="13"/>
      <c r="AA536" s="13"/>
      <c r="AC536"/>
      <c r="AD536" s="13"/>
      <c r="AI536" s="2"/>
      <c r="AM536" s="22"/>
    </row>
    <row r="537" spans="1:39" s="12" customFormat="1">
      <c r="A537" s="26"/>
      <c r="B537" s="11"/>
      <c r="E537" s="26"/>
      <c r="F537" s="13"/>
      <c r="G537" s="13"/>
      <c r="H537"/>
      <c r="I537"/>
      <c r="J537"/>
      <c r="K537"/>
      <c r="L537"/>
      <c r="M537"/>
      <c r="N537"/>
      <c r="O537"/>
      <c r="P537" s="73"/>
      <c r="Q537" s="74"/>
      <c r="R537" s="74"/>
      <c r="S537" s="74"/>
      <c r="T537" s="74"/>
      <c r="U537" s="74"/>
      <c r="V537"/>
      <c r="W537"/>
      <c r="X537"/>
      <c r="Y537" s="13"/>
      <c r="Z537" s="13"/>
      <c r="AA537" s="13"/>
      <c r="AC537"/>
      <c r="AD537" s="13"/>
      <c r="AI537" s="2"/>
      <c r="AM537" s="22"/>
    </row>
    <row r="538" spans="1:39" s="12" customFormat="1">
      <c r="A538" s="26"/>
      <c r="B538" s="11"/>
      <c r="E538" s="26"/>
      <c r="F538" s="13"/>
      <c r="G538" s="13"/>
      <c r="H538"/>
      <c r="I538"/>
      <c r="J538"/>
      <c r="K538"/>
      <c r="L538"/>
      <c r="M538"/>
      <c r="N538"/>
      <c r="O538"/>
      <c r="P538" s="73"/>
      <c r="Q538" s="74"/>
      <c r="R538" s="74"/>
      <c r="S538" s="74"/>
      <c r="T538" s="74"/>
      <c r="U538" s="74"/>
      <c r="V538"/>
      <c r="W538"/>
      <c r="X538"/>
      <c r="Y538" s="13"/>
      <c r="Z538" s="13"/>
      <c r="AA538" s="13"/>
      <c r="AC538"/>
      <c r="AD538" s="13"/>
      <c r="AI538" s="2"/>
      <c r="AM538" s="22"/>
    </row>
    <row r="539" spans="1:39" s="12" customFormat="1">
      <c r="A539" s="26"/>
      <c r="B539" s="11"/>
      <c r="E539" s="26"/>
      <c r="F539" s="13"/>
      <c r="G539" s="13"/>
      <c r="H539"/>
      <c r="I539"/>
      <c r="J539"/>
      <c r="K539"/>
      <c r="L539"/>
      <c r="M539"/>
      <c r="N539"/>
      <c r="O539"/>
      <c r="P539" s="73"/>
      <c r="Q539" s="74"/>
      <c r="R539" s="74"/>
      <c r="S539" s="74"/>
      <c r="T539" s="74"/>
      <c r="U539" s="74"/>
      <c r="V539"/>
      <c r="W539"/>
      <c r="X539"/>
      <c r="Y539" s="13"/>
      <c r="Z539" s="13"/>
      <c r="AA539" s="13"/>
      <c r="AC539"/>
      <c r="AD539" s="13"/>
      <c r="AI539" s="2"/>
      <c r="AM539" s="22"/>
    </row>
    <row r="540" spans="1:39" s="12" customFormat="1">
      <c r="A540" s="26"/>
      <c r="B540" s="11"/>
      <c r="E540" s="26"/>
      <c r="F540" s="13"/>
      <c r="G540" s="13"/>
      <c r="H540"/>
      <c r="I540"/>
      <c r="J540"/>
      <c r="K540"/>
      <c r="L540"/>
      <c r="M540"/>
      <c r="N540"/>
      <c r="O540"/>
      <c r="P540" s="73"/>
      <c r="Q540" s="74"/>
      <c r="R540" s="74"/>
      <c r="S540" s="74"/>
      <c r="T540" s="74"/>
      <c r="U540" s="74"/>
      <c r="V540"/>
      <c r="W540"/>
      <c r="X540"/>
      <c r="Y540" s="13"/>
      <c r="Z540" s="13"/>
      <c r="AA540" s="13"/>
      <c r="AC540"/>
      <c r="AD540" s="13"/>
      <c r="AI540" s="2"/>
      <c r="AM540" s="22"/>
    </row>
    <row r="541" spans="1:39" s="12" customFormat="1">
      <c r="A541" s="26"/>
      <c r="B541" s="11"/>
      <c r="E541" s="26"/>
      <c r="F541" s="13"/>
      <c r="G541" s="13"/>
      <c r="H541"/>
      <c r="I541"/>
      <c r="J541"/>
      <c r="K541"/>
      <c r="L541"/>
      <c r="M541"/>
      <c r="N541"/>
      <c r="O541"/>
      <c r="P541" s="73"/>
      <c r="Q541" s="74"/>
      <c r="R541" s="74"/>
      <c r="S541" s="74"/>
      <c r="T541" s="74"/>
      <c r="U541" s="74"/>
      <c r="V541"/>
      <c r="W541"/>
      <c r="X541"/>
      <c r="Y541" s="13"/>
      <c r="Z541" s="13"/>
      <c r="AA541" s="13"/>
      <c r="AC541"/>
      <c r="AD541" s="13"/>
      <c r="AI541" s="2"/>
      <c r="AM541" s="22"/>
    </row>
    <row r="542" spans="1:39" s="12" customFormat="1">
      <c r="A542" s="26"/>
      <c r="B542" s="11"/>
      <c r="E542" s="26"/>
      <c r="F542" s="13"/>
      <c r="G542" s="13"/>
      <c r="H542"/>
      <c r="I542"/>
      <c r="J542"/>
      <c r="K542"/>
      <c r="L542"/>
      <c r="M542"/>
      <c r="N542"/>
      <c r="O542"/>
      <c r="P542" s="73"/>
      <c r="Q542" s="74"/>
      <c r="R542" s="74"/>
      <c r="S542" s="74"/>
      <c r="T542" s="74"/>
      <c r="U542" s="74"/>
      <c r="V542"/>
      <c r="W542"/>
      <c r="X542"/>
      <c r="Y542" s="13"/>
      <c r="Z542" s="13"/>
      <c r="AA542" s="13"/>
      <c r="AC542"/>
      <c r="AD542" s="13"/>
      <c r="AI542" s="2"/>
      <c r="AM542" s="22"/>
    </row>
    <row r="543" spans="1:39" s="12" customFormat="1">
      <c r="A543" s="26"/>
      <c r="B543" s="11"/>
      <c r="E543" s="26"/>
      <c r="F543" s="13"/>
      <c r="G543" s="13"/>
      <c r="H543"/>
      <c r="I543"/>
      <c r="J543"/>
      <c r="K543"/>
      <c r="L543"/>
      <c r="M543"/>
      <c r="N543"/>
      <c r="O543"/>
      <c r="P543" s="73"/>
      <c r="Q543" s="74"/>
      <c r="R543" s="74"/>
      <c r="S543" s="74"/>
      <c r="T543" s="74"/>
      <c r="U543" s="74"/>
      <c r="V543"/>
      <c r="W543"/>
      <c r="X543"/>
      <c r="Y543" s="13"/>
      <c r="Z543" s="13"/>
      <c r="AA543" s="13"/>
      <c r="AC543"/>
      <c r="AD543" s="13"/>
      <c r="AI543" s="2"/>
      <c r="AM543" s="22"/>
    </row>
    <row r="544" spans="1:39" s="12" customFormat="1">
      <c r="A544" s="26"/>
      <c r="B544" s="11"/>
      <c r="E544" s="26"/>
      <c r="F544" s="13"/>
      <c r="G544" s="13"/>
      <c r="H544"/>
      <c r="I544"/>
      <c r="J544"/>
      <c r="K544"/>
      <c r="L544"/>
      <c r="M544"/>
      <c r="N544"/>
      <c r="O544"/>
      <c r="P544" s="73"/>
      <c r="Q544" s="74"/>
      <c r="R544" s="74"/>
      <c r="S544" s="74"/>
      <c r="T544" s="74"/>
      <c r="U544" s="74"/>
      <c r="V544"/>
      <c r="W544"/>
      <c r="X544"/>
      <c r="Y544" s="13"/>
      <c r="Z544" s="13"/>
      <c r="AA544" s="13"/>
      <c r="AC544"/>
      <c r="AD544" s="13"/>
      <c r="AI544" s="2"/>
      <c r="AM544" s="22"/>
    </row>
    <row r="545" spans="1:39" s="12" customFormat="1">
      <c r="A545" s="26"/>
      <c r="B545" s="11"/>
      <c r="E545" s="26"/>
      <c r="F545" s="13"/>
      <c r="G545" s="13"/>
      <c r="H545"/>
      <c r="I545"/>
      <c r="J545"/>
      <c r="K545"/>
      <c r="L545"/>
      <c r="M545"/>
      <c r="N545"/>
      <c r="O545"/>
      <c r="P545" s="73"/>
      <c r="Q545" s="74"/>
      <c r="R545" s="74"/>
      <c r="S545" s="74"/>
      <c r="T545" s="74"/>
      <c r="U545" s="74"/>
      <c r="V545"/>
      <c r="W545"/>
      <c r="X545"/>
      <c r="Y545" s="13"/>
      <c r="Z545" s="13"/>
      <c r="AA545" s="13"/>
      <c r="AC545"/>
      <c r="AD545" s="13"/>
      <c r="AI545" s="2"/>
      <c r="AM545" s="22"/>
    </row>
    <row r="546" spans="1:39" s="12" customFormat="1">
      <c r="A546" s="26"/>
      <c r="B546" s="11"/>
      <c r="E546" s="26"/>
      <c r="F546" s="13"/>
      <c r="G546" s="13"/>
      <c r="H546"/>
      <c r="I546"/>
      <c r="J546"/>
      <c r="K546"/>
      <c r="L546"/>
      <c r="M546"/>
      <c r="N546"/>
      <c r="O546"/>
      <c r="P546" s="73"/>
      <c r="Q546" s="74"/>
      <c r="R546" s="74"/>
      <c r="S546" s="74"/>
      <c r="T546" s="74"/>
      <c r="U546" s="74"/>
      <c r="V546"/>
      <c r="W546"/>
      <c r="X546"/>
      <c r="Y546" s="13"/>
      <c r="Z546" s="13"/>
      <c r="AA546" s="13"/>
      <c r="AC546"/>
      <c r="AD546" s="13"/>
      <c r="AI546" s="2"/>
      <c r="AM546" s="22"/>
    </row>
    <row r="547" spans="1:39" s="12" customFormat="1">
      <c r="A547" s="26"/>
      <c r="B547" s="11"/>
      <c r="E547" s="26"/>
      <c r="F547" s="13"/>
      <c r="G547" s="13"/>
      <c r="H547"/>
      <c r="I547"/>
      <c r="J547"/>
      <c r="K547"/>
      <c r="L547"/>
      <c r="M547"/>
      <c r="N547"/>
      <c r="O547"/>
      <c r="P547" s="73"/>
      <c r="Q547" s="74"/>
      <c r="R547" s="74"/>
      <c r="S547" s="74"/>
      <c r="T547" s="74"/>
      <c r="U547" s="74"/>
      <c r="V547"/>
      <c r="W547"/>
      <c r="X547"/>
      <c r="Y547" s="13"/>
      <c r="Z547" s="13"/>
      <c r="AA547" s="13"/>
      <c r="AC547"/>
      <c r="AD547" s="13"/>
      <c r="AI547" s="2"/>
      <c r="AM547" s="22"/>
    </row>
    <row r="548" spans="1:39" s="12" customFormat="1">
      <c r="A548" s="26"/>
      <c r="B548" s="11"/>
      <c r="E548" s="26"/>
      <c r="F548" s="13"/>
      <c r="G548" s="13"/>
      <c r="H548"/>
      <c r="I548"/>
      <c r="J548"/>
      <c r="K548"/>
      <c r="L548"/>
      <c r="M548"/>
      <c r="N548"/>
      <c r="O548"/>
      <c r="P548" s="73"/>
      <c r="Q548" s="74"/>
      <c r="R548" s="74"/>
      <c r="S548" s="74"/>
      <c r="T548" s="74"/>
      <c r="U548" s="74"/>
      <c r="V548"/>
      <c r="W548"/>
      <c r="X548"/>
      <c r="Y548" s="13"/>
      <c r="Z548" s="13"/>
      <c r="AA548" s="13"/>
      <c r="AC548"/>
      <c r="AD548" s="13"/>
      <c r="AI548" s="2"/>
      <c r="AM548" s="22"/>
    </row>
    <row r="549" spans="1:39" s="12" customFormat="1">
      <c r="A549" s="26"/>
      <c r="B549" s="11"/>
      <c r="E549" s="26"/>
      <c r="F549" s="13"/>
      <c r="G549" s="13"/>
      <c r="H549"/>
      <c r="I549"/>
      <c r="J549"/>
      <c r="K549"/>
      <c r="L549"/>
      <c r="M549"/>
      <c r="N549"/>
      <c r="O549"/>
      <c r="P549" s="73"/>
      <c r="Q549" s="74"/>
      <c r="R549" s="74"/>
      <c r="S549" s="74"/>
      <c r="T549" s="74"/>
      <c r="U549" s="74"/>
      <c r="V549"/>
      <c r="W549"/>
      <c r="X549"/>
      <c r="Y549" s="13"/>
      <c r="Z549" s="13"/>
      <c r="AA549" s="13"/>
      <c r="AC549"/>
      <c r="AD549" s="13"/>
      <c r="AI549" s="2"/>
      <c r="AM549" s="22"/>
    </row>
    <row r="550" spans="1:39" s="12" customFormat="1">
      <c r="A550" s="26"/>
      <c r="B550" s="11"/>
      <c r="E550" s="26"/>
      <c r="F550" s="13"/>
      <c r="G550" s="13"/>
      <c r="H550"/>
      <c r="I550"/>
      <c r="J550"/>
      <c r="K550"/>
      <c r="L550"/>
      <c r="M550"/>
      <c r="N550"/>
      <c r="O550"/>
      <c r="P550" s="73"/>
      <c r="Q550" s="74"/>
      <c r="R550" s="74"/>
      <c r="S550" s="74"/>
      <c r="T550" s="74"/>
      <c r="U550" s="74"/>
      <c r="V550"/>
      <c r="W550"/>
      <c r="X550"/>
      <c r="Y550" s="13"/>
      <c r="Z550" s="13"/>
      <c r="AA550" s="13"/>
      <c r="AC550"/>
      <c r="AD550" s="13"/>
      <c r="AI550" s="2"/>
      <c r="AM550" s="22"/>
    </row>
    <row r="551" spans="1:39" s="12" customFormat="1">
      <c r="A551" s="26"/>
      <c r="B551" s="11"/>
      <c r="E551" s="26"/>
      <c r="F551" s="13"/>
      <c r="G551" s="13"/>
      <c r="H551"/>
      <c r="I551"/>
      <c r="J551"/>
      <c r="K551"/>
      <c r="L551"/>
      <c r="M551"/>
      <c r="N551"/>
      <c r="O551"/>
      <c r="P551" s="73"/>
      <c r="Q551" s="74"/>
      <c r="R551" s="74"/>
      <c r="S551" s="74"/>
      <c r="T551" s="74"/>
      <c r="U551" s="74"/>
      <c r="V551"/>
      <c r="W551"/>
      <c r="X551"/>
      <c r="Y551" s="13"/>
      <c r="Z551" s="13"/>
      <c r="AA551" s="13"/>
      <c r="AC551"/>
      <c r="AD551" s="13"/>
      <c r="AI551" s="2"/>
      <c r="AM551" s="22"/>
    </row>
    <row r="552" spans="1:39" s="12" customFormat="1">
      <c r="A552" s="26"/>
      <c r="B552" s="11"/>
      <c r="E552" s="26"/>
      <c r="F552" s="13"/>
      <c r="G552" s="13"/>
      <c r="H552"/>
      <c r="I552"/>
      <c r="J552"/>
      <c r="K552"/>
      <c r="L552"/>
      <c r="M552"/>
      <c r="N552"/>
      <c r="O552"/>
      <c r="P552" s="73"/>
      <c r="Q552" s="74"/>
      <c r="R552" s="74"/>
      <c r="S552" s="74"/>
      <c r="T552" s="74"/>
      <c r="U552" s="74"/>
      <c r="V552"/>
      <c r="W552"/>
      <c r="X552"/>
      <c r="Y552" s="13"/>
      <c r="Z552" s="13"/>
      <c r="AA552" s="13"/>
      <c r="AC552"/>
      <c r="AD552" s="13"/>
      <c r="AI552" s="2"/>
      <c r="AM552" s="22"/>
    </row>
    <row r="553" spans="1:39" s="12" customFormat="1">
      <c r="A553" s="26"/>
      <c r="B553" s="11"/>
      <c r="E553" s="26"/>
      <c r="F553" s="13"/>
      <c r="G553" s="13"/>
      <c r="H553"/>
      <c r="I553"/>
      <c r="J553"/>
      <c r="K553"/>
      <c r="L553"/>
      <c r="M553"/>
      <c r="N553"/>
      <c r="O553"/>
      <c r="P553" s="73"/>
      <c r="Q553" s="74"/>
      <c r="R553" s="74"/>
      <c r="S553" s="74"/>
      <c r="T553" s="74"/>
      <c r="U553" s="74"/>
      <c r="V553"/>
      <c r="W553"/>
      <c r="X553"/>
      <c r="Y553" s="13"/>
      <c r="Z553" s="13"/>
      <c r="AA553" s="13"/>
      <c r="AC553"/>
      <c r="AD553" s="13"/>
      <c r="AI553" s="2"/>
      <c r="AM553" s="22"/>
    </row>
    <row r="554" spans="1:39" s="12" customFormat="1">
      <c r="A554" s="26"/>
      <c r="B554" s="11"/>
      <c r="E554" s="26"/>
      <c r="F554" s="13"/>
      <c r="G554" s="13"/>
      <c r="H554"/>
      <c r="I554"/>
      <c r="J554"/>
      <c r="K554"/>
      <c r="L554"/>
      <c r="M554"/>
      <c r="N554"/>
      <c r="O554"/>
      <c r="P554" s="73"/>
      <c r="Q554" s="74"/>
      <c r="R554" s="74"/>
      <c r="S554" s="74"/>
      <c r="T554" s="74"/>
      <c r="U554" s="74"/>
      <c r="V554"/>
      <c r="W554"/>
      <c r="X554"/>
      <c r="Y554" s="13"/>
      <c r="Z554" s="13"/>
      <c r="AA554" s="13"/>
      <c r="AC554"/>
      <c r="AD554" s="13"/>
      <c r="AI554" s="2"/>
      <c r="AM554" s="22"/>
    </row>
    <row r="555" spans="1:39" s="12" customFormat="1">
      <c r="A555" s="26"/>
      <c r="B555" s="11"/>
      <c r="E555" s="26"/>
      <c r="F555" s="13"/>
      <c r="G555" s="13"/>
      <c r="H555"/>
      <c r="I555"/>
      <c r="J555"/>
      <c r="K555"/>
      <c r="L555"/>
      <c r="M555"/>
      <c r="N555"/>
      <c r="O555"/>
      <c r="P555" s="73"/>
      <c r="Q555" s="74"/>
      <c r="R555" s="74"/>
      <c r="S555" s="74"/>
      <c r="T555" s="74"/>
      <c r="U555" s="74"/>
      <c r="V555"/>
      <c r="W555"/>
      <c r="X555"/>
      <c r="Y555" s="13"/>
      <c r="Z555" s="13"/>
      <c r="AA555" s="13"/>
      <c r="AC555"/>
      <c r="AD555" s="13"/>
      <c r="AI555" s="2"/>
      <c r="AM555" s="22"/>
    </row>
    <row r="556" spans="1:39" s="12" customFormat="1">
      <c r="A556" s="26"/>
      <c r="B556" s="11"/>
      <c r="E556" s="26"/>
      <c r="F556" s="13"/>
      <c r="G556" s="13"/>
      <c r="H556"/>
      <c r="I556"/>
      <c r="J556"/>
      <c r="K556"/>
      <c r="L556"/>
      <c r="M556"/>
      <c r="N556"/>
      <c r="O556"/>
      <c r="P556" s="73"/>
      <c r="Q556" s="74"/>
      <c r="R556" s="74"/>
      <c r="S556" s="74"/>
      <c r="T556" s="74"/>
      <c r="U556" s="74"/>
      <c r="V556"/>
      <c r="W556"/>
      <c r="X556"/>
      <c r="Y556" s="13"/>
      <c r="Z556" s="13"/>
      <c r="AA556" s="13"/>
      <c r="AC556"/>
      <c r="AD556" s="13"/>
      <c r="AI556" s="2"/>
      <c r="AM556" s="22"/>
    </row>
    <row r="557" spans="1:39" s="12" customFormat="1">
      <c r="A557" s="26"/>
      <c r="B557" s="11"/>
      <c r="E557" s="26"/>
      <c r="F557" s="13"/>
      <c r="G557" s="13"/>
      <c r="H557"/>
      <c r="I557"/>
      <c r="J557"/>
      <c r="K557"/>
      <c r="L557"/>
      <c r="M557"/>
      <c r="N557"/>
      <c r="O557"/>
      <c r="P557" s="73"/>
      <c r="Q557" s="74"/>
      <c r="R557" s="74"/>
      <c r="S557" s="74"/>
      <c r="T557" s="74"/>
      <c r="U557" s="74"/>
      <c r="V557"/>
      <c r="W557"/>
      <c r="X557"/>
      <c r="Y557" s="13"/>
      <c r="Z557" s="13"/>
      <c r="AA557" s="13"/>
      <c r="AC557"/>
      <c r="AD557" s="13"/>
      <c r="AI557" s="2"/>
      <c r="AM557" s="22"/>
    </row>
    <row r="558" spans="1:39" s="12" customFormat="1">
      <c r="A558" s="26"/>
      <c r="B558" s="11"/>
      <c r="E558" s="26"/>
      <c r="F558" s="13"/>
      <c r="G558" s="13"/>
      <c r="H558"/>
      <c r="I558"/>
      <c r="J558"/>
      <c r="K558"/>
      <c r="L558"/>
      <c r="M558"/>
      <c r="N558"/>
      <c r="O558"/>
      <c r="P558" s="73"/>
      <c r="Q558" s="74"/>
      <c r="R558" s="74"/>
      <c r="S558" s="74"/>
      <c r="T558" s="74"/>
      <c r="U558" s="74"/>
      <c r="V558"/>
      <c r="W558"/>
      <c r="X558"/>
      <c r="Y558" s="13"/>
      <c r="Z558" s="13"/>
      <c r="AA558" s="13"/>
      <c r="AC558"/>
      <c r="AD558" s="13"/>
      <c r="AI558" s="2"/>
      <c r="AM558" s="22"/>
    </row>
    <row r="559" spans="1:39" s="12" customFormat="1">
      <c r="A559" s="26"/>
      <c r="B559" s="11"/>
      <c r="E559" s="26"/>
      <c r="F559" s="13"/>
      <c r="G559" s="13"/>
      <c r="H559"/>
      <c r="I559"/>
      <c r="J559"/>
      <c r="K559"/>
      <c r="L559"/>
      <c r="M559"/>
      <c r="N559"/>
      <c r="O559"/>
      <c r="P559" s="73"/>
      <c r="Q559" s="74"/>
      <c r="R559" s="74"/>
      <c r="S559" s="74"/>
      <c r="T559" s="74"/>
      <c r="U559" s="74"/>
      <c r="V559"/>
      <c r="W559"/>
      <c r="X559"/>
      <c r="Y559" s="13"/>
      <c r="Z559" s="13"/>
      <c r="AA559" s="13"/>
      <c r="AC559"/>
      <c r="AD559" s="13"/>
      <c r="AI559" s="2"/>
      <c r="AM559" s="22"/>
    </row>
    <row r="560" spans="1:39" s="12" customFormat="1">
      <c r="A560" s="26"/>
      <c r="B560" s="11"/>
      <c r="E560" s="26"/>
      <c r="F560" s="13"/>
      <c r="G560" s="13"/>
      <c r="H560"/>
      <c r="I560"/>
      <c r="J560"/>
      <c r="K560"/>
      <c r="L560"/>
      <c r="M560"/>
      <c r="N560"/>
      <c r="O560"/>
      <c r="P560" s="73"/>
      <c r="Q560" s="74"/>
      <c r="R560" s="74"/>
      <c r="S560" s="74"/>
      <c r="T560" s="74"/>
      <c r="U560" s="74"/>
      <c r="V560"/>
      <c r="W560"/>
      <c r="X560"/>
      <c r="Y560" s="13"/>
      <c r="Z560" s="13"/>
      <c r="AA560" s="13"/>
      <c r="AC560"/>
      <c r="AD560" s="13"/>
      <c r="AI560" s="2"/>
      <c r="AM560" s="22"/>
    </row>
    <row r="561" spans="1:39" s="12" customFormat="1">
      <c r="A561" s="26"/>
      <c r="B561" s="11"/>
      <c r="E561" s="26"/>
      <c r="F561" s="13"/>
      <c r="G561" s="13"/>
      <c r="H561"/>
      <c r="I561"/>
      <c r="J561"/>
      <c r="K561"/>
      <c r="L561"/>
      <c r="M561"/>
      <c r="N561"/>
      <c r="O561"/>
      <c r="P561" s="73"/>
      <c r="Q561" s="74"/>
      <c r="R561" s="74"/>
      <c r="S561" s="74"/>
      <c r="T561" s="74"/>
      <c r="U561" s="74"/>
      <c r="V561"/>
      <c r="W561"/>
      <c r="X561"/>
      <c r="Y561" s="13"/>
      <c r="Z561" s="13"/>
      <c r="AA561" s="13"/>
      <c r="AC561"/>
      <c r="AD561" s="13"/>
      <c r="AI561" s="2"/>
      <c r="AM561" s="22"/>
    </row>
    <row r="562" spans="1:39" s="12" customFormat="1">
      <c r="A562" s="26"/>
      <c r="B562" s="11"/>
      <c r="E562" s="26"/>
      <c r="F562" s="13"/>
      <c r="G562" s="13"/>
      <c r="H562"/>
      <c r="I562"/>
      <c r="J562"/>
      <c r="K562"/>
      <c r="L562"/>
      <c r="M562"/>
      <c r="N562"/>
      <c r="O562"/>
      <c r="P562" s="73"/>
      <c r="Q562" s="74"/>
      <c r="R562" s="74"/>
      <c r="S562" s="74"/>
      <c r="T562" s="74"/>
      <c r="U562" s="74"/>
      <c r="V562"/>
      <c r="W562"/>
      <c r="X562"/>
      <c r="Y562" s="13"/>
      <c r="Z562" s="13"/>
      <c r="AA562" s="13"/>
      <c r="AC562"/>
      <c r="AD562" s="13"/>
      <c r="AI562" s="2"/>
      <c r="AM562" s="22"/>
    </row>
    <row r="563" spans="1:39" s="12" customFormat="1">
      <c r="A563" s="26"/>
      <c r="B563" s="11"/>
      <c r="E563" s="26"/>
      <c r="F563" s="13"/>
      <c r="G563" s="13"/>
      <c r="H563"/>
      <c r="I563"/>
      <c r="J563"/>
      <c r="K563"/>
      <c r="L563"/>
      <c r="M563"/>
      <c r="N563"/>
      <c r="O563"/>
      <c r="P563" s="73"/>
      <c r="Q563" s="74"/>
      <c r="R563" s="74"/>
      <c r="S563" s="74"/>
      <c r="T563" s="74"/>
      <c r="U563" s="74"/>
      <c r="V563"/>
      <c r="W563"/>
      <c r="X563"/>
      <c r="Y563" s="13"/>
      <c r="Z563" s="13"/>
      <c r="AA563" s="13"/>
      <c r="AC563"/>
      <c r="AD563" s="13"/>
      <c r="AI563" s="2"/>
      <c r="AM563" s="22"/>
    </row>
    <row r="564" spans="1:39" s="12" customFormat="1">
      <c r="A564" s="26"/>
      <c r="B564" s="11"/>
      <c r="E564" s="26"/>
      <c r="F564" s="13"/>
      <c r="G564" s="13"/>
      <c r="H564"/>
      <c r="I564"/>
      <c r="J564"/>
      <c r="K564"/>
      <c r="L564"/>
      <c r="M564"/>
      <c r="N564"/>
      <c r="O564"/>
      <c r="P564" s="73"/>
      <c r="Q564" s="74"/>
      <c r="R564" s="74"/>
      <c r="S564" s="74"/>
      <c r="T564" s="74"/>
      <c r="U564" s="74"/>
      <c r="V564"/>
      <c r="W564"/>
      <c r="X564"/>
      <c r="Y564" s="13"/>
      <c r="Z564" s="13"/>
      <c r="AA564" s="13"/>
      <c r="AC564"/>
      <c r="AD564" s="13"/>
      <c r="AI564" s="2"/>
      <c r="AM564" s="22"/>
    </row>
    <row r="565" spans="1:39" s="12" customFormat="1">
      <c r="A565" s="26"/>
      <c r="B565" s="11"/>
      <c r="E565" s="26"/>
      <c r="F565" s="13"/>
      <c r="G565" s="13"/>
      <c r="H565"/>
      <c r="I565"/>
      <c r="J565"/>
      <c r="K565"/>
      <c r="L565"/>
      <c r="M565"/>
      <c r="N565"/>
      <c r="O565"/>
      <c r="P565" s="73"/>
      <c r="Q565" s="74"/>
      <c r="R565" s="74"/>
      <c r="S565" s="74"/>
      <c r="T565" s="74"/>
      <c r="U565" s="74"/>
      <c r="V565"/>
      <c r="W565"/>
      <c r="X565"/>
      <c r="Y565" s="13"/>
      <c r="Z565" s="13"/>
      <c r="AA565" s="13"/>
      <c r="AC565"/>
      <c r="AD565" s="13"/>
      <c r="AI565" s="2"/>
      <c r="AM565" s="22"/>
    </row>
    <row r="566" spans="1:39" s="12" customFormat="1">
      <c r="A566" s="26"/>
      <c r="B566" s="11"/>
      <c r="E566" s="26"/>
      <c r="F566" s="13"/>
      <c r="G566" s="13"/>
      <c r="H566"/>
      <c r="I566"/>
      <c r="J566"/>
      <c r="K566"/>
      <c r="L566"/>
      <c r="M566"/>
      <c r="N566"/>
      <c r="O566"/>
      <c r="P566" s="73"/>
      <c r="Q566" s="74"/>
      <c r="R566" s="74"/>
      <c r="S566" s="74"/>
      <c r="T566" s="74"/>
      <c r="U566" s="74"/>
      <c r="V566"/>
      <c r="W566"/>
      <c r="X566"/>
      <c r="Y566" s="13"/>
      <c r="Z566" s="13"/>
      <c r="AA566" s="13"/>
      <c r="AC566"/>
      <c r="AD566" s="13"/>
      <c r="AI566" s="2"/>
      <c r="AM566" s="22"/>
    </row>
    <row r="567" spans="1:39" s="12" customFormat="1">
      <c r="A567" s="26"/>
      <c r="B567" s="11"/>
      <c r="E567" s="26"/>
      <c r="F567" s="13"/>
      <c r="G567" s="13"/>
      <c r="H567"/>
      <c r="I567"/>
      <c r="J567"/>
      <c r="K567"/>
      <c r="L567"/>
      <c r="M567"/>
      <c r="N567"/>
      <c r="O567"/>
      <c r="P567" s="73"/>
      <c r="Q567" s="74"/>
      <c r="R567" s="74"/>
      <c r="S567" s="74"/>
      <c r="T567" s="74"/>
      <c r="U567" s="74"/>
      <c r="V567"/>
      <c r="W567"/>
      <c r="X567"/>
      <c r="Y567" s="13"/>
      <c r="Z567" s="13"/>
      <c r="AA567" s="13"/>
      <c r="AC567"/>
      <c r="AD567" s="13"/>
      <c r="AI567" s="2"/>
      <c r="AM567" s="22"/>
    </row>
    <row r="568" spans="1:39" s="12" customFormat="1">
      <c r="A568" s="26"/>
      <c r="B568" s="11"/>
      <c r="E568" s="26"/>
      <c r="F568" s="13"/>
      <c r="G568" s="13"/>
      <c r="H568"/>
      <c r="I568"/>
      <c r="J568"/>
      <c r="K568"/>
      <c r="L568"/>
      <c r="M568"/>
      <c r="N568"/>
      <c r="O568"/>
      <c r="P568" s="73"/>
      <c r="Q568" s="74"/>
      <c r="R568" s="74"/>
      <c r="S568" s="74"/>
      <c r="T568" s="74"/>
      <c r="U568" s="74"/>
      <c r="V568"/>
      <c r="W568"/>
      <c r="X568"/>
      <c r="Y568" s="13"/>
      <c r="Z568" s="13"/>
      <c r="AA568" s="13"/>
      <c r="AC568"/>
      <c r="AD568" s="13"/>
      <c r="AI568" s="2"/>
      <c r="AM568" s="22"/>
    </row>
    <row r="569" spans="1:39" s="12" customFormat="1">
      <c r="A569" s="26"/>
      <c r="B569" s="11"/>
      <c r="E569" s="26"/>
      <c r="F569" s="13"/>
      <c r="G569" s="13"/>
      <c r="H569"/>
      <c r="I569"/>
      <c r="J569"/>
      <c r="K569"/>
      <c r="L569"/>
      <c r="M569"/>
      <c r="N569"/>
      <c r="O569"/>
      <c r="P569" s="73"/>
      <c r="Q569" s="74"/>
      <c r="R569" s="74"/>
      <c r="S569" s="74"/>
      <c r="T569" s="74"/>
      <c r="U569" s="74"/>
      <c r="V569"/>
      <c r="W569"/>
      <c r="X569"/>
      <c r="Y569" s="13"/>
      <c r="Z569" s="13"/>
      <c r="AA569" s="13"/>
      <c r="AC569"/>
      <c r="AD569" s="13"/>
      <c r="AI569" s="2"/>
      <c r="AM569" s="22"/>
    </row>
    <row r="570" spans="1:39" s="12" customFormat="1">
      <c r="A570" s="26"/>
      <c r="B570" s="11"/>
      <c r="E570" s="26"/>
      <c r="F570" s="13"/>
      <c r="G570" s="13"/>
      <c r="H570"/>
      <c r="I570"/>
      <c r="J570"/>
      <c r="K570"/>
      <c r="L570"/>
      <c r="M570"/>
      <c r="N570"/>
      <c r="O570"/>
      <c r="P570" s="73"/>
      <c r="Q570" s="74"/>
      <c r="R570" s="74"/>
      <c r="S570" s="74"/>
      <c r="T570" s="74"/>
      <c r="U570" s="74"/>
      <c r="V570"/>
      <c r="W570"/>
      <c r="X570"/>
      <c r="Y570" s="13"/>
      <c r="Z570" s="13"/>
      <c r="AA570" s="13"/>
      <c r="AC570"/>
      <c r="AD570" s="13"/>
      <c r="AI570" s="2"/>
      <c r="AM570" s="22"/>
    </row>
    <row r="571" spans="1:39" s="12" customFormat="1">
      <c r="A571" s="26"/>
      <c r="B571" s="11"/>
      <c r="E571" s="26"/>
      <c r="F571" s="13"/>
      <c r="G571" s="13"/>
      <c r="H571"/>
      <c r="I571"/>
      <c r="J571"/>
      <c r="K571"/>
      <c r="L571"/>
      <c r="M571"/>
      <c r="N571"/>
      <c r="O571"/>
      <c r="P571" s="73"/>
      <c r="Q571" s="74"/>
      <c r="R571" s="74"/>
      <c r="S571" s="74"/>
      <c r="T571" s="74"/>
      <c r="U571" s="74"/>
      <c r="V571"/>
      <c r="W571"/>
      <c r="X571"/>
      <c r="Y571" s="13"/>
      <c r="Z571" s="13"/>
      <c r="AA571" s="13"/>
      <c r="AC571"/>
      <c r="AD571" s="13"/>
      <c r="AI571" s="2"/>
      <c r="AM571" s="22"/>
    </row>
    <row r="572" spans="1:39" s="12" customFormat="1">
      <c r="A572" s="26"/>
      <c r="B572" s="11"/>
      <c r="E572" s="26"/>
      <c r="F572" s="13"/>
      <c r="G572" s="13"/>
      <c r="H572"/>
      <c r="I572"/>
      <c r="J572"/>
      <c r="K572"/>
      <c r="L572"/>
      <c r="M572"/>
      <c r="N572"/>
      <c r="O572"/>
      <c r="P572" s="73"/>
      <c r="Q572" s="74"/>
      <c r="R572" s="74"/>
      <c r="S572" s="74"/>
      <c r="T572" s="74"/>
      <c r="U572" s="74"/>
      <c r="V572"/>
      <c r="W572"/>
      <c r="X572"/>
      <c r="Y572" s="13"/>
      <c r="Z572" s="13"/>
      <c r="AA572" s="13"/>
      <c r="AC572"/>
      <c r="AD572" s="13"/>
      <c r="AI572" s="2"/>
      <c r="AM572" s="22"/>
    </row>
    <row r="573" spans="1:39" s="12" customFormat="1">
      <c r="A573" s="26"/>
      <c r="B573" s="11"/>
      <c r="E573" s="26"/>
      <c r="F573" s="13"/>
      <c r="G573" s="13"/>
      <c r="H573"/>
      <c r="I573"/>
      <c r="J573"/>
      <c r="K573"/>
      <c r="L573"/>
      <c r="M573"/>
      <c r="N573"/>
      <c r="O573"/>
      <c r="P573" s="73"/>
      <c r="Q573" s="74"/>
      <c r="R573" s="74"/>
      <c r="S573" s="74"/>
      <c r="T573" s="74"/>
      <c r="U573" s="74"/>
      <c r="V573"/>
      <c r="W573"/>
      <c r="X573"/>
      <c r="Y573" s="13"/>
      <c r="Z573" s="13"/>
      <c r="AA573" s="13"/>
      <c r="AC573"/>
      <c r="AD573" s="13"/>
      <c r="AI573" s="2"/>
      <c r="AM573" s="22"/>
    </row>
    <row r="574" spans="1:39" s="12" customFormat="1">
      <c r="A574" s="26"/>
      <c r="B574" s="11"/>
      <c r="E574" s="26"/>
      <c r="F574" s="13"/>
      <c r="G574" s="13"/>
      <c r="H574"/>
      <c r="I574"/>
      <c r="J574"/>
      <c r="K574"/>
      <c r="L574"/>
      <c r="M574"/>
      <c r="N574"/>
      <c r="O574"/>
      <c r="P574" s="73"/>
      <c r="Q574" s="74"/>
      <c r="R574" s="74"/>
      <c r="S574" s="74"/>
      <c r="T574" s="74"/>
      <c r="U574" s="74"/>
      <c r="V574"/>
      <c r="W574"/>
      <c r="X574"/>
      <c r="Y574" s="13"/>
      <c r="Z574" s="13"/>
      <c r="AA574" s="13"/>
      <c r="AC574"/>
      <c r="AD574" s="13"/>
      <c r="AI574" s="2"/>
      <c r="AM574" s="22"/>
    </row>
    <row r="575" spans="1:39" s="12" customFormat="1">
      <c r="A575" s="26"/>
      <c r="B575" s="11"/>
      <c r="E575" s="26"/>
      <c r="F575" s="13"/>
      <c r="G575" s="13"/>
      <c r="H575"/>
      <c r="I575"/>
      <c r="J575"/>
      <c r="K575"/>
      <c r="L575"/>
      <c r="M575"/>
      <c r="N575"/>
      <c r="O575"/>
      <c r="P575" s="73"/>
      <c r="Q575" s="74"/>
      <c r="R575" s="74"/>
      <c r="S575" s="74"/>
      <c r="T575" s="74"/>
      <c r="U575" s="74"/>
      <c r="V575"/>
      <c r="W575"/>
      <c r="X575"/>
      <c r="Y575" s="13"/>
      <c r="Z575" s="13"/>
      <c r="AA575" s="13"/>
      <c r="AC575"/>
      <c r="AD575" s="13"/>
      <c r="AI575" s="2"/>
      <c r="AM575" s="22"/>
    </row>
    <row r="576" spans="1:39" s="12" customFormat="1">
      <c r="A576" s="26"/>
      <c r="B576" s="11"/>
      <c r="E576" s="26"/>
      <c r="F576" s="13"/>
      <c r="G576" s="13"/>
      <c r="H576"/>
      <c r="I576"/>
      <c r="J576"/>
      <c r="K576"/>
      <c r="L576"/>
      <c r="M576"/>
      <c r="N576"/>
      <c r="O576"/>
      <c r="P576" s="73"/>
      <c r="Q576" s="74"/>
      <c r="R576" s="74"/>
      <c r="S576" s="74"/>
      <c r="T576" s="74"/>
      <c r="U576" s="74"/>
      <c r="V576"/>
      <c r="W576"/>
      <c r="X576"/>
      <c r="Y576" s="13"/>
      <c r="Z576" s="13"/>
      <c r="AA576" s="13"/>
      <c r="AC576"/>
      <c r="AD576" s="13"/>
      <c r="AI576" s="2"/>
      <c r="AM576" s="22"/>
    </row>
    <row r="577" spans="1:39" s="12" customFormat="1">
      <c r="A577" s="26"/>
      <c r="B577" s="11"/>
      <c r="E577" s="26"/>
      <c r="F577" s="13"/>
      <c r="G577" s="13"/>
      <c r="H577"/>
      <c r="I577"/>
      <c r="J577"/>
      <c r="K577"/>
      <c r="L577"/>
      <c r="M577"/>
      <c r="N577"/>
      <c r="O577"/>
      <c r="P577" s="73"/>
      <c r="Q577" s="74"/>
      <c r="R577" s="74"/>
      <c r="S577" s="74"/>
      <c r="T577" s="74"/>
      <c r="U577" s="74"/>
      <c r="V577"/>
      <c r="W577"/>
      <c r="X577"/>
      <c r="Y577" s="13"/>
      <c r="Z577" s="13"/>
      <c r="AA577" s="13"/>
      <c r="AC577"/>
      <c r="AD577" s="13"/>
      <c r="AI577" s="2"/>
      <c r="AM577" s="22"/>
    </row>
    <row r="578" spans="1:39" s="12" customFormat="1">
      <c r="A578" s="26"/>
      <c r="B578" s="11"/>
      <c r="E578" s="26"/>
      <c r="F578" s="13"/>
      <c r="G578" s="13"/>
      <c r="H578"/>
      <c r="I578"/>
      <c r="J578"/>
      <c r="K578"/>
      <c r="L578"/>
      <c r="M578"/>
      <c r="N578"/>
      <c r="O578"/>
      <c r="P578" s="73"/>
      <c r="Q578" s="74"/>
      <c r="R578" s="74"/>
      <c r="S578" s="74"/>
      <c r="T578" s="74"/>
      <c r="U578" s="74"/>
      <c r="V578"/>
      <c r="W578"/>
      <c r="X578"/>
      <c r="Y578" s="13"/>
      <c r="Z578" s="13"/>
      <c r="AA578" s="13"/>
      <c r="AC578"/>
      <c r="AD578" s="13"/>
      <c r="AI578" s="2"/>
      <c r="AM578" s="22"/>
    </row>
    <row r="579" spans="1:39" s="12" customFormat="1">
      <c r="A579" s="26"/>
      <c r="B579" s="11"/>
      <c r="E579" s="26"/>
      <c r="F579" s="13"/>
      <c r="G579" s="13"/>
      <c r="H579"/>
      <c r="I579"/>
      <c r="J579"/>
      <c r="K579"/>
      <c r="L579"/>
      <c r="M579"/>
      <c r="N579"/>
      <c r="O579"/>
      <c r="P579" s="73"/>
      <c r="Q579" s="74"/>
      <c r="R579" s="74"/>
      <c r="S579" s="74"/>
      <c r="T579" s="74"/>
      <c r="U579" s="74"/>
      <c r="V579"/>
      <c r="W579"/>
      <c r="X579"/>
      <c r="Y579" s="13"/>
      <c r="Z579" s="13"/>
      <c r="AA579" s="13"/>
      <c r="AC579"/>
      <c r="AD579" s="13"/>
      <c r="AI579" s="2"/>
      <c r="AM579" s="22"/>
    </row>
    <row r="580" spans="1:39" s="12" customFormat="1">
      <c r="A580" s="26"/>
      <c r="B580" s="11"/>
      <c r="E580" s="26"/>
      <c r="F580" s="13"/>
      <c r="G580" s="13"/>
      <c r="H580"/>
      <c r="I580"/>
      <c r="J580"/>
      <c r="K580"/>
      <c r="L580"/>
      <c r="M580"/>
      <c r="N580"/>
      <c r="O580"/>
      <c r="P580" s="73"/>
      <c r="Q580" s="74"/>
      <c r="R580" s="74"/>
      <c r="S580" s="74"/>
      <c r="T580" s="74"/>
      <c r="U580" s="74"/>
      <c r="V580"/>
      <c r="W580"/>
      <c r="X580"/>
      <c r="Y580" s="13"/>
      <c r="Z580" s="13"/>
      <c r="AA580" s="13"/>
      <c r="AC580"/>
      <c r="AD580" s="13"/>
      <c r="AI580" s="2"/>
      <c r="AM580" s="22"/>
    </row>
    <row r="581" spans="1:39" s="12" customFormat="1">
      <c r="A581" s="26"/>
      <c r="B581" s="11"/>
      <c r="E581" s="26"/>
      <c r="F581" s="13"/>
      <c r="G581" s="13"/>
      <c r="H581"/>
      <c r="I581"/>
      <c r="J581"/>
      <c r="K581"/>
      <c r="L581"/>
      <c r="M581"/>
      <c r="N581"/>
      <c r="O581"/>
      <c r="P581" s="73"/>
      <c r="Q581" s="74"/>
      <c r="R581" s="74"/>
      <c r="S581" s="74"/>
      <c r="T581" s="74"/>
      <c r="U581" s="74"/>
      <c r="V581"/>
      <c r="W581"/>
      <c r="X581"/>
      <c r="Y581" s="13"/>
      <c r="Z581" s="13"/>
      <c r="AA581" s="13"/>
      <c r="AC581"/>
      <c r="AD581" s="13"/>
      <c r="AI581" s="2"/>
      <c r="AM581" s="22"/>
    </row>
    <row r="582" spans="1:39" s="12" customFormat="1">
      <c r="A582" s="26"/>
      <c r="B582" s="11"/>
      <c r="E582" s="26"/>
      <c r="F582" s="13"/>
      <c r="G582" s="13"/>
      <c r="H582"/>
      <c r="I582"/>
      <c r="J582"/>
      <c r="K582"/>
      <c r="L582"/>
      <c r="M582"/>
      <c r="N582"/>
      <c r="O582"/>
      <c r="P582" s="73"/>
      <c r="Q582" s="74"/>
      <c r="R582" s="74"/>
      <c r="S582" s="74"/>
      <c r="T582" s="74"/>
      <c r="U582" s="74"/>
      <c r="V582"/>
      <c r="W582"/>
      <c r="X582"/>
      <c r="Y582" s="13"/>
      <c r="Z582" s="13"/>
      <c r="AA582" s="13"/>
      <c r="AC582"/>
      <c r="AD582" s="13"/>
      <c r="AI582" s="2"/>
      <c r="AM582" s="22"/>
    </row>
    <row r="583" spans="1:39" s="12" customFormat="1">
      <c r="A583" s="26"/>
      <c r="B583" s="11"/>
      <c r="E583" s="26"/>
      <c r="F583" s="13"/>
      <c r="G583" s="13"/>
      <c r="H583"/>
      <c r="I583"/>
      <c r="J583"/>
      <c r="K583"/>
      <c r="L583"/>
      <c r="M583"/>
      <c r="N583"/>
      <c r="O583"/>
      <c r="P583" s="73"/>
      <c r="Q583" s="74"/>
      <c r="R583" s="74"/>
      <c r="S583" s="74"/>
      <c r="T583" s="74"/>
      <c r="U583" s="74"/>
      <c r="V583"/>
      <c r="W583"/>
      <c r="X583"/>
      <c r="Y583" s="13"/>
      <c r="Z583" s="13"/>
      <c r="AA583" s="13"/>
      <c r="AC583"/>
      <c r="AD583" s="13"/>
      <c r="AI583" s="2"/>
      <c r="AM583" s="22"/>
    </row>
    <row r="584" spans="1:39" s="12" customFormat="1">
      <c r="A584" s="26"/>
      <c r="B584" s="11"/>
      <c r="E584" s="26"/>
      <c r="F584" s="13"/>
      <c r="G584" s="13"/>
      <c r="H584"/>
      <c r="I584"/>
      <c r="J584"/>
      <c r="K584"/>
      <c r="L584"/>
      <c r="M584"/>
      <c r="N584"/>
      <c r="O584"/>
      <c r="P584" s="73"/>
      <c r="Q584" s="74"/>
      <c r="R584" s="74"/>
      <c r="S584" s="74"/>
      <c r="T584" s="74"/>
      <c r="U584" s="74"/>
      <c r="V584"/>
      <c r="W584"/>
      <c r="X584"/>
      <c r="Y584" s="13"/>
      <c r="Z584" s="13"/>
      <c r="AA584" s="13"/>
      <c r="AC584"/>
      <c r="AD584" s="13"/>
      <c r="AI584" s="2"/>
      <c r="AM584" s="22"/>
    </row>
    <row r="585" spans="1:39" s="12" customFormat="1">
      <c r="A585" s="26"/>
      <c r="B585" s="11"/>
      <c r="E585" s="26"/>
      <c r="F585" s="13"/>
      <c r="G585" s="13"/>
      <c r="H585"/>
      <c r="I585"/>
      <c r="J585"/>
      <c r="K585"/>
      <c r="L585"/>
      <c r="M585"/>
      <c r="N585"/>
      <c r="O585"/>
      <c r="P585" s="73"/>
      <c r="Q585" s="74"/>
      <c r="R585" s="74"/>
      <c r="S585" s="74"/>
      <c r="T585" s="74"/>
      <c r="U585" s="74"/>
      <c r="V585"/>
      <c r="W585"/>
      <c r="X585"/>
      <c r="Y585" s="13"/>
      <c r="Z585" s="13"/>
      <c r="AA585" s="13"/>
      <c r="AC585"/>
      <c r="AD585" s="13"/>
      <c r="AI585" s="2"/>
      <c r="AM585" s="22"/>
    </row>
    <row r="586" spans="1:39" s="12" customFormat="1">
      <c r="A586" s="26"/>
      <c r="B586" s="11"/>
      <c r="E586" s="26"/>
      <c r="F586" s="13"/>
      <c r="G586" s="13"/>
      <c r="H586"/>
      <c r="I586"/>
      <c r="J586"/>
      <c r="K586"/>
      <c r="L586"/>
      <c r="M586"/>
      <c r="N586"/>
      <c r="O586"/>
      <c r="P586" s="73"/>
      <c r="Q586" s="74"/>
      <c r="R586" s="74"/>
      <c r="S586" s="74"/>
      <c r="T586" s="74"/>
      <c r="U586" s="74"/>
      <c r="V586"/>
      <c r="W586"/>
      <c r="X586"/>
      <c r="Y586" s="13"/>
      <c r="Z586" s="13"/>
      <c r="AA586" s="13"/>
      <c r="AC586"/>
      <c r="AD586" s="13"/>
      <c r="AI586" s="2"/>
      <c r="AM586" s="22"/>
    </row>
    <row r="587" spans="1:39" s="12" customFormat="1">
      <c r="A587" s="26"/>
      <c r="B587" s="11"/>
      <c r="E587" s="26"/>
      <c r="F587" s="13"/>
      <c r="G587" s="13"/>
      <c r="H587"/>
      <c r="I587"/>
      <c r="J587"/>
      <c r="K587"/>
      <c r="L587"/>
      <c r="M587"/>
      <c r="N587"/>
      <c r="O587"/>
      <c r="P587" s="73"/>
      <c r="Q587" s="74"/>
      <c r="R587" s="74"/>
      <c r="S587" s="74"/>
      <c r="T587" s="74"/>
      <c r="U587" s="74"/>
      <c r="V587"/>
      <c r="W587"/>
      <c r="X587"/>
      <c r="Y587" s="13"/>
      <c r="Z587" s="13"/>
      <c r="AA587" s="13"/>
      <c r="AC587"/>
      <c r="AD587" s="13"/>
      <c r="AI587" s="2"/>
      <c r="AM587" s="22"/>
    </row>
    <row r="588" spans="1:39" s="12" customFormat="1">
      <c r="A588" s="26"/>
      <c r="B588" s="11"/>
      <c r="E588" s="26"/>
      <c r="F588" s="13"/>
      <c r="G588" s="13"/>
      <c r="H588"/>
      <c r="I588"/>
      <c r="J588"/>
      <c r="K588"/>
      <c r="L588"/>
      <c r="M588"/>
      <c r="N588"/>
      <c r="O588"/>
      <c r="P588" s="73"/>
      <c r="Q588" s="74"/>
      <c r="R588" s="74"/>
      <c r="S588" s="74"/>
      <c r="T588" s="74"/>
      <c r="U588" s="74"/>
      <c r="V588"/>
      <c r="W588"/>
      <c r="X588"/>
      <c r="Y588" s="13"/>
      <c r="Z588" s="13"/>
      <c r="AA588" s="13"/>
      <c r="AC588"/>
      <c r="AD588" s="13"/>
      <c r="AI588" s="2"/>
      <c r="AM588" s="22"/>
    </row>
    <row r="589" spans="1:39" s="12" customFormat="1">
      <c r="A589" s="26"/>
      <c r="B589" s="11"/>
      <c r="E589" s="26"/>
      <c r="F589" s="13"/>
      <c r="G589" s="13"/>
      <c r="H589"/>
      <c r="I589"/>
      <c r="J589"/>
      <c r="K589"/>
      <c r="L589"/>
      <c r="M589"/>
      <c r="N589"/>
      <c r="O589"/>
      <c r="P589" s="73"/>
      <c r="Q589" s="74"/>
      <c r="R589" s="74"/>
      <c r="S589" s="74"/>
      <c r="T589" s="74"/>
      <c r="U589" s="74"/>
      <c r="V589"/>
      <c r="W589"/>
      <c r="X589"/>
      <c r="Y589" s="13"/>
      <c r="Z589" s="13"/>
      <c r="AA589" s="13"/>
      <c r="AC589"/>
      <c r="AD589" s="13"/>
      <c r="AI589" s="2"/>
      <c r="AM589" s="22"/>
    </row>
    <row r="590" spans="1:39" s="12" customFormat="1">
      <c r="A590" s="26"/>
      <c r="B590" s="11"/>
      <c r="E590" s="26"/>
      <c r="F590" s="13"/>
      <c r="G590" s="13"/>
      <c r="H590"/>
      <c r="I590"/>
      <c r="J590"/>
      <c r="K590"/>
      <c r="L590"/>
      <c r="M590"/>
      <c r="N590"/>
      <c r="O590"/>
      <c r="P590" s="73"/>
      <c r="Q590" s="74"/>
      <c r="R590" s="74"/>
      <c r="S590" s="74"/>
      <c r="T590" s="74"/>
      <c r="U590" s="74"/>
      <c r="V590"/>
      <c r="W590"/>
      <c r="X590"/>
      <c r="Y590" s="13"/>
      <c r="Z590" s="13"/>
      <c r="AA590" s="13"/>
      <c r="AC590"/>
      <c r="AD590" s="13"/>
      <c r="AI590" s="2"/>
      <c r="AM590" s="22"/>
    </row>
    <row r="591" spans="1:39" s="12" customFormat="1">
      <c r="A591" s="26"/>
      <c r="B591" s="11"/>
      <c r="E591" s="26"/>
      <c r="F591" s="13"/>
      <c r="G591" s="13"/>
      <c r="H591"/>
      <c r="I591"/>
      <c r="J591"/>
      <c r="K591"/>
      <c r="L591"/>
      <c r="M591"/>
      <c r="N591"/>
      <c r="O591"/>
      <c r="P591" s="73"/>
      <c r="Q591" s="74"/>
      <c r="R591" s="74"/>
      <c r="S591" s="74"/>
      <c r="T591" s="74"/>
      <c r="U591" s="74"/>
      <c r="V591"/>
      <c r="W591"/>
      <c r="X591"/>
      <c r="Y591" s="13"/>
      <c r="Z591" s="13"/>
      <c r="AA591" s="13"/>
      <c r="AC591"/>
      <c r="AD591" s="13"/>
      <c r="AI591" s="2"/>
      <c r="AM591" s="22"/>
    </row>
    <row r="592" spans="1:39" s="12" customFormat="1">
      <c r="A592" s="26"/>
      <c r="B592" s="11"/>
      <c r="E592" s="26"/>
      <c r="F592" s="13"/>
      <c r="G592" s="13"/>
      <c r="H592"/>
      <c r="I592"/>
      <c r="J592"/>
      <c r="K592"/>
      <c r="L592"/>
      <c r="M592"/>
      <c r="N592"/>
      <c r="O592"/>
      <c r="P592" s="73"/>
      <c r="Q592" s="74"/>
      <c r="R592" s="74"/>
      <c r="S592" s="74"/>
      <c r="T592" s="74"/>
      <c r="U592" s="74"/>
      <c r="V592"/>
      <c r="W592"/>
      <c r="X592"/>
      <c r="Y592" s="13"/>
      <c r="Z592" s="13"/>
      <c r="AA592" s="13"/>
      <c r="AC592"/>
      <c r="AD592" s="13"/>
      <c r="AI592" s="2"/>
      <c r="AM592" s="22"/>
    </row>
    <row r="593" spans="1:39" s="12" customFormat="1">
      <c r="A593" s="26"/>
      <c r="B593" s="11"/>
      <c r="E593" s="26"/>
      <c r="F593" s="13"/>
      <c r="G593" s="13"/>
      <c r="H593"/>
      <c r="I593"/>
      <c r="J593"/>
      <c r="K593"/>
      <c r="L593"/>
      <c r="M593"/>
      <c r="N593"/>
      <c r="O593"/>
      <c r="P593" s="73"/>
      <c r="Q593" s="74"/>
      <c r="R593" s="74"/>
      <c r="S593" s="74"/>
      <c r="T593" s="74"/>
      <c r="U593" s="74"/>
      <c r="V593"/>
      <c r="W593"/>
      <c r="X593"/>
      <c r="Y593" s="13"/>
      <c r="Z593" s="13"/>
      <c r="AA593" s="13"/>
      <c r="AC593"/>
      <c r="AD593" s="13"/>
      <c r="AI593" s="2"/>
      <c r="AM593" s="22"/>
    </row>
    <row r="594" spans="1:39" s="12" customFormat="1">
      <c r="A594" s="26"/>
      <c r="B594" s="11"/>
      <c r="E594" s="26"/>
      <c r="F594" s="13"/>
      <c r="G594" s="13"/>
      <c r="H594"/>
      <c r="I594"/>
      <c r="J594"/>
      <c r="K594"/>
      <c r="L594"/>
      <c r="M594"/>
      <c r="N594"/>
      <c r="O594"/>
      <c r="P594" s="73"/>
      <c r="Q594" s="74"/>
      <c r="R594" s="74"/>
      <c r="S594" s="74"/>
      <c r="T594" s="74"/>
      <c r="U594" s="74"/>
      <c r="V594"/>
      <c r="W594"/>
      <c r="X594"/>
      <c r="Y594" s="13"/>
      <c r="Z594" s="13"/>
      <c r="AA594" s="13"/>
      <c r="AC594"/>
      <c r="AD594" s="13"/>
      <c r="AI594" s="2"/>
      <c r="AM594" s="22"/>
    </row>
    <row r="595" spans="1:39" s="12" customFormat="1">
      <c r="A595" s="26"/>
      <c r="B595" s="11"/>
      <c r="E595" s="26"/>
      <c r="F595" s="13"/>
      <c r="G595" s="13"/>
      <c r="H595"/>
      <c r="I595"/>
      <c r="J595"/>
      <c r="K595"/>
      <c r="L595"/>
      <c r="M595"/>
      <c r="N595"/>
      <c r="O595"/>
      <c r="P595" s="73"/>
      <c r="Q595" s="74"/>
      <c r="R595" s="74"/>
      <c r="S595" s="74"/>
      <c r="T595" s="74"/>
      <c r="U595" s="74"/>
      <c r="V595"/>
      <c r="W595"/>
      <c r="X595"/>
      <c r="Y595" s="13"/>
      <c r="Z595" s="13"/>
      <c r="AA595" s="13"/>
      <c r="AC595"/>
      <c r="AD595" s="13"/>
      <c r="AI595" s="2"/>
      <c r="AM595" s="22"/>
    </row>
    <row r="596" spans="1:39" s="12" customFormat="1">
      <c r="A596" s="26"/>
      <c r="B596" s="11"/>
      <c r="E596" s="26"/>
      <c r="F596" s="13"/>
      <c r="G596" s="13"/>
      <c r="H596"/>
      <c r="I596"/>
      <c r="J596"/>
      <c r="K596"/>
      <c r="L596"/>
      <c r="M596"/>
      <c r="N596"/>
      <c r="O596"/>
      <c r="P596" s="73"/>
      <c r="Q596" s="74"/>
      <c r="R596" s="74"/>
      <c r="S596" s="74"/>
      <c r="T596" s="74"/>
      <c r="U596" s="74"/>
      <c r="V596"/>
      <c r="W596"/>
      <c r="X596"/>
      <c r="Y596" s="13"/>
      <c r="Z596" s="13"/>
      <c r="AA596" s="13"/>
      <c r="AC596"/>
      <c r="AD596" s="13"/>
      <c r="AI596" s="2"/>
      <c r="AM596" s="22"/>
    </row>
    <row r="597" spans="1:39" s="12" customFormat="1">
      <c r="A597" s="26"/>
      <c r="B597" s="11"/>
      <c r="E597" s="26"/>
      <c r="F597" s="13"/>
      <c r="G597" s="13"/>
      <c r="H597"/>
      <c r="I597"/>
      <c r="J597"/>
      <c r="K597"/>
      <c r="L597"/>
      <c r="M597"/>
      <c r="N597"/>
      <c r="O597"/>
      <c r="P597" s="73"/>
      <c r="Q597" s="74"/>
      <c r="R597" s="74"/>
      <c r="S597" s="74"/>
      <c r="T597" s="74"/>
      <c r="U597" s="74"/>
      <c r="V597"/>
      <c r="W597"/>
      <c r="X597"/>
      <c r="Y597" s="13"/>
      <c r="Z597" s="13"/>
      <c r="AA597" s="13"/>
      <c r="AC597"/>
      <c r="AD597" s="13"/>
      <c r="AI597" s="2"/>
      <c r="AM597" s="22"/>
    </row>
    <row r="598" spans="1:39" s="12" customFormat="1">
      <c r="A598" s="26"/>
      <c r="B598" s="11"/>
      <c r="E598" s="26"/>
      <c r="F598" s="13"/>
      <c r="G598" s="13"/>
      <c r="H598"/>
      <c r="I598"/>
      <c r="J598"/>
      <c r="K598"/>
      <c r="L598"/>
      <c r="M598"/>
      <c r="N598"/>
      <c r="O598"/>
      <c r="P598" s="73"/>
      <c r="Q598" s="74"/>
      <c r="R598" s="74"/>
      <c r="S598" s="74"/>
      <c r="T598" s="74"/>
      <c r="U598" s="74"/>
      <c r="V598"/>
      <c r="W598"/>
      <c r="X598"/>
      <c r="Y598" s="13"/>
      <c r="Z598" s="13"/>
      <c r="AA598" s="13"/>
      <c r="AC598"/>
      <c r="AD598" s="13"/>
      <c r="AI598" s="2"/>
      <c r="AM598" s="22"/>
    </row>
    <row r="599" spans="1:39" s="12" customFormat="1">
      <c r="A599" s="26"/>
      <c r="B599" s="11"/>
      <c r="E599" s="26"/>
      <c r="F599" s="13"/>
      <c r="G599" s="13"/>
      <c r="H599"/>
      <c r="I599"/>
      <c r="J599"/>
      <c r="K599"/>
      <c r="L599"/>
      <c r="M599"/>
      <c r="N599"/>
      <c r="O599"/>
      <c r="P599" s="73"/>
      <c r="Q599" s="74"/>
      <c r="R599" s="74"/>
      <c r="S599" s="74"/>
      <c r="T599" s="74"/>
      <c r="U599" s="74"/>
      <c r="V599"/>
      <c r="W599"/>
      <c r="X599"/>
      <c r="Y599" s="13"/>
      <c r="Z599" s="13"/>
      <c r="AA599" s="13"/>
      <c r="AC599"/>
      <c r="AD599" s="13"/>
      <c r="AI599" s="2"/>
      <c r="AM599" s="22"/>
    </row>
    <row r="600" spans="1:39" s="12" customFormat="1">
      <c r="A600" s="26"/>
      <c r="B600" s="11"/>
      <c r="E600" s="26"/>
      <c r="F600" s="13"/>
      <c r="G600" s="13"/>
      <c r="H600"/>
      <c r="I600"/>
      <c r="J600"/>
      <c r="K600"/>
      <c r="L600"/>
      <c r="M600"/>
      <c r="N600"/>
      <c r="O600"/>
      <c r="P600" s="73"/>
      <c r="Q600" s="74"/>
      <c r="R600" s="74"/>
      <c r="S600" s="74"/>
      <c r="T600" s="74"/>
      <c r="U600" s="74"/>
      <c r="V600"/>
      <c r="W600"/>
      <c r="X600"/>
      <c r="Y600" s="13"/>
      <c r="Z600" s="13"/>
      <c r="AA600" s="13"/>
      <c r="AC600"/>
      <c r="AD600" s="13"/>
      <c r="AI600" s="2"/>
      <c r="AM600" s="22"/>
    </row>
    <row r="601" spans="1:39" s="12" customFormat="1">
      <c r="A601" s="26"/>
      <c r="B601" s="11"/>
      <c r="E601" s="26"/>
      <c r="F601" s="13"/>
      <c r="G601" s="13"/>
      <c r="H601"/>
      <c r="I601"/>
      <c r="J601"/>
      <c r="K601"/>
      <c r="L601"/>
      <c r="M601"/>
      <c r="N601"/>
      <c r="O601"/>
      <c r="P601" s="73"/>
      <c r="Q601" s="74"/>
      <c r="R601" s="74"/>
      <c r="S601" s="74"/>
      <c r="T601" s="74"/>
      <c r="U601" s="74"/>
      <c r="V601"/>
      <c r="W601"/>
      <c r="X601"/>
      <c r="Y601" s="13"/>
      <c r="Z601" s="13"/>
      <c r="AA601" s="13"/>
      <c r="AC601"/>
      <c r="AD601" s="13"/>
      <c r="AI601" s="2"/>
      <c r="AM601" s="22"/>
    </row>
    <row r="602" spans="1:39" s="12" customFormat="1">
      <c r="A602" s="26"/>
      <c r="B602" s="11"/>
      <c r="E602" s="26"/>
      <c r="F602" s="13"/>
      <c r="G602" s="13"/>
      <c r="H602"/>
      <c r="I602"/>
      <c r="J602"/>
      <c r="K602"/>
      <c r="L602"/>
      <c r="M602"/>
      <c r="N602"/>
      <c r="O602"/>
      <c r="P602" s="73"/>
      <c r="Q602" s="74"/>
      <c r="R602" s="74"/>
      <c r="S602" s="74"/>
      <c r="T602" s="74"/>
      <c r="U602" s="74"/>
      <c r="V602"/>
      <c r="W602"/>
      <c r="X602"/>
      <c r="Y602" s="13"/>
      <c r="Z602" s="13"/>
      <c r="AA602" s="13"/>
      <c r="AC602"/>
      <c r="AD602" s="13"/>
      <c r="AI602" s="2"/>
      <c r="AM602" s="22"/>
    </row>
    <row r="603" spans="1:39" s="12" customFormat="1">
      <c r="A603" s="26"/>
      <c r="B603" s="11"/>
      <c r="E603" s="26"/>
      <c r="F603" s="13"/>
      <c r="G603" s="13"/>
      <c r="H603"/>
      <c r="I603"/>
      <c r="J603"/>
      <c r="K603"/>
      <c r="L603"/>
      <c r="M603"/>
      <c r="N603"/>
      <c r="O603"/>
      <c r="P603" s="73"/>
      <c r="Q603" s="74"/>
      <c r="R603" s="74"/>
      <c r="S603" s="74"/>
      <c r="T603" s="74"/>
      <c r="U603" s="74"/>
      <c r="V603"/>
      <c r="W603"/>
      <c r="X603"/>
      <c r="Y603" s="13"/>
      <c r="Z603" s="13"/>
      <c r="AA603" s="13"/>
      <c r="AC603"/>
      <c r="AD603" s="13"/>
      <c r="AI603" s="2"/>
      <c r="AM603" s="22"/>
    </row>
    <row r="604" spans="1:39" s="12" customFormat="1">
      <c r="A604" s="26"/>
      <c r="B604" s="11"/>
      <c r="E604" s="26"/>
      <c r="F604" s="13"/>
      <c r="G604" s="13"/>
      <c r="H604"/>
      <c r="I604"/>
      <c r="J604"/>
      <c r="K604"/>
      <c r="L604"/>
      <c r="M604"/>
      <c r="N604"/>
      <c r="O604"/>
      <c r="P604" s="73"/>
      <c r="Q604" s="74"/>
      <c r="R604" s="74"/>
      <c r="S604" s="74"/>
      <c r="T604" s="74"/>
      <c r="U604" s="74"/>
      <c r="V604"/>
      <c r="W604"/>
      <c r="X604"/>
      <c r="Y604" s="13"/>
      <c r="Z604" s="13"/>
      <c r="AA604" s="13"/>
      <c r="AC604"/>
      <c r="AD604" s="13"/>
      <c r="AI604" s="2"/>
      <c r="AM604" s="22"/>
    </row>
    <row r="605" spans="1:39" s="12" customFormat="1">
      <c r="A605" s="26"/>
      <c r="B605" s="11"/>
      <c r="E605" s="26"/>
      <c r="F605" s="13"/>
      <c r="G605" s="13"/>
      <c r="H605"/>
      <c r="I605"/>
      <c r="J605"/>
      <c r="K605"/>
      <c r="L605"/>
      <c r="M605"/>
      <c r="N605"/>
      <c r="O605"/>
      <c r="P605" s="73"/>
      <c r="Q605" s="74"/>
      <c r="R605" s="74"/>
      <c r="S605" s="74"/>
      <c r="T605" s="74"/>
      <c r="U605" s="74"/>
      <c r="V605"/>
      <c r="W605"/>
      <c r="X605"/>
      <c r="Y605" s="13"/>
      <c r="Z605" s="13"/>
      <c r="AA605" s="13"/>
      <c r="AC605"/>
      <c r="AD605" s="13"/>
      <c r="AI605" s="2"/>
      <c r="AM605" s="22"/>
    </row>
    <row r="606" spans="1:39" s="12" customFormat="1">
      <c r="A606" s="26"/>
      <c r="B606" s="11"/>
      <c r="E606" s="26"/>
      <c r="F606" s="13"/>
      <c r="G606" s="13"/>
      <c r="H606"/>
      <c r="I606"/>
      <c r="J606"/>
      <c r="K606"/>
      <c r="L606"/>
      <c r="M606"/>
      <c r="N606"/>
      <c r="O606"/>
      <c r="P606" s="73"/>
      <c r="Q606" s="74"/>
      <c r="R606" s="74"/>
      <c r="S606" s="74"/>
      <c r="T606" s="74"/>
      <c r="U606" s="74"/>
      <c r="V606"/>
      <c r="W606"/>
      <c r="X606"/>
      <c r="Y606" s="13"/>
      <c r="Z606" s="13"/>
      <c r="AA606" s="13"/>
      <c r="AC606"/>
      <c r="AD606" s="13"/>
      <c r="AI606" s="2"/>
      <c r="AM606" s="22"/>
    </row>
    <row r="607" spans="1:39" s="12" customFormat="1">
      <c r="A607" s="26"/>
      <c r="B607" s="11"/>
      <c r="E607" s="26"/>
      <c r="F607" s="13"/>
      <c r="G607" s="13"/>
      <c r="H607"/>
      <c r="I607"/>
      <c r="J607"/>
      <c r="K607"/>
      <c r="L607"/>
      <c r="M607"/>
      <c r="N607"/>
      <c r="O607"/>
      <c r="P607" s="73"/>
      <c r="Q607" s="74"/>
      <c r="R607" s="74"/>
      <c r="S607" s="74"/>
      <c r="T607" s="74"/>
      <c r="U607" s="74"/>
      <c r="V607"/>
      <c r="W607"/>
      <c r="X607"/>
      <c r="Y607" s="13"/>
      <c r="Z607" s="13"/>
      <c r="AA607" s="13"/>
      <c r="AC607"/>
      <c r="AD607" s="13"/>
      <c r="AI607" s="2"/>
      <c r="AM607" s="22"/>
    </row>
    <row r="608" spans="1:39" s="12" customFormat="1">
      <c r="A608" s="26"/>
      <c r="B608" s="11"/>
      <c r="E608" s="26"/>
      <c r="F608" s="13"/>
      <c r="G608" s="13"/>
      <c r="H608"/>
      <c r="I608"/>
      <c r="J608"/>
      <c r="K608"/>
      <c r="L608"/>
      <c r="M608"/>
      <c r="N608"/>
      <c r="O608"/>
      <c r="P608" s="73"/>
      <c r="Q608" s="74"/>
      <c r="R608" s="74"/>
      <c r="S608" s="74"/>
      <c r="T608" s="74"/>
      <c r="U608" s="74"/>
      <c r="V608"/>
      <c r="W608"/>
      <c r="X608"/>
      <c r="Y608" s="13"/>
      <c r="Z608" s="13"/>
      <c r="AA608" s="13"/>
      <c r="AC608"/>
      <c r="AD608" s="13"/>
      <c r="AI608" s="2"/>
      <c r="AM608" s="22"/>
    </row>
    <row r="609" spans="1:39" s="12" customFormat="1">
      <c r="A609" s="26"/>
      <c r="B609" s="11"/>
      <c r="E609" s="26"/>
      <c r="F609" s="13"/>
      <c r="G609" s="13"/>
      <c r="H609"/>
      <c r="I609"/>
      <c r="J609"/>
      <c r="K609"/>
      <c r="L609"/>
      <c r="M609"/>
      <c r="N609"/>
      <c r="O609"/>
      <c r="P609" s="73"/>
      <c r="Q609" s="74"/>
      <c r="R609" s="74"/>
      <c r="S609" s="74"/>
      <c r="T609" s="74"/>
      <c r="U609" s="74"/>
      <c r="V609"/>
      <c r="W609"/>
      <c r="X609"/>
      <c r="Y609" s="13"/>
      <c r="Z609" s="13"/>
      <c r="AA609" s="13"/>
      <c r="AC609"/>
      <c r="AD609" s="13"/>
      <c r="AI609" s="2"/>
      <c r="AM609" s="22"/>
    </row>
    <row r="610" spans="1:39" s="12" customFormat="1">
      <c r="A610" s="26"/>
      <c r="B610" s="11"/>
      <c r="E610" s="26"/>
      <c r="F610" s="13"/>
      <c r="G610" s="13"/>
      <c r="H610"/>
      <c r="I610"/>
      <c r="J610"/>
      <c r="K610"/>
      <c r="L610"/>
      <c r="M610"/>
      <c r="N610"/>
      <c r="O610"/>
      <c r="P610" s="73"/>
      <c r="Q610" s="74"/>
      <c r="R610" s="74"/>
      <c r="S610" s="74"/>
      <c r="T610" s="74"/>
      <c r="U610" s="74"/>
      <c r="V610"/>
      <c r="W610"/>
      <c r="X610"/>
      <c r="Y610" s="13"/>
      <c r="Z610" s="13"/>
      <c r="AA610" s="13"/>
      <c r="AC610"/>
      <c r="AD610" s="13"/>
      <c r="AI610" s="2"/>
      <c r="AM610" s="22"/>
    </row>
    <row r="611" spans="1:39" s="12" customFormat="1">
      <c r="A611" s="26"/>
      <c r="B611" s="11"/>
      <c r="E611" s="26"/>
      <c r="F611" s="13"/>
      <c r="G611" s="13"/>
      <c r="H611"/>
      <c r="I611"/>
      <c r="J611"/>
      <c r="K611"/>
      <c r="L611"/>
      <c r="M611"/>
      <c r="N611"/>
      <c r="O611"/>
      <c r="P611" s="73"/>
      <c r="Q611" s="74"/>
      <c r="R611" s="74"/>
      <c r="S611" s="74"/>
      <c r="T611" s="74"/>
      <c r="U611" s="74"/>
      <c r="V611"/>
      <c r="W611"/>
      <c r="X611"/>
      <c r="Y611" s="13"/>
      <c r="Z611" s="13"/>
      <c r="AA611" s="13"/>
      <c r="AC611"/>
      <c r="AD611" s="13"/>
      <c r="AI611" s="2"/>
      <c r="AM611" s="22"/>
    </row>
    <row r="612" spans="1:39" s="12" customFormat="1">
      <c r="A612" s="26"/>
      <c r="B612" s="11"/>
      <c r="E612" s="26"/>
      <c r="F612" s="13"/>
      <c r="G612" s="13"/>
      <c r="H612"/>
      <c r="I612"/>
      <c r="J612"/>
      <c r="K612"/>
      <c r="L612"/>
      <c r="M612"/>
      <c r="N612"/>
      <c r="O612"/>
      <c r="P612" s="73"/>
      <c r="Q612" s="74"/>
      <c r="R612" s="74"/>
      <c r="S612" s="74"/>
      <c r="T612" s="74"/>
      <c r="U612" s="74"/>
      <c r="V612"/>
      <c r="W612"/>
      <c r="X612"/>
      <c r="Y612" s="13"/>
      <c r="Z612" s="13"/>
      <c r="AA612" s="13"/>
      <c r="AC612"/>
      <c r="AD612" s="13"/>
      <c r="AI612" s="2"/>
      <c r="AM612" s="22"/>
    </row>
    <row r="613" spans="1:39" s="12" customFormat="1">
      <c r="A613" s="26"/>
      <c r="B613" s="11"/>
      <c r="E613" s="26"/>
      <c r="F613" s="13"/>
      <c r="G613" s="13"/>
      <c r="H613"/>
      <c r="I613"/>
      <c r="J613"/>
      <c r="K613"/>
      <c r="L613"/>
      <c r="M613"/>
      <c r="N613"/>
      <c r="O613"/>
      <c r="P613" s="73"/>
      <c r="Q613" s="74"/>
      <c r="R613" s="74"/>
      <c r="S613" s="74"/>
      <c r="T613" s="74"/>
      <c r="U613" s="74"/>
      <c r="V613"/>
      <c r="W613"/>
      <c r="X613"/>
      <c r="Y613" s="13"/>
      <c r="Z613" s="13"/>
      <c r="AA613" s="13"/>
      <c r="AC613"/>
      <c r="AD613" s="13"/>
      <c r="AI613" s="2"/>
      <c r="AM613" s="22"/>
    </row>
    <row r="614" spans="1:39" s="12" customFormat="1">
      <c r="A614" s="26"/>
      <c r="B614" s="11"/>
      <c r="E614" s="26"/>
      <c r="F614" s="13"/>
      <c r="G614" s="13"/>
      <c r="H614"/>
      <c r="I614"/>
      <c r="J614"/>
      <c r="K614"/>
      <c r="L614"/>
      <c r="M614"/>
      <c r="N614"/>
      <c r="O614"/>
      <c r="P614" s="73"/>
      <c r="Q614" s="74"/>
      <c r="R614" s="74"/>
      <c r="S614" s="74"/>
      <c r="T614" s="74"/>
      <c r="U614" s="74"/>
      <c r="V614"/>
      <c r="W614"/>
      <c r="X614"/>
      <c r="Y614" s="13"/>
      <c r="Z614" s="13"/>
      <c r="AA614" s="13"/>
      <c r="AC614"/>
      <c r="AD614" s="13"/>
      <c r="AI614" s="2"/>
      <c r="AM614" s="22"/>
    </row>
    <row r="615" spans="1:39" s="12" customFormat="1">
      <c r="A615" s="26"/>
      <c r="B615" s="11"/>
      <c r="E615" s="26"/>
      <c r="F615" s="13"/>
      <c r="G615" s="13"/>
      <c r="H615"/>
      <c r="I615"/>
      <c r="J615"/>
      <c r="K615"/>
      <c r="L615"/>
      <c r="M615"/>
      <c r="N615"/>
      <c r="O615"/>
      <c r="P615" s="73"/>
      <c r="Q615" s="74"/>
      <c r="R615" s="74"/>
      <c r="S615" s="74"/>
      <c r="T615" s="74"/>
      <c r="U615" s="74"/>
      <c r="V615"/>
      <c r="W615"/>
      <c r="X615"/>
      <c r="Y615" s="13"/>
      <c r="Z615" s="13"/>
      <c r="AA615" s="13"/>
      <c r="AC615"/>
      <c r="AD615" s="13"/>
      <c r="AI615" s="2"/>
      <c r="AM615" s="22"/>
    </row>
    <row r="616" spans="1:39" s="12" customFormat="1">
      <c r="A616" s="26"/>
      <c r="B616" s="11"/>
      <c r="E616" s="26"/>
      <c r="F616" s="13"/>
      <c r="G616" s="13"/>
      <c r="H616"/>
      <c r="I616"/>
      <c r="J616"/>
      <c r="K616"/>
      <c r="L616"/>
      <c r="M616"/>
      <c r="N616"/>
      <c r="O616"/>
      <c r="P616" s="73"/>
      <c r="Q616" s="74"/>
      <c r="R616" s="74"/>
      <c r="S616" s="74"/>
      <c r="T616" s="74"/>
      <c r="U616" s="74"/>
      <c r="V616"/>
      <c r="W616"/>
      <c r="X616"/>
      <c r="Y616" s="13"/>
      <c r="Z616" s="13"/>
      <c r="AA616" s="13"/>
      <c r="AC616"/>
      <c r="AD616" s="13"/>
      <c r="AI616" s="2"/>
      <c r="AM616" s="22"/>
    </row>
    <row r="617" spans="1:39" s="12" customFormat="1">
      <c r="A617" s="26"/>
      <c r="B617" s="11"/>
      <c r="E617" s="26"/>
      <c r="F617" s="13"/>
      <c r="G617" s="13"/>
      <c r="H617"/>
      <c r="I617"/>
      <c r="J617"/>
      <c r="K617"/>
      <c r="L617"/>
      <c r="M617"/>
      <c r="N617"/>
      <c r="O617"/>
      <c r="P617" s="73"/>
      <c r="Q617" s="74"/>
      <c r="R617" s="74"/>
      <c r="S617" s="74"/>
      <c r="T617" s="74"/>
      <c r="U617" s="74"/>
      <c r="V617"/>
      <c r="W617"/>
      <c r="X617"/>
      <c r="Y617" s="13"/>
      <c r="Z617" s="13"/>
      <c r="AA617" s="13"/>
      <c r="AC617"/>
      <c r="AD617" s="13"/>
      <c r="AI617" s="2"/>
      <c r="AM617" s="22"/>
    </row>
    <row r="618" spans="1:39" s="12" customFormat="1">
      <c r="A618" s="26"/>
      <c r="B618" s="11"/>
      <c r="E618" s="26"/>
      <c r="F618" s="13"/>
      <c r="G618" s="13"/>
      <c r="H618"/>
      <c r="I618"/>
      <c r="J618"/>
      <c r="K618"/>
      <c r="L618"/>
      <c r="M618"/>
      <c r="N618"/>
      <c r="O618"/>
      <c r="P618" s="73"/>
      <c r="Q618" s="74"/>
      <c r="R618" s="74"/>
      <c r="S618" s="74"/>
      <c r="T618" s="74"/>
      <c r="U618" s="74"/>
      <c r="V618"/>
      <c r="W618"/>
      <c r="X618"/>
      <c r="Y618" s="13"/>
      <c r="Z618" s="13"/>
      <c r="AA618" s="13"/>
      <c r="AC618"/>
      <c r="AD618" s="13"/>
      <c r="AI618" s="2"/>
      <c r="AM618" s="22"/>
    </row>
    <row r="619" spans="1:39" s="12" customFormat="1">
      <c r="A619" s="26"/>
      <c r="B619" s="11"/>
      <c r="E619" s="26"/>
      <c r="F619" s="13"/>
      <c r="G619" s="13"/>
      <c r="H619"/>
      <c r="I619"/>
      <c r="J619"/>
      <c r="K619"/>
      <c r="L619"/>
      <c r="M619"/>
      <c r="N619"/>
      <c r="O619"/>
      <c r="P619" s="73"/>
      <c r="Q619" s="74"/>
      <c r="R619" s="74"/>
      <c r="S619" s="74"/>
      <c r="T619" s="74"/>
      <c r="U619" s="74"/>
      <c r="V619"/>
      <c r="W619"/>
      <c r="X619"/>
      <c r="Y619" s="13"/>
      <c r="Z619" s="13"/>
      <c r="AA619" s="13"/>
      <c r="AC619"/>
      <c r="AD619" s="13"/>
      <c r="AI619" s="2"/>
      <c r="AM619" s="22"/>
    </row>
    <row r="620" spans="1:39" s="12" customFormat="1">
      <c r="A620" s="26"/>
      <c r="B620" s="11"/>
      <c r="E620" s="26"/>
      <c r="F620" s="13"/>
      <c r="G620" s="13"/>
      <c r="H620"/>
      <c r="I620"/>
      <c r="J620"/>
      <c r="K620"/>
      <c r="L620"/>
      <c r="M620"/>
      <c r="N620"/>
      <c r="O620"/>
      <c r="P620" s="73"/>
      <c r="Q620" s="74"/>
      <c r="R620" s="74"/>
      <c r="S620" s="74"/>
      <c r="T620" s="74"/>
      <c r="U620" s="74"/>
      <c r="V620"/>
      <c r="W620"/>
      <c r="X620"/>
      <c r="Y620" s="13"/>
      <c r="Z620" s="13"/>
      <c r="AA620" s="13"/>
      <c r="AC620"/>
      <c r="AD620" s="13"/>
      <c r="AI620" s="2"/>
      <c r="AM620" s="22"/>
    </row>
    <row r="621" spans="1:39" s="12" customFormat="1">
      <c r="A621" s="26"/>
      <c r="B621" s="11"/>
      <c r="E621" s="26"/>
      <c r="F621" s="13"/>
      <c r="G621" s="13"/>
      <c r="H621"/>
      <c r="I621"/>
      <c r="J621"/>
      <c r="K621"/>
      <c r="L621"/>
      <c r="M621"/>
      <c r="N621"/>
      <c r="O621"/>
      <c r="P621" s="73"/>
      <c r="Q621" s="74"/>
      <c r="R621" s="74"/>
      <c r="S621" s="74"/>
      <c r="T621" s="74"/>
      <c r="U621" s="74"/>
      <c r="V621"/>
      <c r="W621"/>
      <c r="X621"/>
      <c r="Y621" s="13"/>
      <c r="Z621" s="13"/>
      <c r="AA621" s="13"/>
      <c r="AC621"/>
      <c r="AD621" s="13"/>
      <c r="AI621" s="2"/>
      <c r="AM621" s="22"/>
    </row>
    <row r="622" spans="1:39" s="12" customFormat="1">
      <c r="A622" s="26"/>
      <c r="B622" s="11"/>
      <c r="E622" s="26"/>
      <c r="F622" s="13"/>
      <c r="G622" s="13"/>
      <c r="H622"/>
      <c r="I622"/>
      <c r="J622"/>
      <c r="K622"/>
      <c r="L622"/>
      <c r="M622"/>
      <c r="N622"/>
      <c r="O622"/>
      <c r="P622" s="73"/>
      <c r="Q622" s="74"/>
      <c r="R622" s="74"/>
      <c r="S622" s="74"/>
      <c r="T622" s="74"/>
      <c r="U622" s="74"/>
      <c r="V622"/>
      <c r="W622"/>
      <c r="X622"/>
      <c r="Y622" s="13"/>
      <c r="Z622" s="13"/>
      <c r="AA622" s="13"/>
      <c r="AC622"/>
      <c r="AD622" s="13"/>
      <c r="AI622" s="2"/>
      <c r="AM622" s="22"/>
    </row>
    <row r="623" spans="1:39" s="12" customFormat="1">
      <c r="A623" s="26"/>
      <c r="B623" s="11"/>
      <c r="E623" s="26"/>
      <c r="F623" s="13"/>
      <c r="G623" s="13"/>
      <c r="H623"/>
      <c r="I623"/>
      <c r="J623"/>
      <c r="K623"/>
      <c r="L623"/>
      <c r="M623"/>
      <c r="N623"/>
      <c r="O623"/>
      <c r="P623" s="73"/>
      <c r="Q623" s="74"/>
      <c r="R623" s="74"/>
      <c r="S623" s="74"/>
      <c r="T623" s="74"/>
      <c r="U623" s="74"/>
      <c r="V623"/>
      <c r="W623"/>
      <c r="X623"/>
      <c r="Y623" s="13"/>
      <c r="Z623" s="13"/>
      <c r="AA623" s="13"/>
      <c r="AC623"/>
      <c r="AD623" s="13"/>
      <c r="AI623" s="2"/>
      <c r="AM623" s="22"/>
    </row>
    <row r="624" spans="1:39" s="12" customFormat="1">
      <c r="A624" s="26"/>
      <c r="B624" s="11"/>
      <c r="E624" s="26"/>
      <c r="F624" s="13"/>
      <c r="G624" s="13"/>
      <c r="H624"/>
      <c r="I624"/>
      <c r="J624"/>
      <c r="K624"/>
      <c r="L624"/>
      <c r="M624"/>
      <c r="N624"/>
      <c r="O624"/>
      <c r="P624" s="73"/>
      <c r="Q624" s="74"/>
      <c r="R624" s="74"/>
      <c r="S624" s="74"/>
      <c r="T624" s="74"/>
      <c r="U624" s="74"/>
      <c r="V624"/>
      <c r="W624"/>
      <c r="X624"/>
      <c r="Y624" s="13"/>
      <c r="Z624" s="13"/>
      <c r="AA624" s="13"/>
      <c r="AC624"/>
      <c r="AD624" s="13"/>
      <c r="AI624" s="2"/>
      <c r="AM624" s="22"/>
    </row>
    <row r="625" spans="1:39" s="12" customFormat="1">
      <c r="A625" s="26"/>
      <c r="B625" s="11"/>
      <c r="E625" s="26"/>
      <c r="F625" s="13"/>
      <c r="G625" s="13"/>
      <c r="H625"/>
      <c r="I625"/>
      <c r="J625"/>
      <c r="K625"/>
      <c r="L625"/>
      <c r="M625"/>
      <c r="N625"/>
      <c r="O625"/>
      <c r="P625" s="73"/>
      <c r="Q625" s="74"/>
      <c r="R625" s="74"/>
      <c r="S625" s="74"/>
      <c r="T625" s="74"/>
      <c r="U625" s="74"/>
      <c r="V625"/>
      <c r="W625"/>
      <c r="X625"/>
      <c r="Y625" s="13"/>
      <c r="Z625" s="13"/>
      <c r="AA625" s="13"/>
      <c r="AC625"/>
      <c r="AD625" s="13"/>
      <c r="AI625" s="2"/>
      <c r="AM625" s="22"/>
    </row>
    <row r="626" spans="1:39" s="12" customFormat="1">
      <c r="A626" s="26"/>
      <c r="B626" s="11"/>
      <c r="E626" s="26"/>
      <c r="F626" s="13"/>
      <c r="G626" s="13"/>
      <c r="H626"/>
      <c r="I626"/>
      <c r="J626"/>
      <c r="K626"/>
      <c r="L626"/>
      <c r="M626"/>
      <c r="N626"/>
      <c r="O626"/>
      <c r="P626" s="73"/>
      <c r="Q626" s="74"/>
      <c r="R626" s="74"/>
      <c r="S626" s="74"/>
      <c r="T626" s="74"/>
      <c r="U626" s="74"/>
      <c r="V626"/>
      <c r="W626"/>
      <c r="X626"/>
      <c r="Y626" s="13"/>
      <c r="Z626" s="13"/>
      <c r="AA626" s="13"/>
      <c r="AC626"/>
      <c r="AD626" s="13"/>
      <c r="AI626" s="2"/>
      <c r="AM626" s="22"/>
    </row>
    <row r="627" spans="1:39" s="12" customFormat="1">
      <c r="A627" s="26"/>
      <c r="B627" s="11"/>
      <c r="E627" s="26"/>
      <c r="F627" s="13"/>
      <c r="G627" s="13"/>
      <c r="H627"/>
      <c r="I627"/>
      <c r="J627"/>
      <c r="K627"/>
      <c r="L627"/>
      <c r="M627"/>
      <c r="N627"/>
      <c r="O627"/>
      <c r="P627" s="73"/>
      <c r="Q627" s="74"/>
      <c r="R627" s="74"/>
      <c r="S627" s="74"/>
      <c r="T627" s="74"/>
      <c r="U627" s="74"/>
      <c r="V627"/>
      <c r="W627"/>
      <c r="X627"/>
      <c r="Y627" s="13"/>
      <c r="Z627" s="13"/>
      <c r="AA627" s="13"/>
      <c r="AC627"/>
      <c r="AD627" s="13"/>
      <c r="AI627" s="2"/>
      <c r="AM627" s="22"/>
    </row>
    <row r="628" spans="1:39" s="12" customFormat="1">
      <c r="A628" s="26"/>
      <c r="B628" s="11"/>
      <c r="E628" s="26"/>
      <c r="F628" s="13"/>
      <c r="G628" s="13"/>
      <c r="H628"/>
      <c r="I628"/>
      <c r="J628"/>
      <c r="K628"/>
      <c r="L628"/>
      <c r="M628"/>
      <c r="N628"/>
      <c r="O628"/>
      <c r="P628" s="73"/>
      <c r="Q628" s="74"/>
      <c r="R628" s="74"/>
      <c r="S628" s="74"/>
      <c r="T628" s="74"/>
      <c r="U628" s="74"/>
      <c r="V628"/>
      <c r="W628"/>
      <c r="X628"/>
      <c r="Y628" s="13"/>
      <c r="Z628" s="13"/>
      <c r="AA628" s="13"/>
      <c r="AC628"/>
      <c r="AD628" s="13"/>
      <c r="AI628" s="2"/>
      <c r="AM628" s="22"/>
    </row>
    <row r="629" spans="1:39" s="12" customFormat="1">
      <c r="A629" s="26"/>
      <c r="B629" s="11"/>
      <c r="E629" s="26"/>
      <c r="F629" s="13"/>
      <c r="G629" s="13"/>
      <c r="H629"/>
      <c r="I629"/>
      <c r="J629"/>
      <c r="K629"/>
      <c r="L629"/>
      <c r="M629"/>
      <c r="N629"/>
      <c r="O629"/>
      <c r="P629" s="73"/>
      <c r="Q629" s="74"/>
      <c r="R629" s="74"/>
      <c r="S629" s="74"/>
      <c r="T629" s="74"/>
      <c r="U629" s="74"/>
      <c r="V629"/>
      <c r="W629"/>
      <c r="X629"/>
      <c r="Y629" s="13"/>
      <c r="Z629" s="13"/>
      <c r="AA629" s="13"/>
      <c r="AC629"/>
      <c r="AD629" s="13"/>
      <c r="AI629" s="2"/>
      <c r="AM629" s="22"/>
    </row>
    <row r="630" spans="1:39" s="12" customFormat="1">
      <c r="A630" s="26"/>
      <c r="B630" s="11"/>
      <c r="E630" s="26"/>
      <c r="F630" s="13"/>
      <c r="G630" s="13"/>
      <c r="H630"/>
      <c r="I630"/>
      <c r="J630"/>
      <c r="K630"/>
      <c r="L630"/>
      <c r="M630"/>
      <c r="N630"/>
      <c r="O630"/>
      <c r="P630" s="73"/>
      <c r="Q630" s="74"/>
      <c r="R630" s="74"/>
      <c r="S630" s="74"/>
      <c r="T630" s="74"/>
      <c r="U630" s="74"/>
      <c r="V630"/>
      <c r="W630"/>
      <c r="X630"/>
      <c r="Y630" s="13"/>
      <c r="Z630" s="13"/>
      <c r="AA630" s="13"/>
      <c r="AC630"/>
      <c r="AD630" s="13"/>
      <c r="AI630" s="2"/>
      <c r="AM630" s="22"/>
    </row>
    <row r="631" spans="1:39" s="12" customFormat="1">
      <c r="A631" s="26"/>
      <c r="B631" s="11"/>
      <c r="E631" s="26"/>
      <c r="F631" s="13"/>
      <c r="G631" s="13"/>
      <c r="H631"/>
      <c r="I631"/>
      <c r="J631"/>
      <c r="K631"/>
      <c r="L631"/>
      <c r="M631"/>
      <c r="N631"/>
      <c r="O631"/>
      <c r="P631" s="73"/>
      <c r="Q631" s="74"/>
      <c r="R631" s="74"/>
      <c r="S631" s="74"/>
      <c r="T631" s="74"/>
      <c r="U631" s="74"/>
      <c r="V631"/>
      <c r="W631"/>
      <c r="X631"/>
      <c r="Y631" s="13"/>
      <c r="Z631" s="13"/>
      <c r="AA631" s="13"/>
      <c r="AC631"/>
      <c r="AD631" s="13"/>
      <c r="AI631" s="2"/>
      <c r="AM631" s="22"/>
    </row>
    <row r="632" spans="1:39" s="12" customFormat="1">
      <c r="A632" s="26"/>
      <c r="B632" s="11"/>
      <c r="E632" s="26"/>
      <c r="F632" s="13"/>
      <c r="G632" s="13"/>
      <c r="H632"/>
      <c r="I632"/>
      <c r="J632"/>
      <c r="K632"/>
      <c r="L632"/>
      <c r="M632"/>
      <c r="N632"/>
      <c r="O632"/>
      <c r="P632" s="73"/>
      <c r="Q632" s="74"/>
      <c r="R632" s="74"/>
      <c r="S632" s="74"/>
      <c r="T632" s="74"/>
      <c r="U632" s="74"/>
      <c r="V632"/>
      <c r="W632"/>
      <c r="X632"/>
      <c r="Y632" s="13"/>
      <c r="Z632" s="13"/>
      <c r="AA632" s="13"/>
      <c r="AC632"/>
      <c r="AD632" s="13"/>
      <c r="AI632" s="2"/>
      <c r="AM632" s="22"/>
    </row>
    <row r="633" spans="1:39" s="12" customFormat="1">
      <c r="A633" s="26"/>
      <c r="B633" s="11"/>
      <c r="E633" s="26"/>
      <c r="F633" s="13"/>
      <c r="G633" s="13"/>
      <c r="H633"/>
      <c r="I633"/>
      <c r="J633"/>
      <c r="K633"/>
      <c r="L633"/>
      <c r="M633"/>
      <c r="N633"/>
      <c r="O633"/>
      <c r="P633" s="73"/>
      <c r="Q633" s="74"/>
      <c r="R633" s="74"/>
      <c r="S633" s="74"/>
      <c r="T633" s="74"/>
      <c r="U633" s="74"/>
      <c r="V633"/>
      <c r="W633"/>
      <c r="X633"/>
      <c r="Y633" s="13"/>
      <c r="Z633" s="13"/>
      <c r="AA633" s="13"/>
      <c r="AC633"/>
      <c r="AD633" s="13"/>
      <c r="AI633" s="2"/>
      <c r="AM633" s="22"/>
    </row>
    <row r="634" spans="1:39" s="12" customFormat="1">
      <c r="A634" s="26"/>
      <c r="B634" s="11"/>
      <c r="E634" s="26"/>
      <c r="F634" s="13"/>
      <c r="G634" s="13"/>
      <c r="H634"/>
      <c r="I634"/>
      <c r="J634"/>
      <c r="K634"/>
      <c r="L634"/>
      <c r="M634"/>
      <c r="N634"/>
      <c r="O634"/>
      <c r="P634" s="73"/>
      <c r="Q634" s="74"/>
      <c r="R634" s="74"/>
      <c r="S634" s="74"/>
      <c r="T634" s="74"/>
      <c r="U634" s="74"/>
      <c r="V634"/>
      <c r="W634"/>
      <c r="X634"/>
      <c r="Y634" s="13"/>
      <c r="Z634" s="13"/>
      <c r="AA634" s="13"/>
      <c r="AC634"/>
      <c r="AD634" s="13"/>
      <c r="AI634" s="2"/>
      <c r="AM634" s="22"/>
    </row>
    <row r="635" spans="1:39" s="12" customFormat="1">
      <c r="A635" s="26"/>
      <c r="B635" s="11"/>
      <c r="E635" s="26"/>
      <c r="F635" s="13"/>
      <c r="G635" s="13"/>
      <c r="H635"/>
      <c r="I635"/>
      <c r="J635"/>
      <c r="K635"/>
      <c r="L635"/>
      <c r="M635"/>
      <c r="N635"/>
      <c r="O635"/>
      <c r="P635" s="73"/>
      <c r="Q635" s="74"/>
      <c r="R635" s="74"/>
      <c r="S635" s="74"/>
      <c r="T635" s="74"/>
      <c r="U635" s="74"/>
      <c r="V635"/>
      <c r="W635"/>
      <c r="X635"/>
      <c r="Y635" s="13"/>
      <c r="Z635" s="13"/>
      <c r="AA635" s="13"/>
      <c r="AC635"/>
      <c r="AD635" s="13"/>
      <c r="AI635" s="2"/>
      <c r="AM635" s="22"/>
    </row>
    <row r="636" spans="1:39" s="12" customFormat="1">
      <c r="A636" s="26"/>
      <c r="B636" s="11"/>
      <c r="E636" s="26"/>
      <c r="F636" s="13"/>
      <c r="G636" s="13"/>
      <c r="H636"/>
      <c r="I636"/>
      <c r="J636"/>
      <c r="K636"/>
      <c r="L636"/>
      <c r="M636"/>
      <c r="N636"/>
      <c r="O636"/>
      <c r="P636" s="73"/>
      <c r="Q636" s="74"/>
      <c r="R636" s="74"/>
      <c r="S636" s="74"/>
      <c r="T636" s="74"/>
      <c r="U636" s="74"/>
      <c r="V636"/>
      <c r="W636"/>
      <c r="X636"/>
      <c r="Y636" s="13"/>
      <c r="Z636" s="13"/>
      <c r="AA636" s="13"/>
      <c r="AC636"/>
      <c r="AD636" s="13"/>
      <c r="AI636" s="2"/>
      <c r="AM636" s="22"/>
    </row>
    <row r="637" spans="1:39" s="12" customFormat="1">
      <c r="A637" s="26"/>
      <c r="B637" s="11"/>
      <c r="E637" s="26"/>
      <c r="F637" s="13"/>
      <c r="G637" s="13"/>
      <c r="H637"/>
      <c r="I637"/>
      <c r="J637"/>
      <c r="K637"/>
      <c r="L637"/>
      <c r="M637"/>
      <c r="N637"/>
      <c r="O637"/>
      <c r="P637" s="73"/>
      <c r="Q637" s="74"/>
      <c r="R637" s="74"/>
      <c r="S637" s="74"/>
      <c r="T637" s="74"/>
      <c r="U637" s="74"/>
      <c r="V637"/>
      <c r="W637"/>
      <c r="X637"/>
      <c r="Y637" s="13"/>
      <c r="Z637" s="13"/>
      <c r="AA637" s="13"/>
      <c r="AC637"/>
      <c r="AD637" s="13"/>
      <c r="AI637" s="2"/>
      <c r="AM637" s="22"/>
    </row>
    <row r="638" spans="1:39" s="12" customFormat="1">
      <c r="A638" s="26"/>
      <c r="B638" s="11"/>
      <c r="E638" s="26"/>
      <c r="F638" s="13"/>
      <c r="G638" s="13"/>
      <c r="H638"/>
      <c r="I638"/>
      <c r="J638"/>
      <c r="K638"/>
      <c r="L638"/>
      <c r="M638"/>
      <c r="N638"/>
      <c r="O638"/>
      <c r="P638" s="73"/>
      <c r="Q638" s="74"/>
      <c r="R638" s="74"/>
      <c r="S638" s="74"/>
      <c r="T638" s="74"/>
      <c r="U638" s="74"/>
      <c r="V638"/>
      <c r="W638"/>
      <c r="X638"/>
      <c r="Y638" s="13"/>
      <c r="Z638" s="13"/>
      <c r="AA638" s="13"/>
      <c r="AC638"/>
      <c r="AD638" s="13"/>
      <c r="AI638" s="2"/>
      <c r="AM638" s="22"/>
    </row>
    <row r="639" spans="1:39" s="12" customFormat="1">
      <c r="A639" s="26"/>
      <c r="B639" s="11"/>
      <c r="E639" s="26"/>
      <c r="F639" s="13"/>
      <c r="G639" s="13"/>
      <c r="H639"/>
      <c r="I639"/>
      <c r="J639"/>
      <c r="K639"/>
      <c r="L639"/>
      <c r="M639"/>
      <c r="N639"/>
      <c r="O639"/>
      <c r="P639" s="73"/>
      <c r="Q639" s="74"/>
      <c r="R639" s="74"/>
      <c r="S639" s="74"/>
      <c r="T639" s="74"/>
      <c r="U639" s="74"/>
      <c r="V639"/>
      <c r="W639"/>
      <c r="X639"/>
      <c r="Y639" s="13"/>
      <c r="Z639" s="13"/>
      <c r="AA639" s="13"/>
      <c r="AC639"/>
      <c r="AD639" s="13"/>
      <c r="AI639" s="2"/>
      <c r="AM639" s="22"/>
    </row>
    <row r="640" spans="1:39" s="12" customFormat="1">
      <c r="A640" s="26"/>
      <c r="B640" s="11"/>
      <c r="E640" s="26"/>
      <c r="F640" s="13"/>
      <c r="G640" s="13"/>
      <c r="H640"/>
      <c r="I640"/>
      <c r="J640"/>
      <c r="K640"/>
      <c r="L640"/>
      <c r="M640"/>
      <c r="N640"/>
      <c r="O640"/>
      <c r="P640" s="73"/>
      <c r="Q640" s="74"/>
      <c r="R640" s="74"/>
      <c r="S640" s="74"/>
      <c r="T640" s="74"/>
      <c r="U640" s="74"/>
      <c r="V640"/>
      <c r="W640"/>
      <c r="X640"/>
      <c r="Y640" s="13"/>
      <c r="Z640" s="13"/>
      <c r="AA640" s="13"/>
      <c r="AC640"/>
      <c r="AD640" s="13"/>
      <c r="AI640" s="2"/>
      <c r="AM640" s="22"/>
    </row>
    <row r="641" spans="1:39" s="12" customFormat="1">
      <c r="A641" s="26"/>
      <c r="B641" s="11"/>
      <c r="E641" s="26"/>
      <c r="F641" s="13"/>
      <c r="G641" s="13"/>
      <c r="H641"/>
      <c r="I641"/>
      <c r="J641"/>
      <c r="K641"/>
      <c r="L641"/>
      <c r="M641"/>
      <c r="N641"/>
      <c r="O641"/>
      <c r="P641" s="73"/>
      <c r="Q641" s="74"/>
      <c r="R641" s="74"/>
      <c r="S641" s="74"/>
      <c r="T641" s="74"/>
      <c r="U641" s="74"/>
      <c r="V641"/>
      <c r="W641"/>
      <c r="X641"/>
      <c r="Y641" s="13"/>
      <c r="Z641" s="13"/>
      <c r="AA641" s="13"/>
      <c r="AC641"/>
      <c r="AD641" s="13"/>
      <c r="AI641" s="2"/>
      <c r="AM641" s="22"/>
    </row>
    <row r="642" spans="1:39" s="12" customFormat="1">
      <c r="A642" s="26"/>
      <c r="B642" s="11"/>
      <c r="E642" s="26"/>
      <c r="F642" s="13"/>
      <c r="G642" s="13"/>
      <c r="H642"/>
      <c r="I642"/>
      <c r="J642"/>
      <c r="K642"/>
      <c r="L642"/>
      <c r="M642"/>
      <c r="N642"/>
      <c r="O642"/>
      <c r="P642" s="73"/>
      <c r="Q642" s="74"/>
      <c r="R642" s="74"/>
      <c r="S642" s="74"/>
      <c r="T642" s="74"/>
      <c r="U642" s="74"/>
      <c r="V642"/>
      <c r="W642"/>
      <c r="X642"/>
      <c r="Y642" s="13"/>
      <c r="Z642" s="13"/>
      <c r="AA642" s="13"/>
      <c r="AC642"/>
      <c r="AD642" s="13"/>
      <c r="AI642" s="2"/>
      <c r="AM642" s="22"/>
    </row>
    <row r="643" spans="1:39" s="12" customFormat="1">
      <c r="A643" s="26"/>
      <c r="B643" s="11"/>
      <c r="E643" s="26"/>
      <c r="F643" s="13"/>
      <c r="G643" s="13"/>
      <c r="H643"/>
      <c r="I643"/>
      <c r="J643"/>
      <c r="K643"/>
      <c r="L643"/>
      <c r="M643"/>
      <c r="N643"/>
      <c r="O643"/>
      <c r="P643" s="73"/>
      <c r="Q643" s="74"/>
      <c r="R643" s="74"/>
      <c r="S643" s="74"/>
      <c r="T643" s="74"/>
      <c r="U643" s="74"/>
      <c r="V643"/>
      <c r="W643"/>
      <c r="X643"/>
      <c r="Y643" s="13"/>
      <c r="Z643" s="13"/>
      <c r="AA643" s="13"/>
      <c r="AC643"/>
      <c r="AD643" s="13"/>
      <c r="AI643" s="2"/>
      <c r="AM643" s="22"/>
    </row>
    <row r="644" spans="1:39" s="12" customFormat="1">
      <c r="A644" s="26"/>
      <c r="B644" s="11"/>
      <c r="E644" s="26"/>
      <c r="F644" s="13"/>
      <c r="G644" s="13"/>
      <c r="H644"/>
      <c r="I644"/>
      <c r="J644"/>
      <c r="K644"/>
      <c r="L644"/>
      <c r="M644"/>
      <c r="N644"/>
      <c r="O644"/>
      <c r="P644" s="73"/>
      <c r="Q644" s="74"/>
      <c r="R644" s="74"/>
      <c r="S644" s="74"/>
      <c r="T644" s="74"/>
      <c r="U644" s="74"/>
      <c r="V644"/>
      <c r="W644"/>
      <c r="X644"/>
      <c r="Y644" s="13"/>
      <c r="Z644" s="13"/>
      <c r="AA644" s="13"/>
      <c r="AC644"/>
      <c r="AD644" s="13"/>
      <c r="AI644" s="2"/>
      <c r="AM644" s="22"/>
    </row>
    <row r="645" spans="1:39" s="12" customFormat="1">
      <c r="A645" s="26"/>
      <c r="B645" s="11"/>
      <c r="E645" s="26"/>
      <c r="F645" s="13"/>
      <c r="G645" s="13"/>
      <c r="H645"/>
      <c r="I645"/>
      <c r="J645"/>
      <c r="K645"/>
      <c r="L645"/>
      <c r="M645"/>
      <c r="N645"/>
      <c r="O645"/>
      <c r="P645" s="73"/>
      <c r="Q645" s="74"/>
      <c r="R645" s="74"/>
      <c r="S645" s="74"/>
      <c r="T645" s="74"/>
      <c r="U645" s="74"/>
      <c r="V645"/>
      <c r="W645"/>
      <c r="X645"/>
      <c r="Y645" s="13"/>
      <c r="Z645" s="13"/>
      <c r="AA645" s="13"/>
      <c r="AC645"/>
      <c r="AD645" s="13"/>
      <c r="AI645" s="2"/>
      <c r="AM645" s="22"/>
    </row>
    <row r="646" spans="1:39" s="12" customFormat="1">
      <c r="A646" s="26"/>
      <c r="B646" s="11"/>
      <c r="E646" s="26"/>
      <c r="F646" s="13"/>
      <c r="G646" s="13"/>
      <c r="H646"/>
      <c r="I646"/>
      <c r="J646"/>
      <c r="K646"/>
      <c r="L646"/>
      <c r="M646"/>
      <c r="N646"/>
      <c r="O646"/>
      <c r="P646" s="73"/>
      <c r="Q646" s="74"/>
      <c r="R646" s="74"/>
      <c r="S646" s="74"/>
      <c r="T646" s="74"/>
      <c r="U646" s="74"/>
      <c r="V646"/>
      <c r="W646"/>
      <c r="X646"/>
      <c r="Y646" s="13"/>
      <c r="Z646" s="13"/>
      <c r="AA646" s="13"/>
      <c r="AC646"/>
      <c r="AD646" s="13"/>
      <c r="AI646" s="2"/>
      <c r="AM646" s="22"/>
    </row>
    <row r="647" spans="1:39" s="12" customFormat="1">
      <c r="A647" s="26"/>
      <c r="B647" s="11"/>
      <c r="E647" s="26"/>
      <c r="F647" s="13"/>
      <c r="G647" s="13"/>
      <c r="H647"/>
      <c r="I647"/>
      <c r="J647"/>
      <c r="K647"/>
      <c r="L647"/>
      <c r="M647"/>
      <c r="N647"/>
      <c r="O647"/>
      <c r="P647" s="73"/>
      <c r="Q647" s="74"/>
      <c r="R647" s="74"/>
      <c r="S647" s="74"/>
      <c r="T647" s="74"/>
      <c r="U647" s="74"/>
      <c r="V647"/>
      <c r="W647"/>
      <c r="X647"/>
      <c r="Y647" s="13"/>
      <c r="Z647" s="13"/>
      <c r="AA647" s="13"/>
      <c r="AC647"/>
      <c r="AD647" s="13"/>
      <c r="AI647" s="2"/>
      <c r="AM647" s="22"/>
    </row>
    <row r="648" spans="1:39" s="12" customFormat="1">
      <c r="A648" s="26"/>
      <c r="B648" s="11"/>
      <c r="E648" s="26"/>
      <c r="F648" s="13"/>
      <c r="G648" s="13"/>
      <c r="H648"/>
      <c r="I648"/>
      <c r="J648"/>
      <c r="K648"/>
      <c r="L648"/>
      <c r="M648"/>
      <c r="N648"/>
      <c r="O648"/>
      <c r="P648" s="73"/>
      <c r="Q648" s="74"/>
      <c r="R648" s="74"/>
      <c r="S648" s="74"/>
      <c r="T648" s="74"/>
      <c r="U648" s="74"/>
      <c r="V648"/>
      <c r="W648"/>
      <c r="X648"/>
      <c r="Y648" s="13"/>
      <c r="Z648" s="13"/>
      <c r="AA648" s="13"/>
      <c r="AC648"/>
      <c r="AD648" s="13"/>
      <c r="AI648" s="2"/>
      <c r="AM648" s="22"/>
    </row>
    <row r="649" spans="1:39" s="12" customFormat="1">
      <c r="A649" s="26"/>
      <c r="B649" s="11"/>
      <c r="E649" s="26"/>
      <c r="F649" s="13"/>
      <c r="G649" s="13"/>
      <c r="H649"/>
      <c r="I649"/>
      <c r="J649"/>
      <c r="K649"/>
      <c r="L649"/>
      <c r="M649"/>
      <c r="N649"/>
      <c r="O649"/>
      <c r="P649" s="73"/>
      <c r="Q649" s="74"/>
      <c r="R649" s="74"/>
      <c r="S649" s="74"/>
      <c r="T649" s="74"/>
      <c r="U649" s="74"/>
      <c r="V649"/>
      <c r="W649"/>
      <c r="X649"/>
      <c r="Y649" s="13"/>
      <c r="Z649" s="13"/>
      <c r="AA649" s="13"/>
      <c r="AC649"/>
      <c r="AD649" s="13"/>
      <c r="AI649" s="2"/>
      <c r="AM649" s="22"/>
    </row>
    <row r="650" spans="1:39" s="12" customFormat="1">
      <c r="A650" s="26"/>
      <c r="B650" s="11"/>
      <c r="E650" s="26"/>
      <c r="F650" s="13"/>
      <c r="G650" s="13"/>
      <c r="H650"/>
      <c r="I650"/>
      <c r="J650"/>
      <c r="K650"/>
      <c r="L650"/>
      <c r="M650"/>
      <c r="N650"/>
      <c r="O650"/>
      <c r="P650" s="73"/>
      <c r="Q650" s="74"/>
      <c r="R650" s="74"/>
      <c r="S650" s="74"/>
      <c r="T650" s="74"/>
      <c r="U650" s="74"/>
      <c r="V650"/>
      <c r="W650"/>
      <c r="X650"/>
      <c r="Y650" s="13"/>
      <c r="Z650" s="13"/>
      <c r="AA650" s="13"/>
      <c r="AC650"/>
      <c r="AD650" s="13"/>
      <c r="AI650" s="2"/>
      <c r="AM650" s="22"/>
    </row>
    <row r="651" spans="1:39" s="12" customFormat="1">
      <c r="A651" s="26"/>
      <c r="B651" s="11"/>
      <c r="E651" s="26"/>
      <c r="F651" s="13"/>
      <c r="G651" s="13"/>
      <c r="H651"/>
      <c r="I651"/>
      <c r="J651"/>
      <c r="K651"/>
      <c r="L651"/>
      <c r="M651"/>
      <c r="N651"/>
      <c r="O651"/>
      <c r="P651" s="73"/>
      <c r="Q651" s="74"/>
      <c r="R651" s="74"/>
      <c r="S651" s="74"/>
      <c r="T651" s="74"/>
      <c r="U651" s="74"/>
      <c r="V651"/>
      <c r="W651"/>
      <c r="X651"/>
      <c r="Y651" s="13"/>
      <c r="Z651" s="13"/>
      <c r="AA651" s="13"/>
      <c r="AC651"/>
      <c r="AD651" s="13"/>
      <c r="AI651" s="2"/>
      <c r="AM651" s="22"/>
    </row>
    <row r="652" spans="1:39" s="12" customFormat="1">
      <c r="A652" s="26"/>
      <c r="B652" s="11"/>
      <c r="E652" s="26"/>
      <c r="F652" s="13"/>
      <c r="G652" s="13"/>
      <c r="H652"/>
      <c r="I652"/>
      <c r="J652"/>
      <c r="K652"/>
      <c r="L652"/>
      <c r="M652"/>
      <c r="N652"/>
      <c r="O652"/>
      <c r="P652" s="73"/>
      <c r="Q652" s="74"/>
      <c r="R652" s="74"/>
      <c r="S652" s="74"/>
      <c r="T652" s="74"/>
      <c r="U652" s="74"/>
      <c r="V652"/>
      <c r="W652"/>
      <c r="X652"/>
      <c r="Y652" s="13"/>
      <c r="Z652" s="13"/>
      <c r="AA652" s="13"/>
      <c r="AC652"/>
      <c r="AD652" s="13"/>
      <c r="AI652" s="2"/>
      <c r="AM652" s="22"/>
    </row>
    <row r="653" spans="1:39" s="12" customFormat="1">
      <c r="A653" s="26"/>
      <c r="B653" s="11"/>
      <c r="E653" s="26"/>
      <c r="F653" s="13"/>
      <c r="G653" s="13"/>
      <c r="H653"/>
      <c r="I653"/>
      <c r="J653"/>
      <c r="K653"/>
      <c r="L653"/>
      <c r="M653"/>
      <c r="N653"/>
      <c r="O653"/>
      <c r="P653" s="73"/>
      <c r="Q653" s="74"/>
      <c r="R653" s="74"/>
      <c r="S653" s="74"/>
      <c r="T653" s="74"/>
      <c r="U653" s="74"/>
      <c r="V653"/>
      <c r="W653"/>
      <c r="X653"/>
      <c r="Y653" s="13"/>
      <c r="Z653" s="13"/>
      <c r="AA653" s="13"/>
      <c r="AC653"/>
      <c r="AD653" s="13"/>
      <c r="AI653" s="2"/>
      <c r="AM653" s="22"/>
    </row>
    <row r="654" spans="1:39" s="12" customFormat="1">
      <c r="A654" s="26"/>
      <c r="B654" s="11"/>
      <c r="E654" s="26"/>
      <c r="F654" s="13"/>
      <c r="G654" s="13"/>
      <c r="H654"/>
      <c r="I654"/>
      <c r="J654"/>
      <c r="K654"/>
      <c r="L654"/>
      <c r="M654"/>
      <c r="N654"/>
      <c r="O654"/>
      <c r="P654" s="73"/>
      <c r="Q654" s="74"/>
      <c r="R654" s="74"/>
      <c r="S654" s="74"/>
      <c r="T654" s="74"/>
      <c r="U654" s="74"/>
      <c r="V654"/>
      <c r="W654"/>
      <c r="X654"/>
      <c r="Y654" s="13"/>
      <c r="Z654" s="13"/>
      <c r="AA654" s="13"/>
      <c r="AC654"/>
      <c r="AD654" s="13"/>
      <c r="AI654" s="2"/>
      <c r="AM654" s="22"/>
    </row>
    <row r="655" spans="1:39" s="12" customFormat="1">
      <c r="A655" s="26"/>
      <c r="B655" s="11"/>
      <c r="E655" s="26"/>
      <c r="F655" s="13"/>
      <c r="G655" s="13"/>
      <c r="H655"/>
      <c r="I655"/>
      <c r="J655"/>
      <c r="K655"/>
      <c r="L655"/>
      <c r="M655"/>
      <c r="N655"/>
      <c r="O655"/>
      <c r="P655" s="73"/>
      <c r="Q655" s="74"/>
      <c r="R655" s="74"/>
      <c r="S655" s="74"/>
      <c r="T655" s="74"/>
      <c r="U655" s="74"/>
      <c r="V655"/>
      <c r="W655"/>
      <c r="X655"/>
      <c r="Y655" s="13"/>
      <c r="Z655" s="13"/>
      <c r="AA655" s="13"/>
      <c r="AC655"/>
      <c r="AD655" s="13"/>
      <c r="AI655" s="2"/>
      <c r="AM655" s="22"/>
    </row>
    <row r="656" spans="1:39" s="12" customFormat="1">
      <c r="A656" s="26"/>
      <c r="B656" s="11"/>
      <c r="E656" s="26"/>
      <c r="F656" s="13"/>
      <c r="G656" s="13"/>
      <c r="H656"/>
      <c r="I656"/>
      <c r="J656"/>
      <c r="K656"/>
      <c r="L656"/>
      <c r="M656"/>
      <c r="N656"/>
      <c r="O656"/>
      <c r="P656" s="73"/>
      <c r="Q656" s="74"/>
      <c r="R656" s="74"/>
      <c r="S656" s="74"/>
      <c r="T656" s="74"/>
      <c r="U656" s="74"/>
      <c r="V656"/>
      <c r="W656"/>
      <c r="X656"/>
      <c r="Y656" s="13"/>
      <c r="Z656" s="13"/>
      <c r="AA656" s="13"/>
      <c r="AC656"/>
      <c r="AD656" s="13"/>
      <c r="AI656" s="2"/>
      <c r="AM656" s="22"/>
    </row>
    <row r="657" spans="1:39" s="12" customFormat="1">
      <c r="A657" s="26"/>
      <c r="B657" s="11"/>
      <c r="E657" s="26"/>
      <c r="F657" s="13"/>
      <c r="G657" s="13"/>
      <c r="H657"/>
      <c r="I657"/>
      <c r="J657"/>
      <c r="K657"/>
      <c r="L657"/>
      <c r="M657"/>
      <c r="N657"/>
      <c r="O657"/>
      <c r="P657" s="73"/>
      <c r="Q657" s="74"/>
      <c r="R657" s="74"/>
      <c r="S657" s="74"/>
      <c r="T657" s="74"/>
      <c r="U657" s="74"/>
      <c r="V657"/>
      <c r="W657"/>
      <c r="X657"/>
      <c r="Y657" s="13"/>
      <c r="Z657" s="13"/>
      <c r="AA657" s="13"/>
      <c r="AC657"/>
      <c r="AD657" s="13"/>
      <c r="AI657" s="2"/>
      <c r="AM657" s="22"/>
    </row>
    <row r="658" spans="1:39" s="12" customFormat="1">
      <c r="A658" s="26"/>
      <c r="B658" s="11"/>
      <c r="E658" s="26"/>
      <c r="F658" s="13"/>
      <c r="G658" s="13"/>
      <c r="H658"/>
      <c r="I658"/>
      <c r="J658"/>
      <c r="K658"/>
      <c r="L658"/>
      <c r="M658"/>
      <c r="N658"/>
      <c r="O658"/>
      <c r="P658" s="73"/>
      <c r="Q658" s="74"/>
      <c r="R658" s="74"/>
      <c r="S658" s="74"/>
      <c r="T658" s="74"/>
      <c r="U658" s="74"/>
      <c r="V658"/>
      <c r="W658"/>
      <c r="X658"/>
      <c r="Y658" s="13"/>
      <c r="Z658" s="13"/>
      <c r="AA658" s="13"/>
      <c r="AC658"/>
      <c r="AD658" s="13"/>
      <c r="AI658" s="2"/>
      <c r="AM658" s="22"/>
    </row>
    <row r="659" spans="1:39" s="12" customFormat="1">
      <c r="A659" s="26"/>
      <c r="B659" s="11"/>
      <c r="E659" s="26"/>
      <c r="F659" s="13"/>
      <c r="G659" s="13"/>
      <c r="H659"/>
      <c r="I659"/>
      <c r="J659"/>
      <c r="K659"/>
      <c r="L659"/>
      <c r="M659"/>
      <c r="N659"/>
      <c r="O659"/>
      <c r="P659" s="73"/>
      <c r="Q659" s="74"/>
      <c r="R659" s="74"/>
      <c r="S659" s="74"/>
      <c r="T659" s="74"/>
      <c r="U659" s="74"/>
      <c r="V659"/>
      <c r="W659"/>
      <c r="X659"/>
      <c r="Y659" s="13"/>
      <c r="Z659" s="13"/>
      <c r="AA659" s="13"/>
      <c r="AC659"/>
      <c r="AD659" s="13"/>
      <c r="AI659" s="2"/>
      <c r="AM659" s="22"/>
    </row>
    <row r="660" spans="1:39" s="12" customFormat="1">
      <c r="A660" s="26"/>
      <c r="B660" s="11"/>
      <c r="E660" s="26"/>
      <c r="F660" s="13"/>
      <c r="G660" s="13"/>
      <c r="H660"/>
      <c r="I660"/>
      <c r="J660"/>
      <c r="K660"/>
      <c r="L660"/>
      <c r="M660"/>
      <c r="N660"/>
      <c r="O660"/>
      <c r="P660" s="73"/>
      <c r="Q660" s="74"/>
      <c r="R660" s="74"/>
      <c r="S660" s="74"/>
      <c r="T660" s="74"/>
      <c r="U660" s="74"/>
      <c r="V660"/>
      <c r="W660"/>
      <c r="X660"/>
      <c r="Y660" s="13"/>
      <c r="Z660" s="13"/>
      <c r="AA660" s="13"/>
      <c r="AC660"/>
      <c r="AD660" s="13"/>
      <c r="AI660" s="2"/>
      <c r="AM660" s="22"/>
    </row>
    <row r="661" spans="1:39" s="12" customFormat="1">
      <c r="A661" s="26"/>
      <c r="B661" s="11"/>
      <c r="E661" s="26"/>
      <c r="F661" s="13"/>
      <c r="G661" s="13"/>
      <c r="H661"/>
      <c r="I661"/>
      <c r="J661"/>
      <c r="K661"/>
      <c r="L661"/>
      <c r="M661"/>
      <c r="N661"/>
      <c r="O661"/>
      <c r="P661" s="73"/>
      <c r="Q661" s="74"/>
      <c r="R661" s="74"/>
      <c r="S661" s="74"/>
      <c r="T661" s="74"/>
      <c r="U661" s="74"/>
      <c r="V661"/>
      <c r="W661"/>
      <c r="X661"/>
      <c r="Y661" s="13"/>
      <c r="Z661" s="13"/>
      <c r="AA661" s="13"/>
      <c r="AC661"/>
      <c r="AD661" s="13"/>
      <c r="AI661" s="2"/>
      <c r="AM661" s="22"/>
    </row>
    <row r="662" spans="1:39" s="12" customFormat="1">
      <c r="A662" s="26"/>
      <c r="B662" s="11"/>
      <c r="E662" s="26"/>
      <c r="F662" s="13"/>
      <c r="G662" s="13"/>
      <c r="H662"/>
      <c r="I662"/>
      <c r="J662"/>
      <c r="K662"/>
      <c r="L662"/>
      <c r="M662"/>
      <c r="N662"/>
      <c r="O662"/>
      <c r="P662" s="73"/>
      <c r="Q662" s="74"/>
      <c r="R662" s="74"/>
      <c r="S662" s="74"/>
      <c r="T662" s="74"/>
      <c r="U662" s="74"/>
      <c r="V662"/>
      <c r="W662"/>
      <c r="X662"/>
      <c r="Y662" s="13"/>
      <c r="Z662" s="13"/>
      <c r="AA662" s="13"/>
      <c r="AC662"/>
      <c r="AD662" s="13"/>
      <c r="AI662" s="2"/>
      <c r="AM662" s="22"/>
    </row>
    <row r="663" spans="1:39" s="12" customFormat="1">
      <c r="A663" s="26"/>
      <c r="B663" s="11"/>
      <c r="E663" s="26"/>
      <c r="F663" s="13"/>
      <c r="G663" s="13"/>
      <c r="H663"/>
      <c r="I663"/>
      <c r="J663"/>
      <c r="K663"/>
      <c r="L663"/>
      <c r="M663"/>
      <c r="N663"/>
      <c r="O663"/>
      <c r="P663" s="73"/>
      <c r="Q663" s="74"/>
      <c r="R663" s="74"/>
      <c r="S663" s="74"/>
      <c r="T663" s="74"/>
      <c r="U663" s="74"/>
      <c r="V663"/>
      <c r="W663"/>
      <c r="X663"/>
      <c r="Y663" s="13"/>
      <c r="Z663" s="13"/>
      <c r="AA663" s="13"/>
      <c r="AC663"/>
      <c r="AD663" s="13"/>
      <c r="AI663" s="2"/>
      <c r="AM663" s="22"/>
    </row>
    <row r="664" spans="1:39" s="12" customFormat="1">
      <c r="A664" s="26"/>
      <c r="B664" s="11"/>
      <c r="E664" s="26"/>
      <c r="F664" s="13"/>
      <c r="G664" s="13"/>
      <c r="H664"/>
      <c r="I664"/>
      <c r="J664"/>
      <c r="K664"/>
      <c r="L664"/>
      <c r="M664"/>
      <c r="N664"/>
      <c r="O664"/>
      <c r="P664" s="73"/>
      <c r="Q664" s="74"/>
      <c r="R664" s="74"/>
      <c r="S664" s="74"/>
      <c r="T664" s="74"/>
      <c r="U664" s="74"/>
      <c r="V664"/>
      <c r="W664"/>
      <c r="X664"/>
      <c r="Y664" s="13"/>
      <c r="Z664" s="13"/>
      <c r="AA664" s="13"/>
      <c r="AC664"/>
      <c r="AD664" s="13"/>
      <c r="AI664" s="2"/>
      <c r="AM664" s="22"/>
    </row>
    <row r="665" spans="1:39" s="12" customFormat="1">
      <c r="A665" s="26"/>
      <c r="B665" s="11"/>
      <c r="E665" s="26"/>
      <c r="F665" s="13"/>
      <c r="G665" s="13"/>
      <c r="H665"/>
      <c r="I665"/>
      <c r="J665"/>
      <c r="K665"/>
      <c r="L665"/>
      <c r="M665"/>
      <c r="N665"/>
      <c r="O665"/>
      <c r="P665" s="73"/>
      <c r="Q665" s="74"/>
      <c r="R665" s="74"/>
      <c r="S665" s="74"/>
      <c r="T665" s="74"/>
      <c r="U665" s="74"/>
      <c r="V665"/>
      <c r="W665"/>
      <c r="X665"/>
      <c r="Y665" s="13"/>
      <c r="Z665" s="13"/>
      <c r="AA665" s="13"/>
      <c r="AC665"/>
      <c r="AD665" s="13"/>
      <c r="AI665" s="2"/>
      <c r="AM665" s="22"/>
    </row>
    <row r="666" spans="1:39" s="12" customFormat="1">
      <c r="A666" s="26"/>
      <c r="B666" s="11"/>
      <c r="E666" s="26"/>
      <c r="F666" s="13"/>
      <c r="G666" s="13"/>
      <c r="H666"/>
      <c r="I666"/>
      <c r="J666"/>
      <c r="K666"/>
      <c r="L666"/>
      <c r="M666"/>
      <c r="N666"/>
      <c r="O666"/>
      <c r="P666" s="73"/>
      <c r="Q666" s="74"/>
      <c r="R666" s="74"/>
      <c r="S666" s="74"/>
      <c r="T666" s="74"/>
      <c r="U666" s="74"/>
      <c r="V666"/>
      <c r="W666"/>
      <c r="X666"/>
      <c r="Y666" s="13"/>
      <c r="Z666" s="13"/>
      <c r="AA666" s="13"/>
      <c r="AC666"/>
      <c r="AD666" s="13"/>
      <c r="AI666" s="2"/>
      <c r="AM666" s="22"/>
    </row>
    <row r="667" spans="1:39" s="12" customFormat="1">
      <c r="A667" s="26"/>
      <c r="B667" s="11"/>
      <c r="E667" s="26"/>
      <c r="F667" s="13"/>
      <c r="G667" s="13"/>
      <c r="H667"/>
      <c r="I667"/>
      <c r="J667"/>
      <c r="K667"/>
      <c r="L667"/>
      <c r="M667"/>
      <c r="N667"/>
      <c r="O667"/>
      <c r="P667" s="73"/>
      <c r="Q667" s="74"/>
      <c r="R667" s="74"/>
      <c r="S667" s="74"/>
      <c r="T667" s="74"/>
      <c r="U667" s="74"/>
      <c r="V667"/>
      <c r="W667"/>
      <c r="X667"/>
      <c r="Y667" s="13"/>
      <c r="Z667" s="13"/>
      <c r="AA667" s="13"/>
      <c r="AC667"/>
      <c r="AD667" s="13"/>
      <c r="AI667" s="2"/>
      <c r="AM667" s="22"/>
    </row>
    <row r="668" spans="1:39" s="12" customFormat="1">
      <c r="A668" s="26"/>
      <c r="B668" s="11"/>
      <c r="E668" s="26"/>
      <c r="F668" s="13"/>
      <c r="G668" s="13"/>
      <c r="H668"/>
      <c r="I668"/>
      <c r="J668"/>
      <c r="K668"/>
      <c r="L668"/>
      <c r="M668"/>
      <c r="N668"/>
      <c r="O668"/>
      <c r="P668" s="73"/>
      <c r="Q668" s="74"/>
      <c r="R668" s="74"/>
      <c r="S668" s="74"/>
      <c r="T668" s="74"/>
      <c r="U668" s="74"/>
      <c r="V668"/>
      <c r="W668"/>
      <c r="X668"/>
      <c r="Y668" s="13"/>
      <c r="Z668" s="13"/>
      <c r="AA668" s="13"/>
      <c r="AC668"/>
      <c r="AD668" s="13"/>
      <c r="AI668" s="2"/>
      <c r="AM668" s="22"/>
    </row>
    <row r="669" spans="1:39" s="12" customFormat="1">
      <c r="A669" s="26"/>
      <c r="B669" s="11"/>
      <c r="E669" s="26"/>
      <c r="F669" s="13"/>
      <c r="G669" s="13"/>
      <c r="H669"/>
      <c r="I669"/>
      <c r="J669"/>
      <c r="K669"/>
      <c r="L669"/>
      <c r="M669"/>
      <c r="N669"/>
      <c r="O669"/>
      <c r="P669" s="73"/>
      <c r="Q669" s="74"/>
      <c r="R669" s="74"/>
      <c r="S669" s="74"/>
      <c r="T669" s="74"/>
      <c r="U669" s="74"/>
      <c r="V669"/>
      <c r="W669"/>
      <c r="X669"/>
      <c r="Y669" s="13"/>
      <c r="Z669" s="13"/>
      <c r="AA669" s="13"/>
      <c r="AC669"/>
      <c r="AD669" s="13"/>
      <c r="AI669" s="2"/>
      <c r="AM669" s="22"/>
    </row>
    <row r="670" spans="1:39" s="12" customFormat="1">
      <c r="A670" s="26"/>
      <c r="B670" s="11"/>
      <c r="E670" s="26"/>
      <c r="F670" s="13"/>
      <c r="G670" s="13"/>
      <c r="H670"/>
      <c r="I670"/>
      <c r="J670"/>
      <c r="K670"/>
      <c r="L670"/>
      <c r="M670"/>
      <c r="N670"/>
      <c r="O670"/>
      <c r="P670" s="73"/>
      <c r="Q670" s="74"/>
      <c r="R670" s="74"/>
      <c r="S670" s="74"/>
      <c r="T670" s="74"/>
      <c r="U670" s="74"/>
      <c r="V670"/>
      <c r="W670"/>
      <c r="X670"/>
      <c r="Y670" s="13"/>
      <c r="Z670" s="13"/>
      <c r="AA670" s="13"/>
      <c r="AC670"/>
      <c r="AD670" s="13"/>
      <c r="AI670" s="2"/>
      <c r="AM670" s="22"/>
    </row>
    <row r="671" spans="1:39" s="12" customFormat="1">
      <c r="A671" s="26"/>
      <c r="B671" s="11"/>
      <c r="E671" s="26"/>
      <c r="F671" s="13"/>
      <c r="G671" s="13"/>
      <c r="H671"/>
      <c r="I671"/>
      <c r="J671"/>
      <c r="K671"/>
      <c r="L671"/>
      <c r="M671"/>
      <c r="N671"/>
      <c r="O671"/>
      <c r="P671" s="73"/>
      <c r="Q671" s="74"/>
      <c r="R671" s="74"/>
      <c r="S671" s="74"/>
      <c r="T671" s="74"/>
      <c r="U671" s="74"/>
      <c r="V671"/>
      <c r="W671"/>
      <c r="X671"/>
      <c r="Y671" s="13"/>
      <c r="Z671" s="13"/>
      <c r="AA671" s="13"/>
      <c r="AC671"/>
      <c r="AD671" s="13"/>
      <c r="AI671" s="2"/>
      <c r="AM671" s="22"/>
    </row>
    <row r="672" spans="1:39" s="12" customFormat="1">
      <c r="A672" s="26"/>
      <c r="B672" s="11"/>
      <c r="E672" s="26"/>
      <c r="F672" s="13"/>
      <c r="G672" s="13"/>
      <c r="H672"/>
      <c r="I672"/>
      <c r="J672"/>
      <c r="K672"/>
      <c r="L672"/>
      <c r="M672"/>
      <c r="N672"/>
      <c r="O672"/>
      <c r="P672" s="73"/>
      <c r="Q672" s="74"/>
      <c r="R672" s="74"/>
      <c r="S672" s="74"/>
      <c r="T672" s="74"/>
      <c r="U672" s="74"/>
      <c r="V672"/>
      <c r="W672"/>
      <c r="X672"/>
      <c r="Y672" s="13"/>
      <c r="Z672" s="13"/>
      <c r="AA672" s="13"/>
      <c r="AC672"/>
      <c r="AD672" s="13"/>
      <c r="AI672" s="2"/>
      <c r="AM672" s="22"/>
    </row>
    <row r="673" spans="1:39" s="12" customFormat="1">
      <c r="A673" s="26"/>
      <c r="B673" s="11"/>
      <c r="E673" s="26"/>
      <c r="F673" s="13"/>
      <c r="G673" s="13"/>
      <c r="H673"/>
      <c r="I673"/>
      <c r="J673"/>
      <c r="K673"/>
      <c r="L673"/>
      <c r="M673"/>
      <c r="N673"/>
      <c r="O673"/>
      <c r="P673" s="73"/>
      <c r="Q673" s="74"/>
      <c r="R673" s="74"/>
      <c r="S673" s="74"/>
      <c r="T673" s="74"/>
      <c r="U673" s="74"/>
      <c r="V673"/>
      <c r="W673"/>
      <c r="X673"/>
      <c r="Y673" s="13"/>
      <c r="Z673" s="13"/>
      <c r="AA673" s="13"/>
      <c r="AC673"/>
      <c r="AD673" s="13"/>
      <c r="AI673" s="2"/>
      <c r="AM673" s="22"/>
    </row>
    <row r="674" spans="1:39" s="12" customFormat="1">
      <c r="A674" s="26"/>
      <c r="B674" s="11"/>
      <c r="E674" s="26"/>
      <c r="F674" s="13"/>
      <c r="G674" s="13"/>
      <c r="H674"/>
      <c r="I674"/>
      <c r="J674"/>
      <c r="K674"/>
      <c r="L674"/>
      <c r="M674"/>
      <c r="N674"/>
      <c r="O674"/>
      <c r="P674" s="73"/>
      <c r="Q674" s="74"/>
      <c r="R674" s="74"/>
      <c r="S674" s="74"/>
      <c r="T674" s="74"/>
      <c r="U674" s="74"/>
      <c r="V674"/>
      <c r="W674"/>
      <c r="X674"/>
      <c r="Y674" s="13"/>
      <c r="Z674" s="13"/>
      <c r="AA674" s="13"/>
      <c r="AC674"/>
      <c r="AD674" s="13"/>
      <c r="AI674" s="2"/>
      <c r="AM674" s="22"/>
    </row>
    <row r="675" spans="1:39" s="12" customFormat="1">
      <c r="A675" s="26"/>
      <c r="B675" s="11"/>
      <c r="E675" s="26"/>
      <c r="F675" s="13"/>
      <c r="G675" s="13"/>
      <c r="H675"/>
      <c r="I675"/>
      <c r="J675"/>
      <c r="K675"/>
      <c r="L675"/>
      <c r="M675"/>
      <c r="N675"/>
      <c r="O675"/>
      <c r="P675" s="73"/>
      <c r="Q675" s="74"/>
      <c r="R675" s="74"/>
      <c r="S675" s="74"/>
      <c r="T675" s="74"/>
      <c r="U675" s="74"/>
      <c r="V675"/>
      <c r="W675"/>
      <c r="X675"/>
      <c r="Y675" s="13"/>
      <c r="Z675" s="13"/>
      <c r="AA675" s="13"/>
      <c r="AC675"/>
      <c r="AD675" s="13"/>
      <c r="AI675" s="2"/>
      <c r="AM675" s="22"/>
    </row>
    <row r="676" spans="1:39" s="12" customFormat="1">
      <c r="A676" s="26"/>
      <c r="B676" s="11"/>
      <c r="E676" s="26"/>
      <c r="F676" s="13"/>
      <c r="G676" s="13"/>
      <c r="H676"/>
      <c r="I676"/>
      <c r="J676"/>
      <c r="K676"/>
      <c r="L676"/>
      <c r="M676"/>
      <c r="N676"/>
      <c r="O676"/>
      <c r="P676" s="73"/>
      <c r="Q676" s="74"/>
      <c r="R676" s="74"/>
      <c r="S676" s="74"/>
      <c r="T676" s="74"/>
      <c r="U676" s="74"/>
      <c r="V676"/>
      <c r="W676"/>
      <c r="X676"/>
      <c r="Y676" s="13"/>
      <c r="Z676" s="13"/>
      <c r="AA676" s="13"/>
      <c r="AC676"/>
      <c r="AD676" s="13"/>
      <c r="AI676" s="2"/>
      <c r="AM676" s="22"/>
    </row>
    <row r="677" spans="1:39" s="12" customFormat="1">
      <c r="A677" s="26"/>
      <c r="B677" s="11"/>
      <c r="E677" s="26"/>
      <c r="F677" s="13"/>
      <c r="G677" s="13"/>
      <c r="H677"/>
      <c r="I677"/>
      <c r="J677"/>
      <c r="K677"/>
      <c r="L677"/>
      <c r="M677"/>
      <c r="N677"/>
      <c r="O677"/>
      <c r="P677" s="73"/>
      <c r="Q677" s="74"/>
      <c r="R677" s="74"/>
      <c r="S677" s="74"/>
      <c r="T677" s="74"/>
      <c r="U677" s="74"/>
      <c r="V677"/>
      <c r="W677"/>
      <c r="X677"/>
      <c r="Y677" s="13"/>
      <c r="Z677" s="13"/>
      <c r="AA677" s="13"/>
      <c r="AC677"/>
      <c r="AD677" s="13"/>
      <c r="AI677" s="2"/>
      <c r="AM677" s="22"/>
    </row>
    <row r="678" spans="1:39" s="12" customFormat="1">
      <c r="A678" s="26"/>
      <c r="B678" s="11"/>
      <c r="E678" s="26"/>
      <c r="F678" s="13"/>
      <c r="G678" s="13"/>
      <c r="H678"/>
      <c r="I678"/>
      <c r="J678"/>
      <c r="K678"/>
      <c r="L678"/>
      <c r="M678"/>
      <c r="N678"/>
      <c r="O678"/>
      <c r="P678" s="73"/>
      <c r="Q678" s="74"/>
      <c r="R678" s="74"/>
      <c r="S678" s="74"/>
      <c r="T678" s="74"/>
      <c r="U678" s="74"/>
      <c r="V678"/>
      <c r="W678"/>
      <c r="X678"/>
      <c r="Y678" s="13"/>
      <c r="Z678" s="13"/>
      <c r="AA678" s="13"/>
      <c r="AC678"/>
      <c r="AD678" s="13"/>
      <c r="AI678" s="2"/>
      <c r="AM678" s="22"/>
    </row>
    <row r="679" spans="1:39" s="12" customFormat="1">
      <c r="A679" s="26"/>
      <c r="B679" s="11"/>
      <c r="E679" s="26"/>
      <c r="F679" s="13"/>
      <c r="G679" s="13"/>
      <c r="H679"/>
      <c r="I679"/>
      <c r="J679"/>
      <c r="K679"/>
      <c r="L679"/>
      <c r="M679"/>
      <c r="N679"/>
      <c r="O679"/>
      <c r="P679" s="73"/>
      <c r="Q679" s="74"/>
      <c r="R679" s="74"/>
      <c r="S679" s="74"/>
      <c r="T679" s="74"/>
      <c r="U679" s="74"/>
      <c r="V679"/>
      <c r="W679"/>
      <c r="X679"/>
      <c r="Y679" s="13"/>
      <c r="Z679" s="13"/>
      <c r="AA679" s="13"/>
      <c r="AC679"/>
      <c r="AD679" s="13"/>
      <c r="AI679" s="2"/>
      <c r="AM679" s="22"/>
    </row>
    <row r="680" spans="1:39" s="12" customFormat="1">
      <c r="A680" s="26"/>
      <c r="B680" s="11"/>
      <c r="E680" s="26"/>
      <c r="F680" s="13"/>
      <c r="G680" s="13"/>
      <c r="H680"/>
      <c r="I680"/>
      <c r="J680"/>
      <c r="K680"/>
      <c r="L680"/>
      <c r="M680"/>
      <c r="N680"/>
      <c r="O680"/>
      <c r="P680" s="73"/>
      <c r="Q680" s="74"/>
      <c r="R680" s="74"/>
      <c r="S680" s="74"/>
      <c r="T680" s="74"/>
      <c r="U680" s="74"/>
      <c r="V680"/>
      <c r="W680"/>
      <c r="X680"/>
      <c r="Y680" s="13"/>
      <c r="Z680" s="13"/>
      <c r="AA680" s="13"/>
      <c r="AC680"/>
      <c r="AD680" s="13"/>
      <c r="AI680" s="2"/>
      <c r="AM680" s="22"/>
    </row>
    <row r="681" spans="1:39" s="12" customFormat="1">
      <c r="A681" s="26"/>
      <c r="B681" s="11"/>
      <c r="E681" s="26"/>
      <c r="F681" s="13"/>
      <c r="G681" s="13"/>
      <c r="H681"/>
      <c r="I681"/>
      <c r="J681"/>
      <c r="K681"/>
      <c r="L681"/>
      <c r="M681"/>
      <c r="N681"/>
      <c r="O681"/>
      <c r="P681" s="73"/>
      <c r="Q681" s="74"/>
      <c r="R681" s="74"/>
      <c r="S681" s="74"/>
      <c r="T681" s="74"/>
      <c r="U681" s="74"/>
      <c r="V681"/>
      <c r="W681"/>
      <c r="X681"/>
      <c r="Y681" s="13"/>
      <c r="Z681" s="13"/>
      <c r="AA681" s="13"/>
      <c r="AC681"/>
      <c r="AD681" s="13"/>
      <c r="AI681" s="2"/>
      <c r="AM681" s="22"/>
    </row>
    <row r="682" spans="1:39" s="12" customFormat="1">
      <c r="A682" s="26"/>
      <c r="B682" s="11"/>
      <c r="E682" s="26"/>
      <c r="F682" s="13"/>
      <c r="G682" s="13"/>
      <c r="H682"/>
      <c r="I682"/>
      <c r="J682"/>
      <c r="K682"/>
      <c r="L682"/>
      <c r="M682"/>
      <c r="N682"/>
      <c r="O682"/>
      <c r="P682" s="73"/>
      <c r="Q682" s="74"/>
      <c r="R682" s="74"/>
      <c r="S682" s="74"/>
      <c r="T682" s="74"/>
      <c r="U682" s="74"/>
      <c r="V682"/>
      <c r="W682"/>
      <c r="X682"/>
      <c r="Y682" s="13"/>
      <c r="Z682" s="13"/>
      <c r="AA682" s="13"/>
      <c r="AC682"/>
      <c r="AD682" s="13"/>
      <c r="AI682" s="2"/>
      <c r="AM682" s="22"/>
    </row>
    <row r="683" spans="1:39" s="12" customFormat="1">
      <c r="A683" s="26"/>
      <c r="B683" s="11"/>
      <c r="E683" s="26"/>
      <c r="F683" s="13"/>
      <c r="G683" s="13"/>
      <c r="H683"/>
      <c r="I683"/>
      <c r="J683"/>
      <c r="K683"/>
      <c r="L683"/>
      <c r="M683"/>
      <c r="N683"/>
      <c r="O683"/>
      <c r="P683" s="73"/>
      <c r="Q683" s="74"/>
      <c r="R683" s="74"/>
      <c r="S683" s="74"/>
      <c r="T683" s="74"/>
      <c r="U683" s="74"/>
      <c r="V683"/>
      <c r="W683"/>
      <c r="X683"/>
      <c r="Y683" s="13"/>
      <c r="Z683" s="13"/>
      <c r="AA683" s="13"/>
      <c r="AC683"/>
      <c r="AD683" s="13"/>
      <c r="AI683" s="2"/>
      <c r="AM683" s="22"/>
    </row>
    <row r="684" spans="1:39" s="12" customFormat="1">
      <c r="A684" s="26"/>
      <c r="B684" s="11"/>
      <c r="E684" s="26"/>
      <c r="F684" s="13"/>
      <c r="G684" s="13"/>
      <c r="H684"/>
      <c r="I684"/>
      <c r="J684"/>
      <c r="K684"/>
      <c r="L684"/>
      <c r="M684"/>
      <c r="N684"/>
      <c r="O684"/>
      <c r="P684" s="73"/>
      <c r="Q684" s="74"/>
      <c r="R684" s="74"/>
      <c r="S684" s="74"/>
      <c r="T684" s="74"/>
      <c r="U684" s="74"/>
      <c r="V684"/>
      <c r="W684"/>
      <c r="X684"/>
      <c r="Y684" s="13"/>
      <c r="Z684" s="13"/>
      <c r="AA684" s="13"/>
      <c r="AC684"/>
      <c r="AD684" s="13"/>
      <c r="AI684" s="2"/>
      <c r="AM684" s="22"/>
    </row>
    <row r="685" spans="1:39" s="12" customFormat="1">
      <c r="A685" s="26"/>
      <c r="B685" s="11"/>
      <c r="E685" s="26"/>
      <c r="F685" s="13"/>
      <c r="G685" s="13"/>
      <c r="H685"/>
      <c r="I685"/>
      <c r="J685"/>
      <c r="K685"/>
      <c r="L685"/>
      <c r="M685"/>
      <c r="N685"/>
      <c r="O685"/>
      <c r="P685" s="73"/>
      <c r="Q685" s="74"/>
      <c r="R685" s="74"/>
      <c r="S685" s="74"/>
      <c r="T685" s="74"/>
      <c r="U685" s="74"/>
      <c r="V685"/>
      <c r="W685"/>
      <c r="X685"/>
      <c r="Y685" s="13"/>
      <c r="Z685" s="13"/>
      <c r="AA685" s="13"/>
      <c r="AC685"/>
      <c r="AD685" s="13"/>
      <c r="AI685" s="2"/>
      <c r="AM685" s="22"/>
    </row>
    <row r="686" spans="1:39" s="12" customFormat="1">
      <c r="A686" s="26"/>
      <c r="B686" s="11"/>
      <c r="E686" s="26"/>
      <c r="F686" s="13"/>
      <c r="G686" s="13"/>
      <c r="H686"/>
      <c r="I686"/>
      <c r="J686"/>
      <c r="K686"/>
      <c r="L686"/>
      <c r="M686"/>
      <c r="N686"/>
      <c r="O686"/>
      <c r="P686" s="73"/>
      <c r="Q686" s="74"/>
      <c r="R686" s="74"/>
      <c r="S686" s="74"/>
      <c r="T686" s="74"/>
      <c r="U686" s="74"/>
      <c r="V686"/>
      <c r="W686"/>
      <c r="X686"/>
      <c r="Y686" s="13"/>
      <c r="Z686" s="13"/>
      <c r="AA686" s="13"/>
      <c r="AC686"/>
      <c r="AD686" s="13"/>
      <c r="AI686" s="2"/>
      <c r="AM686" s="22"/>
    </row>
    <row r="687" spans="1:39" s="12" customFormat="1">
      <c r="A687" s="26"/>
      <c r="B687" s="11"/>
      <c r="E687" s="26"/>
      <c r="F687" s="13"/>
      <c r="G687" s="13"/>
      <c r="H687"/>
      <c r="I687"/>
      <c r="J687"/>
      <c r="K687"/>
      <c r="L687"/>
      <c r="M687"/>
      <c r="N687"/>
      <c r="O687"/>
      <c r="P687" s="73"/>
      <c r="Q687" s="74"/>
      <c r="R687" s="74"/>
      <c r="S687" s="74"/>
      <c r="T687" s="74"/>
      <c r="U687" s="74"/>
      <c r="V687"/>
      <c r="W687"/>
      <c r="X687"/>
      <c r="Y687" s="13"/>
      <c r="Z687" s="13"/>
      <c r="AA687" s="13"/>
      <c r="AC687"/>
      <c r="AD687" s="13"/>
      <c r="AI687" s="2"/>
      <c r="AM687" s="22"/>
    </row>
    <row r="688" spans="1:39" s="12" customFormat="1">
      <c r="A688" s="26"/>
      <c r="B688" s="11"/>
      <c r="E688" s="26"/>
      <c r="F688" s="13"/>
      <c r="G688" s="13"/>
      <c r="H688"/>
      <c r="I688"/>
      <c r="J688"/>
      <c r="K688"/>
      <c r="L688"/>
      <c r="M688"/>
      <c r="N688"/>
      <c r="O688"/>
      <c r="P688" s="73"/>
      <c r="Q688" s="74"/>
      <c r="R688" s="74"/>
      <c r="S688" s="74"/>
      <c r="T688" s="74"/>
      <c r="U688" s="74"/>
      <c r="V688"/>
      <c r="W688"/>
      <c r="X688"/>
      <c r="Y688" s="13"/>
      <c r="Z688" s="13"/>
      <c r="AA688" s="13"/>
      <c r="AC688"/>
      <c r="AD688" s="13"/>
      <c r="AI688" s="2"/>
      <c r="AM688" s="22"/>
    </row>
    <row r="689" spans="1:39" s="12" customFormat="1">
      <c r="A689" s="26"/>
      <c r="B689" s="11"/>
      <c r="E689" s="26"/>
      <c r="F689" s="13"/>
      <c r="G689" s="13"/>
      <c r="H689"/>
      <c r="I689"/>
      <c r="J689"/>
      <c r="K689"/>
      <c r="L689"/>
      <c r="M689"/>
      <c r="N689"/>
      <c r="O689"/>
      <c r="P689" s="73"/>
      <c r="Q689" s="74"/>
      <c r="R689" s="74"/>
      <c r="S689" s="74"/>
      <c r="T689" s="74"/>
      <c r="U689" s="74"/>
      <c r="V689"/>
      <c r="W689"/>
      <c r="X689"/>
      <c r="Y689" s="13"/>
      <c r="Z689" s="13"/>
      <c r="AA689" s="13"/>
      <c r="AC689"/>
      <c r="AD689" s="13"/>
      <c r="AI689" s="2"/>
      <c r="AM689" s="22"/>
    </row>
    <row r="690" spans="1:39" s="12" customFormat="1">
      <c r="A690" s="26"/>
      <c r="B690" s="11"/>
      <c r="E690" s="26"/>
      <c r="F690" s="13"/>
      <c r="G690" s="13"/>
      <c r="H690"/>
      <c r="I690"/>
      <c r="J690"/>
      <c r="K690"/>
      <c r="L690"/>
      <c r="M690"/>
      <c r="N690"/>
      <c r="O690"/>
      <c r="P690" s="73"/>
      <c r="Q690" s="74"/>
      <c r="R690" s="74"/>
      <c r="S690" s="74"/>
      <c r="T690" s="74"/>
      <c r="U690" s="74"/>
      <c r="V690"/>
      <c r="W690"/>
      <c r="X690"/>
      <c r="Y690" s="13"/>
      <c r="Z690" s="13"/>
      <c r="AA690" s="13"/>
      <c r="AC690"/>
      <c r="AD690" s="13"/>
      <c r="AI690" s="2"/>
      <c r="AM690" s="22"/>
    </row>
    <row r="691" spans="1:39" s="12" customFormat="1">
      <c r="A691" s="26"/>
      <c r="B691" s="11"/>
      <c r="E691" s="26"/>
      <c r="F691" s="13"/>
      <c r="G691" s="13"/>
      <c r="H691"/>
      <c r="I691"/>
      <c r="J691"/>
      <c r="K691"/>
      <c r="L691"/>
      <c r="M691"/>
      <c r="N691"/>
      <c r="O691"/>
      <c r="P691" s="73"/>
      <c r="Q691" s="74"/>
      <c r="R691" s="74"/>
      <c r="S691" s="74"/>
      <c r="T691" s="74"/>
      <c r="U691" s="74"/>
      <c r="V691"/>
      <c r="W691"/>
      <c r="X691"/>
      <c r="Y691" s="13"/>
      <c r="Z691" s="13"/>
      <c r="AA691" s="13"/>
      <c r="AC691"/>
      <c r="AD691" s="13"/>
      <c r="AI691" s="2"/>
      <c r="AM691" s="22"/>
    </row>
    <row r="692" spans="1:39" s="12" customFormat="1">
      <c r="A692" s="26"/>
      <c r="B692" s="11"/>
      <c r="E692" s="26"/>
      <c r="F692" s="13"/>
      <c r="G692" s="13"/>
      <c r="H692"/>
      <c r="I692"/>
      <c r="J692"/>
      <c r="K692"/>
      <c r="L692"/>
      <c r="M692"/>
      <c r="N692"/>
      <c r="O692"/>
      <c r="P692" s="73"/>
      <c r="Q692" s="74"/>
      <c r="R692" s="74"/>
      <c r="S692" s="74"/>
      <c r="T692" s="74"/>
      <c r="U692" s="74"/>
      <c r="V692"/>
      <c r="W692"/>
      <c r="X692"/>
      <c r="Y692" s="13"/>
      <c r="Z692" s="13"/>
      <c r="AA692" s="13"/>
      <c r="AC692"/>
      <c r="AD692" s="13"/>
      <c r="AI692" s="2"/>
      <c r="AM692" s="22"/>
    </row>
    <row r="693" spans="1:39" s="12" customFormat="1">
      <c r="A693" s="26"/>
      <c r="B693" s="11"/>
      <c r="E693" s="26"/>
      <c r="F693" s="13"/>
      <c r="G693" s="13"/>
      <c r="H693"/>
      <c r="I693"/>
      <c r="J693"/>
      <c r="K693"/>
      <c r="L693"/>
      <c r="M693"/>
      <c r="N693"/>
      <c r="O693"/>
      <c r="P693" s="73"/>
      <c r="Q693" s="74"/>
      <c r="R693" s="74"/>
      <c r="S693" s="74"/>
      <c r="T693" s="74"/>
      <c r="U693" s="74"/>
      <c r="V693"/>
      <c r="W693"/>
      <c r="X693"/>
      <c r="Y693" s="13"/>
      <c r="Z693" s="13"/>
      <c r="AA693" s="13"/>
      <c r="AC693"/>
      <c r="AD693" s="13"/>
      <c r="AI693" s="2"/>
      <c r="AM693" s="22"/>
    </row>
    <row r="694" spans="1:39" s="12" customFormat="1">
      <c r="A694" s="26"/>
      <c r="B694" s="11"/>
      <c r="E694" s="26"/>
      <c r="F694" s="13"/>
      <c r="G694" s="13"/>
      <c r="H694"/>
      <c r="I694"/>
      <c r="J694"/>
      <c r="K694"/>
      <c r="L694"/>
      <c r="M694"/>
      <c r="N694"/>
      <c r="O694"/>
      <c r="P694" s="73"/>
      <c r="Q694" s="74"/>
      <c r="R694" s="74"/>
      <c r="S694" s="74"/>
      <c r="T694" s="74"/>
      <c r="U694" s="74"/>
      <c r="V694"/>
      <c r="W694"/>
      <c r="X694"/>
      <c r="Y694" s="13"/>
      <c r="Z694" s="13"/>
      <c r="AA694" s="13"/>
      <c r="AC694"/>
      <c r="AD694" s="13"/>
      <c r="AI694" s="2"/>
      <c r="AM694" s="22"/>
    </row>
    <row r="695" spans="1:39" s="12" customFormat="1">
      <c r="A695" s="26"/>
      <c r="B695" s="11"/>
      <c r="E695" s="26"/>
      <c r="F695" s="13"/>
      <c r="G695" s="13"/>
      <c r="H695"/>
      <c r="I695"/>
      <c r="J695"/>
      <c r="K695"/>
      <c r="L695"/>
      <c r="M695"/>
      <c r="N695"/>
      <c r="O695"/>
      <c r="P695" s="73"/>
      <c r="Q695" s="74"/>
      <c r="R695" s="74"/>
      <c r="S695" s="74"/>
      <c r="T695" s="74"/>
      <c r="U695" s="74"/>
      <c r="V695"/>
      <c r="W695"/>
      <c r="X695"/>
      <c r="Y695" s="13"/>
      <c r="Z695" s="13"/>
      <c r="AA695" s="13"/>
      <c r="AC695"/>
      <c r="AD695" s="13"/>
      <c r="AI695" s="2"/>
      <c r="AM695" s="22"/>
    </row>
    <row r="696" spans="1:39" s="12" customFormat="1">
      <c r="A696" s="26"/>
      <c r="B696" s="11"/>
      <c r="E696" s="26"/>
      <c r="F696" s="13"/>
      <c r="G696" s="13"/>
      <c r="H696"/>
      <c r="I696"/>
      <c r="J696"/>
      <c r="K696"/>
      <c r="L696"/>
      <c r="M696"/>
      <c r="N696"/>
      <c r="O696"/>
      <c r="P696" s="73"/>
      <c r="Q696" s="74"/>
      <c r="R696" s="74"/>
      <c r="S696" s="74"/>
      <c r="T696" s="74"/>
      <c r="U696" s="74"/>
      <c r="V696"/>
      <c r="W696"/>
      <c r="X696"/>
      <c r="Y696" s="13"/>
      <c r="Z696" s="13"/>
      <c r="AA696" s="13"/>
      <c r="AC696"/>
      <c r="AD696" s="13"/>
      <c r="AI696" s="2"/>
      <c r="AM696" s="22"/>
    </row>
    <row r="697" spans="1:39" s="12" customFormat="1">
      <c r="A697" s="26"/>
      <c r="B697" s="11"/>
      <c r="E697" s="26"/>
      <c r="F697" s="13"/>
      <c r="G697" s="13"/>
      <c r="H697"/>
      <c r="I697"/>
      <c r="J697"/>
      <c r="K697"/>
      <c r="L697"/>
      <c r="M697"/>
      <c r="N697"/>
      <c r="O697"/>
      <c r="P697" s="73"/>
      <c r="Q697" s="74"/>
      <c r="R697" s="74"/>
      <c r="S697" s="74"/>
      <c r="T697" s="74"/>
      <c r="U697" s="74"/>
      <c r="V697"/>
      <c r="W697"/>
      <c r="X697"/>
      <c r="Y697" s="13"/>
      <c r="Z697" s="13"/>
      <c r="AA697" s="13"/>
      <c r="AC697"/>
      <c r="AD697" s="13"/>
      <c r="AI697" s="2"/>
      <c r="AM697" s="22"/>
    </row>
    <row r="698" spans="1:39" s="12" customFormat="1">
      <c r="A698" s="26"/>
      <c r="B698" s="11"/>
      <c r="E698" s="26"/>
      <c r="F698" s="13"/>
      <c r="G698" s="13"/>
      <c r="H698"/>
      <c r="I698"/>
      <c r="J698"/>
      <c r="K698"/>
      <c r="L698"/>
      <c r="M698"/>
      <c r="N698"/>
      <c r="O698"/>
      <c r="P698" s="73"/>
      <c r="Q698" s="74"/>
      <c r="R698" s="74"/>
      <c r="S698" s="74"/>
      <c r="T698" s="74"/>
      <c r="U698" s="74"/>
      <c r="V698"/>
      <c r="W698"/>
      <c r="X698"/>
      <c r="Y698" s="13"/>
      <c r="Z698" s="13"/>
      <c r="AA698" s="13"/>
      <c r="AC698"/>
      <c r="AD698" s="13"/>
      <c r="AI698" s="2"/>
      <c r="AM698" s="22"/>
    </row>
    <row r="699" spans="1:39" s="12" customFormat="1">
      <c r="A699" s="26"/>
      <c r="B699" s="11"/>
      <c r="E699" s="26"/>
      <c r="F699" s="13"/>
      <c r="G699" s="13"/>
      <c r="H699"/>
      <c r="I699"/>
      <c r="J699"/>
      <c r="K699"/>
      <c r="L699"/>
      <c r="M699"/>
      <c r="N699"/>
      <c r="O699"/>
      <c r="P699" s="73"/>
      <c r="Q699" s="74"/>
      <c r="R699" s="74"/>
      <c r="S699" s="74"/>
      <c r="T699" s="74"/>
      <c r="U699" s="74"/>
      <c r="V699"/>
      <c r="W699"/>
      <c r="X699"/>
      <c r="Y699" s="13"/>
      <c r="Z699" s="13"/>
      <c r="AA699" s="13"/>
      <c r="AC699"/>
      <c r="AD699" s="13"/>
      <c r="AI699" s="2"/>
      <c r="AM699" s="22"/>
    </row>
    <row r="700" spans="1:39" s="12" customFormat="1">
      <c r="A700" s="26"/>
      <c r="B700" s="11"/>
      <c r="E700" s="26"/>
      <c r="F700" s="13"/>
      <c r="G700" s="13"/>
      <c r="H700"/>
      <c r="I700"/>
      <c r="J700"/>
      <c r="K700"/>
      <c r="L700"/>
      <c r="M700"/>
      <c r="N700"/>
      <c r="O700"/>
      <c r="P700" s="73"/>
      <c r="Q700" s="74"/>
      <c r="R700" s="74"/>
      <c r="S700" s="74"/>
      <c r="T700" s="74"/>
      <c r="U700" s="74"/>
      <c r="V700"/>
      <c r="W700"/>
      <c r="X700"/>
      <c r="Y700" s="13"/>
      <c r="Z700" s="13"/>
      <c r="AA700" s="13"/>
      <c r="AC700"/>
      <c r="AD700" s="13"/>
      <c r="AI700" s="2"/>
      <c r="AM700" s="22"/>
    </row>
    <row r="701" spans="1:39" s="12" customFormat="1">
      <c r="A701" s="26"/>
      <c r="B701" s="11"/>
      <c r="E701" s="26"/>
      <c r="F701" s="13"/>
      <c r="G701" s="13"/>
      <c r="H701"/>
      <c r="I701"/>
      <c r="J701"/>
      <c r="K701"/>
      <c r="L701"/>
      <c r="M701"/>
      <c r="N701"/>
      <c r="O701"/>
      <c r="P701" s="73"/>
      <c r="Q701" s="74"/>
      <c r="R701" s="74"/>
      <c r="S701" s="74"/>
      <c r="T701" s="74"/>
      <c r="U701" s="74"/>
      <c r="V701"/>
      <c r="W701"/>
      <c r="X701"/>
      <c r="Y701" s="13"/>
      <c r="Z701" s="13"/>
      <c r="AA701" s="13"/>
      <c r="AC701"/>
      <c r="AD701" s="13"/>
      <c r="AI701" s="2"/>
      <c r="AM701" s="22"/>
    </row>
    <row r="702" spans="1:39" s="12" customFormat="1">
      <c r="A702" s="26"/>
      <c r="B702" s="11"/>
      <c r="E702" s="26"/>
      <c r="F702" s="13"/>
      <c r="G702" s="13"/>
      <c r="H702"/>
      <c r="I702"/>
      <c r="J702"/>
      <c r="K702"/>
      <c r="L702"/>
      <c r="M702"/>
      <c r="N702"/>
      <c r="O702"/>
      <c r="P702" s="73"/>
      <c r="Q702" s="74"/>
      <c r="R702" s="74"/>
      <c r="S702" s="74"/>
      <c r="T702" s="74"/>
      <c r="U702" s="74"/>
      <c r="V702"/>
      <c r="W702"/>
      <c r="X702"/>
      <c r="Y702" s="13"/>
      <c r="Z702" s="13"/>
      <c r="AA702" s="13"/>
      <c r="AC702"/>
      <c r="AD702" s="13"/>
      <c r="AI702" s="2"/>
      <c r="AM702" s="22"/>
    </row>
    <row r="703" spans="1:39" s="12" customFormat="1">
      <c r="A703" s="26"/>
      <c r="B703" s="11"/>
      <c r="E703" s="26"/>
      <c r="F703" s="13"/>
      <c r="G703" s="13"/>
      <c r="H703"/>
      <c r="I703"/>
      <c r="J703"/>
      <c r="K703"/>
      <c r="L703"/>
      <c r="M703"/>
      <c r="N703"/>
      <c r="O703"/>
      <c r="P703" s="73"/>
      <c r="Q703" s="74"/>
      <c r="R703" s="74"/>
      <c r="S703" s="74"/>
      <c r="T703" s="74"/>
      <c r="U703" s="74"/>
      <c r="V703"/>
      <c r="W703"/>
      <c r="X703"/>
      <c r="Y703" s="13"/>
      <c r="Z703" s="13"/>
      <c r="AA703" s="13"/>
      <c r="AC703"/>
      <c r="AD703" s="13"/>
      <c r="AI703" s="2"/>
      <c r="AM703" s="22"/>
    </row>
    <row r="704" spans="1:39" s="12" customFormat="1">
      <c r="A704" s="26"/>
      <c r="B704" s="11"/>
      <c r="E704" s="26"/>
      <c r="F704" s="13"/>
      <c r="G704" s="13"/>
      <c r="H704"/>
      <c r="I704"/>
      <c r="J704"/>
      <c r="K704"/>
      <c r="L704"/>
      <c r="M704"/>
      <c r="N704"/>
      <c r="O704"/>
      <c r="P704" s="73"/>
      <c r="Q704" s="74"/>
      <c r="R704" s="74"/>
      <c r="S704" s="74"/>
      <c r="T704" s="74"/>
      <c r="U704" s="74"/>
      <c r="V704"/>
      <c r="W704"/>
      <c r="X704"/>
      <c r="Y704" s="13"/>
      <c r="Z704" s="13"/>
      <c r="AA704" s="13"/>
      <c r="AC704"/>
      <c r="AD704" s="13"/>
      <c r="AI704" s="2"/>
      <c r="AM704" s="22"/>
    </row>
    <row r="705" spans="1:39" s="12" customFormat="1">
      <c r="A705" s="26"/>
      <c r="B705" s="11"/>
      <c r="E705" s="26"/>
      <c r="F705" s="13"/>
      <c r="G705" s="13"/>
      <c r="H705"/>
      <c r="I705"/>
      <c r="J705"/>
      <c r="K705"/>
      <c r="L705"/>
      <c r="M705"/>
      <c r="N705"/>
      <c r="O705"/>
      <c r="P705" s="73"/>
      <c r="Q705" s="74"/>
      <c r="R705" s="74"/>
      <c r="S705" s="74"/>
      <c r="T705" s="74"/>
      <c r="U705" s="74"/>
      <c r="V705"/>
      <c r="W705"/>
      <c r="X705"/>
      <c r="Y705" s="13"/>
      <c r="Z705" s="13"/>
      <c r="AA705" s="13"/>
      <c r="AC705"/>
      <c r="AD705" s="13"/>
      <c r="AI705" s="2"/>
      <c r="AM705" s="22"/>
    </row>
    <row r="706" spans="1:39" s="12" customFormat="1">
      <c r="A706" s="26"/>
      <c r="B706" s="11"/>
      <c r="E706" s="26"/>
      <c r="F706" s="13"/>
      <c r="G706" s="13"/>
      <c r="H706"/>
      <c r="I706"/>
      <c r="J706"/>
      <c r="K706"/>
      <c r="L706"/>
      <c r="M706"/>
      <c r="N706"/>
      <c r="O706"/>
      <c r="P706" s="73"/>
      <c r="Q706" s="74"/>
      <c r="R706" s="74"/>
      <c r="S706" s="74"/>
      <c r="T706" s="74"/>
      <c r="U706" s="74"/>
      <c r="V706"/>
      <c r="W706"/>
      <c r="X706"/>
      <c r="Y706" s="13"/>
      <c r="Z706" s="13"/>
      <c r="AA706" s="13"/>
      <c r="AC706"/>
      <c r="AD706" s="13"/>
      <c r="AI706" s="2"/>
      <c r="AM706" s="22"/>
    </row>
    <row r="707" spans="1:39" s="12" customFormat="1">
      <c r="A707" s="26"/>
      <c r="B707" s="11"/>
      <c r="E707" s="26"/>
      <c r="F707" s="13"/>
      <c r="G707" s="13"/>
      <c r="H707"/>
      <c r="I707"/>
      <c r="J707"/>
      <c r="K707"/>
      <c r="L707"/>
      <c r="M707"/>
      <c r="N707"/>
      <c r="O707"/>
      <c r="P707" s="73"/>
      <c r="Q707" s="74"/>
      <c r="R707" s="74"/>
      <c r="S707" s="74"/>
      <c r="T707" s="74"/>
      <c r="U707" s="74"/>
      <c r="V707"/>
      <c r="W707"/>
      <c r="X707"/>
      <c r="Y707" s="13"/>
      <c r="Z707" s="13"/>
      <c r="AA707" s="13"/>
      <c r="AC707"/>
      <c r="AD707" s="13"/>
      <c r="AI707" s="2"/>
      <c r="AM707" s="22"/>
    </row>
    <row r="708" spans="1:39" s="12" customFormat="1">
      <c r="A708" s="26"/>
      <c r="B708" s="11"/>
      <c r="E708" s="26"/>
      <c r="F708" s="13"/>
      <c r="G708" s="13"/>
      <c r="H708"/>
      <c r="I708"/>
      <c r="J708"/>
      <c r="K708"/>
      <c r="L708"/>
      <c r="M708"/>
      <c r="N708"/>
      <c r="O708"/>
      <c r="P708" s="73"/>
      <c r="Q708" s="74"/>
      <c r="R708" s="74"/>
      <c r="S708" s="74"/>
      <c r="T708" s="74"/>
      <c r="U708" s="74"/>
      <c r="V708"/>
      <c r="W708"/>
      <c r="X708"/>
      <c r="Y708" s="13"/>
      <c r="Z708" s="13"/>
      <c r="AA708" s="13"/>
      <c r="AC708"/>
      <c r="AD708" s="13"/>
      <c r="AI708" s="2"/>
      <c r="AM708" s="22"/>
    </row>
    <row r="709" spans="1:39" s="12" customFormat="1">
      <c r="A709" s="26"/>
      <c r="B709" s="11"/>
      <c r="E709" s="26"/>
      <c r="F709" s="13"/>
      <c r="G709" s="13"/>
      <c r="H709"/>
      <c r="I709"/>
      <c r="J709"/>
      <c r="K709"/>
      <c r="L709"/>
      <c r="M709"/>
      <c r="N709"/>
      <c r="O709"/>
      <c r="P709" s="73"/>
      <c r="Q709" s="74"/>
      <c r="R709" s="74"/>
      <c r="S709" s="74"/>
      <c r="T709" s="74"/>
      <c r="U709" s="74"/>
      <c r="V709"/>
      <c r="W709"/>
      <c r="X709"/>
      <c r="Y709" s="13"/>
      <c r="Z709" s="13"/>
      <c r="AA709" s="13"/>
      <c r="AC709"/>
      <c r="AD709" s="13"/>
      <c r="AI709" s="2"/>
      <c r="AM709" s="22"/>
    </row>
    <row r="710" spans="1:39" s="12" customFormat="1">
      <c r="A710" s="26"/>
      <c r="B710" s="11"/>
      <c r="E710" s="26"/>
      <c r="F710" s="13"/>
      <c r="G710" s="13"/>
      <c r="H710"/>
      <c r="I710"/>
      <c r="J710"/>
      <c r="K710"/>
      <c r="L710"/>
      <c r="M710"/>
      <c r="N710"/>
      <c r="O710"/>
      <c r="P710" s="73"/>
      <c r="Q710" s="74"/>
      <c r="R710" s="74"/>
      <c r="S710" s="74"/>
      <c r="T710" s="74"/>
      <c r="U710" s="74"/>
      <c r="V710"/>
      <c r="W710"/>
      <c r="X710"/>
      <c r="Y710" s="13"/>
      <c r="Z710" s="13"/>
      <c r="AA710" s="13"/>
      <c r="AC710"/>
      <c r="AD710" s="13"/>
      <c r="AI710" s="2"/>
      <c r="AM710" s="22"/>
    </row>
    <row r="711" spans="1:39" s="12" customFormat="1">
      <c r="A711" s="26"/>
      <c r="B711" s="11"/>
      <c r="E711" s="26"/>
      <c r="F711" s="13"/>
      <c r="G711" s="13"/>
      <c r="H711"/>
      <c r="I711"/>
      <c r="J711"/>
      <c r="K711"/>
      <c r="L711"/>
      <c r="M711"/>
      <c r="N711"/>
      <c r="O711"/>
      <c r="P711" s="73"/>
      <c r="Q711" s="74"/>
      <c r="R711" s="74"/>
      <c r="S711" s="74"/>
      <c r="T711" s="74"/>
      <c r="U711" s="74"/>
      <c r="V711"/>
      <c r="W711"/>
      <c r="X711"/>
      <c r="Y711" s="13"/>
      <c r="Z711" s="13"/>
      <c r="AA711" s="13"/>
      <c r="AC711"/>
      <c r="AD711" s="13"/>
      <c r="AI711" s="2"/>
      <c r="AM711" s="22"/>
    </row>
    <row r="712" spans="1:39" s="12" customFormat="1">
      <c r="A712" s="26"/>
      <c r="B712" s="11"/>
      <c r="E712" s="26"/>
      <c r="F712" s="13"/>
      <c r="G712" s="13"/>
      <c r="H712"/>
      <c r="I712"/>
      <c r="J712"/>
      <c r="K712"/>
      <c r="L712"/>
      <c r="M712"/>
      <c r="N712"/>
      <c r="O712"/>
      <c r="P712" s="73"/>
      <c r="Q712" s="74"/>
      <c r="R712" s="74"/>
      <c r="S712" s="74"/>
      <c r="T712" s="74"/>
      <c r="U712" s="74"/>
      <c r="V712"/>
      <c r="W712"/>
      <c r="X712"/>
      <c r="Y712" s="13"/>
      <c r="Z712" s="13"/>
      <c r="AA712" s="13"/>
      <c r="AC712"/>
      <c r="AD712" s="13"/>
      <c r="AI712" s="2"/>
      <c r="AM712" s="22"/>
    </row>
    <row r="713" spans="1:39" s="12" customFormat="1">
      <c r="A713" s="26"/>
      <c r="B713" s="11"/>
      <c r="E713" s="26"/>
      <c r="F713" s="13"/>
      <c r="G713" s="13"/>
      <c r="H713"/>
      <c r="I713"/>
      <c r="J713"/>
      <c r="K713"/>
      <c r="L713"/>
      <c r="M713"/>
      <c r="N713"/>
      <c r="O713"/>
      <c r="P713" s="73"/>
      <c r="Q713" s="74"/>
      <c r="R713" s="74"/>
      <c r="S713" s="74"/>
      <c r="T713" s="74"/>
      <c r="U713" s="74"/>
      <c r="V713"/>
      <c r="W713"/>
      <c r="X713"/>
      <c r="Y713" s="13"/>
      <c r="Z713" s="13"/>
      <c r="AA713" s="13"/>
      <c r="AC713"/>
      <c r="AD713" s="13"/>
      <c r="AI713" s="2"/>
      <c r="AM713" s="22"/>
    </row>
    <row r="714" spans="1:39" s="12" customFormat="1">
      <c r="A714" s="26"/>
      <c r="B714" s="11"/>
      <c r="E714" s="26"/>
      <c r="F714" s="13"/>
      <c r="G714" s="13"/>
      <c r="H714"/>
      <c r="I714"/>
      <c r="J714"/>
      <c r="K714"/>
      <c r="L714"/>
      <c r="M714"/>
      <c r="N714"/>
      <c r="O714"/>
      <c r="P714" s="73"/>
      <c r="Q714" s="74"/>
      <c r="R714" s="74"/>
      <c r="S714" s="74"/>
      <c r="T714" s="74"/>
      <c r="U714" s="74"/>
      <c r="V714"/>
      <c r="W714"/>
      <c r="X714"/>
      <c r="Y714" s="13"/>
      <c r="Z714" s="13"/>
      <c r="AA714" s="13"/>
      <c r="AC714"/>
      <c r="AD714" s="13"/>
      <c r="AI714" s="2"/>
      <c r="AM714" s="22"/>
    </row>
    <row r="715" spans="1:39" s="12" customFormat="1">
      <c r="A715" s="26"/>
      <c r="B715" s="11"/>
      <c r="E715" s="26"/>
      <c r="F715" s="13"/>
      <c r="G715" s="13"/>
      <c r="H715"/>
      <c r="I715"/>
      <c r="J715"/>
      <c r="K715"/>
      <c r="L715"/>
      <c r="M715"/>
      <c r="N715"/>
      <c r="O715"/>
      <c r="P715" s="73"/>
      <c r="Q715" s="74"/>
      <c r="R715" s="74"/>
      <c r="S715" s="74"/>
      <c r="T715" s="74"/>
      <c r="U715" s="74"/>
      <c r="V715"/>
      <c r="W715"/>
      <c r="X715"/>
      <c r="Y715" s="13"/>
      <c r="Z715" s="13"/>
      <c r="AA715" s="13"/>
      <c r="AC715"/>
      <c r="AD715" s="13"/>
      <c r="AI715" s="2"/>
      <c r="AM715" s="22"/>
    </row>
    <row r="716" spans="1:39" s="12" customFormat="1">
      <c r="A716" s="26"/>
      <c r="B716" s="11"/>
      <c r="E716" s="26"/>
      <c r="F716" s="13"/>
      <c r="G716" s="13"/>
      <c r="H716"/>
      <c r="I716"/>
      <c r="J716"/>
      <c r="K716"/>
      <c r="L716"/>
      <c r="M716"/>
      <c r="N716"/>
      <c r="O716"/>
      <c r="P716" s="73"/>
      <c r="Q716" s="74"/>
      <c r="R716" s="74"/>
      <c r="S716" s="74"/>
      <c r="T716" s="74"/>
      <c r="U716" s="74"/>
      <c r="V716"/>
      <c r="W716"/>
      <c r="X716"/>
      <c r="Y716" s="13"/>
      <c r="Z716" s="13"/>
      <c r="AA716" s="13"/>
      <c r="AC716"/>
      <c r="AD716" s="13"/>
      <c r="AI716" s="2"/>
      <c r="AM716" s="22"/>
    </row>
    <row r="717" spans="1:39" s="12" customFormat="1">
      <c r="A717" s="26"/>
      <c r="B717" s="11"/>
      <c r="E717" s="26"/>
      <c r="F717" s="13"/>
      <c r="G717" s="13"/>
      <c r="H717"/>
      <c r="I717"/>
      <c r="J717"/>
      <c r="K717"/>
      <c r="L717"/>
      <c r="M717"/>
      <c r="N717"/>
      <c r="O717"/>
      <c r="P717" s="73"/>
      <c r="Q717" s="74"/>
      <c r="R717" s="74"/>
      <c r="S717" s="74"/>
      <c r="T717" s="74"/>
      <c r="U717" s="74"/>
      <c r="V717"/>
      <c r="W717"/>
      <c r="X717"/>
      <c r="Y717" s="13"/>
      <c r="Z717" s="13"/>
      <c r="AA717" s="13"/>
      <c r="AC717"/>
      <c r="AD717" s="13"/>
      <c r="AI717" s="2"/>
      <c r="AM717" s="22"/>
    </row>
    <row r="718" spans="1:39" s="12" customFormat="1">
      <c r="A718" s="26"/>
      <c r="B718" s="11"/>
      <c r="E718" s="26"/>
      <c r="F718" s="13"/>
      <c r="G718" s="13"/>
      <c r="H718"/>
      <c r="I718"/>
      <c r="J718"/>
      <c r="K718"/>
      <c r="L718"/>
      <c r="M718"/>
      <c r="N718"/>
      <c r="O718"/>
      <c r="P718" s="73"/>
      <c r="Q718" s="74"/>
      <c r="R718" s="74"/>
      <c r="S718" s="74"/>
      <c r="T718" s="74"/>
      <c r="U718" s="74"/>
      <c r="V718"/>
      <c r="W718"/>
      <c r="X718"/>
      <c r="Y718" s="13"/>
      <c r="Z718" s="13"/>
      <c r="AA718" s="13"/>
      <c r="AC718"/>
      <c r="AD718" s="13"/>
      <c r="AI718" s="2"/>
      <c r="AM718" s="22"/>
    </row>
    <row r="719" spans="1:39" s="12" customFormat="1">
      <c r="A719" s="26"/>
      <c r="B719" s="11"/>
      <c r="E719" s="26"/>
      <c r="F719" s="13"/>
      <c r="G719" s="13"/>
      <c r="H719"/>
      <c r="I719"/>
      <c r="J719"/>
      <c r="K719"/>
      <c r="L719"/>
      <c r="M719"/>
      <c r="N719"/>
      <c r="O719"/>
      <c r="P719" s="73"/>
      <c r="Q719" s="74"/>
      <c r="R719" s="74"/>
      <c r="S719" s="74"/>
      <c r="T719" s="74"/>
      <c r="U719" s="74"/>
      <c r="V719"/>
      <c r="W719"/>
      <c r="X719"/>
      <c r="Y719" s="13"/>
      <c r="Z719" s="13"/>
      <c r="AA719" s="13"/>
      <c r="AC719"/>
      <c r="AD719" s="13"/>
      <c r="AI719" s="2"/>
      <c r="AM719" s="22"/>
    </row>
    <row r="720" spans="1:39" s="12" customFormat="1">
      <c r="A720" s="26"/>
      <c r="B720" s="11"/>
      <c r="E720" s="26"/>
      <c r="F720" s="13"/>
      <c r="G720" s="13"/>
      <c r="H720"/>
      <c r="I720"/>
      <c r="J720"/>
      <c r="K720"/>
      <c r="L720"/>
      <c r="M720"/>
      <c r="N720"/>
      <c r="O720"/>
      <c r="P720" s="73"/>
      <c r="Q720" s="74"/>
      <c r="R720" s="74"/>
      <c r="S720" s="74"/>
      <c r="T720" s="74"/>
      <c r="U720" s="74"/>
      <c r="V720"/>
      <c r="W720"/>
      <c r="X720"/>
      <c r="Y720" s="13"/>
      <c r="Z720" s="13"/>
      <c r="AA720" s="13"/>
      <c r="AC720"/>
      <c r="AD720" s="13"/>
      <c r="AI720" s="2"/>
      <c r="AM720" s="22"/>
    </row>
    <row r="721" spans="1:39" s="12" customFormat="1">
      <c r="A721" s="26"/>
      <c r="B721" s="11"/>
      <c r="E721" s="26"/>
      <c r="F721" s="13"/>
      <c r="G721" s="13"/>
      <c r="H721"/>
      <c r="I721"/>
      <c r="J721"/>
      <c r="K721"/>
      <c r="L721"/>
      <c r="M721"/>
      <c r="N721"/>
      <c r="O721"/>
      <c r="P721" s="73"/>
      <c r="Q721" s="74"/>
      <c r="R721" s="74"/>
      <c r="S721" s="74"/>
      <c r="T721" s="74"/>
      <c r="U721" s="74"/>
      <c r="V721"/>
      <c r="W721"/>
      <c r="X721"/>
      <c r="Y721" s="13"/>
      <c r="Z721" s="13"/>
      <c r="AA721" s="13"/>
      <c r="AC721"/>
      <c r="AD721" s="13"/>
      <c r="AI721" s="2"/>
      <c r="AM721" s="22"/>
    </row>
    <row r="722" spans="1:39" s="12" customFormat="1">
      <c r="A722" s="26"/>
      <c r="B722" s="11"/>
      <c r="E722" s="26"/>
      <c r="F722" s="13"/>
      <c r="G722" s="13"/>
      <c r="H722"/>
      <c r="I722"/>
      <c r="J722"/>
      <c r="K722"/>
      <c r="L722"/>
      <c r="M722"/>
      <c r="N722"/>
      <c r="O722"/>
      <c r="P722" s="73"/>
      <c r="Q722" s="74"/>
      <c r="R722" s="74"/>
      <c r="S722" s="74"/>
      <c r="T722" s="74"/>
      <c r="U722" s="74"/>
      <c r="V722"/>
      <c r="W722"/>
      <c r="X722"/>
      <c r="Y722" s="13"/>
      <c r="Z722" s="13"/>
      <c r="AA722" s="13"/>
      <c r="AC722"/>
      <c r="AD722" s="13"/>
      <c r="AI722" s="2"/>
      <c r="AM722" s="22"/>
    </row>
    <row r="723" spans="1:39" s="12" customFormat="1">
      <c r="A723" s="26"/>
      <c r="B723" s="11"/>
      <c r="E723" s="26"/>
      <c r="F723" s="13"/>
      <c r="G723" s="13"/>
      <c r="H723"/>
      <c r="I723"/>
      <c r="J723"/>
      <c r="K723"/>
      <c r="L723"/>
      <c r="M723"/>
      <c r="N723"/>
      <c r="O723"/>
      <c r="P723" s="73"/>
      <c r="Q723" s="74"/>
      <c r="R723" s="74"/>
      <c r="S723" s="74"/>
      <c r="T723" s="74"/>
      <c r="U723" s="74"/>
      <c r="V723"/>
      <c r="W723"/>
      <c r="X723"/>
      <c r="Y723" s="13"/>
      <c r="Z723" s="13"/>
      <c r="AA723" s="13"/>
      <c r="AC723"/>
      <c r="AD723" s="13"/>
      <c r="AI723" s="2"/>
      <c r="AM723" s="22"/>
    </row>
    <row r="724" spans="1:39" s="12" customFormat="1">
      <c r="A724" s="26"/>
      <c r="B724" s="11"/>
      <c r="E724" s="26"/>
      <c r="F724" s="13"/>
      <c r="G724" s="13"/>
      <c r="H724"/>
      <c r="I724"/>
      <c r="J724"/>
      <c r="K724"/>
      <c r="L724"/>
      <c r="M724"/>
      <c r="N724"/>
      <c r="O724"/>
      <c r="P724" s="73"/>
      <c r="Q724" s="74"/>
      <c r="R724" s="74"/>
      <c r="S724" s="74"/>
      <c r="T724" s="74"/>
      <c r="U724" s="74"/>
      <c r="V724"/>
      <c r="W724"/>
      <c r="X724"/>
      <c r="Y724" s="13"/>
      <c r="Z724" s="13"/>
      <c r="AA724" s="13"/>
      <c r="AC724"/>
      <c r="AD724" s="13"/>
      <c r="AI724" s="2"/>
      <c r="AM724" s="22"/>
    </row>
    <row r="725" spans="1:39" s="12" customFormat="1">
      <c r="A725" s="26"/>
      <c r="B725" s="11"/>
      <c r="E725" s="26"/>
      <c r="F725" s="13"/>
      <c r="G725" s="13"/>
      <c r="H725"/>
      <c r="I725"/>
      <c r="J725"/>
      <c r="K725"/>
      <c r="L725"/>
      <c r="M725"/>
      <c r="N725"/>
      <c r="O725"/>
      <c r="P725" s="73"/>
      <c r="Q725" s="74"/>
      <c r="R725" s="74"/>
      <c r="S725" s="74"/>
      <c r="T725" s="74"/>
      <c r="U725" s="74"/>
      <c r="V725"/>
      <c r="W725"/>
      <c r="X725"/>
      <c r="Y725" s="13"/>
      <c r="Z725" s="13"/>
      <c r="AA725" s="13"/>
      <c r="AC725"/>
      <c r="AD725" s="13"/>
      <c r="AI725" s="2"/>
      <c r="AM725" s="22"/>
    </row>
    <row r="726" spans="1:39" s="12" customFormat="1">
      <c r="A726" s="26"/>
      <c r="B726" s="11"/>
      <c r="E726" s="26"/>
      <c r="F726" s="13"/>
      <c r="G726" s="13"/>
      <c r="H726"/>
      <c r="I726"/>
      <c r="J726"/>
      <c r="K726"/>
      <c r="L726"/>
      <c r="M726"/>
      <c r="N726"/>
      <c r="O726"/>
      <c r="P726" s="73"/>
      <c r="Q726" s="74"/>
      <c r="R726" s="74"/>
      <c r="S726" s="74"/>
      <c r="T726" s="74"/>
      <c r="U726" s="74"/>
      <c r="V726"/>
      <c r="W726"/>
      <c r="X726"/>
      <c r="Y726" s="13"/>
      <c r="Z726" s="13"/>
      <c r="AA726" s="13"/>
      <c r="AC726"/>
      <c r="AD726" s="13"/>
      <c r="AI726" s="2"/>
      <c r="AM726" s="22"/>
    </row>
    <row r="727" spans="1:39" s="12" customFormat="1">
      <c r="A727" s="26"/>
      <c r="B727" s="11"/>
      <c r="E727" s="26"/>
      <c r="F727" s="13"/>
      <c r="G727" s="13"/>
      <c r="H727"/>
      <c r="I727"/>
      <c r="J727"/>
      <c r="K727"/>
      <c r="L727"/>
      <c r="M727"/>
      <c r="N727"/>
      <c r="O727"/>
      <c r="P727" s="73"/>
      <c r="Q727" s="74"/>
      <c r="R727" s="74"/>
      <c r="S727" s="74"/>
      <c r="T727" s="74"/>
      <c r="U727" s="74"/>
      <c r="V727"/>
      <c r="W727"/>
      <c r="X727"/>
      <c r="Y727" s="13"/>
      <c r="Z727" s="13"/>
      <c r="AA727" s="13"/>
      <c r="AC727"/>
      <c r="AD727" s="13"/>
      <c r="AI727" s="2"/>
      <c r="AM727" s="22"/>
    </row>
    <row r="728" spans="1:39" s="12" customFormat="1">
      <c r="A728" s="26"/>
      <c r="B728" s="11"/>
      <c r="E728" s="26"/>
      <c r="F728" s="13"/>
      <c r="G728" s="13"/>
      <c r="H728"/>
      <c r="I728"/>
      <c r="J728"/>
      <c r="K728"/>
      <c r="L728"/>
      <c r="M728"/>
      <c r="N728"/>
      <c r="O728"/>
      <c r="P728" s="73"/>
      <c r="Q728" s="74"/>
      <c r="R728" s="74"/>
      <c r="S728" s="74"/>
      <c r="T728" s="74"/>
      <c r="U728" s="74"/>
      <c r="V728"/>
      <c r="W728"/>
      <c r="X728"/>
      <c r="Y728" s="13"/>
      <c r="Z728" s="13"/>
      <c r="AA728" s="13"/>
      <c r="AC728"/>
      <c r="AD728" s="13"/>
      <c r="AI728" s="2"/>
      <c r="AM728" s="22"/>
    </row>
    <row r="729" spans="1:39" s="12" customFormat="1">
      <c r="A729" s="26"/>
      <c r="B729" s="11"/>
      <c r="E729" s="26"/>
      <c r="F729" s="13"/>
      <c r="G729" s="13"/>
      <c r="H729"/>
      <c r="I729"/>
      <c r="J729"/>
      <c r="K729"/>
      <c r="L729"/>
      <c r="M729"/>
      <c r="N729"/>
      <c r="O729"/>
      <c r="P729" s="73"/>
      <c r="Q729" s="74"/>
      <c r="R729" s="74"/>
      <c r="S729" s="74"/>
      <c r="T729" s="74"/>
      <c r="U729" s="74"/>
      <c r="V729"/>
      <c r="W729"/>
      <c r="X729"/>
      <c r="Y729" s="13"/>
      <c r="Z729" s="13"/>
      <c r="AA729" s="13"/>
      <c r="AC729"/>
      <c r="AD729" s="13"/>
      <c r="AI729" s="2"/>
      <c r="AM729" s="22"/>
    </row>
    <row r="730" spans="1:39" s="12" customFormat="1">
      <c r="A730" s="26"/>
      <c r="B730" s="11"/>
      <c r="E730" s="26"/>
      <c r="F730" s="13"/>
      <c r="G730" s="13"/>
      <c r="H730"/>
      <c r="I730"/>
      <c r="J730"/>
      <c r="K730"/>
      <c r="L730"/>
      <c r="M730"/>
      <c r="N730"/>
      <c r="O730"/>
      <c r="P730" s="73"/>
      <c r="Q730" s="74"/>
      <c r="R730" s="74"/>
      <c r="S730" s="74"/>
      <c r="T730" s="74"/>
      <c r="U730" s="74"/>
      <c r="V730"/>
      <c r="W730"/>
      <c r="X730"/>
      <c r="Y730" s="13"/>
      <c r="Z730" s="13"/>
      <c r="AA730" s="13"/>
      <c r="AC730"/>
      <c r="AD730" s="13"/>
      <c r="AI730" s="2"/>
      <c r="AM730" s="22"/>
    </row>
    <row r="731" spans="1:39" s="12" customFormat="1">
      <c r="A731" s="26"/>
      <c r="B731" s="11"/>
      <c r="E731" s="26"/>
      <c r="F731" s="13"/>
      <c r="G731" s="13"/>
      <c r="H731"/>
      <c r="I731"/>
      <c r="J731"/>
      <c r="K731"/>
      <c r="L731"/>
      <c r="M731"/>
      <c r="N731"/>
      <c r="O731"/>
      <c r="P731" s="73"/>
      <c r="Q731" s="74"/>
      <c r="R731" s="74"/>
      <c r="S731" s="74"/>
      <c r="T731" s="74"/>
      <c r="U731" s="74"/>
      <c r="V731"/>
      <c r="W731"/>
      <c r="X731"/>
      <c r="Y731" s="13"/>
      <c r="Z731" s="13"/>
      <c r="AA731" s="13"/>
      <c r="AC731"/>
      <c r="AD731" s="13"/>
      <c r="AI731" s="2"/>
      <c r="AM731" s="22"/>
    </row>
    <row r="732" spans="1:39" s="12" customFormat="1">
      <c r="A732" s="26"/>
      <c r="B732" s="11"/>
      <c r="E732" s="26"/>
      <c r="F732" s="13"/>
      <c r="G732" s="13"/>
      <c r="H732"/>
      <c r="I732"/>
      <c r="J732"/>
      <c r="K732"/>
      <c r="L732"/>
      <c r="M732"/>
      <c r="N732"/>
      <c r="O732"/>
      <c r="P732" s="73"/>
      <c r="Q732" s="74"/>
      <c r="R732" s="74"/>
      <c r="S732" s="74"/>
      <c r="T732" s="74"/>
      <c r="U732" s="74"/>
      <c r="V732"/>
      <c r="W732"/>
      <c r="X732"/>
      <c r="Y732" s="13"/>
      <c r="Z732" s="13"/>
      <c r="AA732" s="13"/>
      <c r="AC732"/>
      <c r="AD732" s="13"/>
      <c r="AI732" s="2"/>
      <c r="AM732" s="22"/>
    </row>
    <row r="733" spans="1:39" s="12" customFormat="1">
      <c r="A733" s="26"/>
      <c r="B733" s="11"/>
      <c r="E733" s="26"/>
      <c r="F733" s="13"/>
      <c r="G733" s="13"/>
      <c r="H733"/>
      <c r="I733"/>
      <c r="J733"/>
      <c r="K733"/>
      <c r="L733"/>
      <c r="M733"/>
      <c r="N733"/>
      <c r="O733"/>
      <c r="P733" s="73"/>
      <c r="Q733" s="74"/>
      <c r="R733" s="74"/>
      <c r="S733" s="74"/>
      <c r="T733" s="74"/>
      <c r="U733" s="74"/>
      <c r="V733"/>
      <c r="W733"/>
      <c r="X733"/>
      <c r="Y733" s="13"/>
      <c r="Z733" s="13"/>
      <c r="AA733" s="13"/>
      <c r="AC733"/>
      <c r="AD733" s="13"/>
      <c r="AI733" s="2"/>
      <c r="AM733" s="22"/>
    </row>
    <row r="734" spans="1:39" s="12" customFormat="1">
      <c r="A734" s="26"/>
      <c r="B734" s="11"/>
      <c r="E734" s="26"/>
      <c r="F734" s="13"/>
      <c r="G734" s="13"/>
      <c r="H734"/>
      <c r="I734"/>
      <c r="J734"/>
      <c r="K734"/>
      <c r="L734"/>
      <c r="M734"/>
      <c r="N734"/>
      <c r="O734"/>
      <c r="P734" s="73"/>
      <c r="Q734" s="74"/>
      <c r="R734" s="74"/>
      <c r="S734" s="74"/>
      <c r="T734" s="74"/>
      <c r="U734" s="74"/>
      <c r="V734"/>
      <c r="W734"/>
      <c r="X734"/>
      <c r="Y734" s="13"/>
      <c r="Z734" s="13"/>
      <c r="AA734" s="13"/>
      <c r="AC734"/>
      <c r="AD734" s="13"/>
      <c r="AI734" s="2"/>
      <c r="AM734" s="22"/>
    </row>
    <row r="735" spans="1:39" s="12" customFormat="1">
      <c r="A735" s="26"/>
      <c r="B735" s="11"/>
      <c r="E735" s="26"/>
      <c r="F735" s="13"/>
      <c r="G735" s="13"/>
      <c r="H735"/>
      <c r="I735"/>
      <c r="J735"/>
      <c r="K735"/>
      <c r="L735"/>
      <c r="M735"/>
      <c r="N735"/>
      <c r="O735"/>
      <c r="P735" s="73"/>
      <c r="Q735" s="74"/>
      <c r="R735" s="74"/>
      <c r="S735" s="74"/>
      <c r="T735" s="74"/>
      <c r="U735" s="74"/>
      <c r="V735"/>
      <c r="W735"/>
      <c r="X735"/>
      <c r="Y735" s="13"/>
      <c r="Z735" s="13"/>
      <c r="AA735" s="13"/>
      <c r="AC735"/>
      <c r="AD735" s="13"/>
      <c r="AI735" s="2"/>
      <c r="AM735" s="22"/>
    </row>
    <row r="736" spans="1:39" s="12" customFormat="1">
      <c r="A736" s="26"/>
      <c r="B736" s="11"/>
      <c r="E736" s="26"/>
      <c r="F736" s="13"/>
      <c r="G736" s="13"/>
      <c r="H736"/>
      <c r="I736"/>
      <c r="J736"/>
      <c r="K736"/>
      <c r="L736"/>
      <c r="M736"/>
      <c r="N736"/>
      <c r="O736"/>
      <c r="P736" s="73"/>
      <c r="Q736" s="74"/>
      <c r="R736" s="74"/>
      <c r="S736" s="74"/>
      <c r="T736" s="74"/>
      <c r="U736" s="74"/>
      <c r="V736"/>
      <c r="W736"/>
      <c r="X736"/>
      <c r="Y736" s="13"/>
      <c r="Z736" s="13"/>
      <c r="AA736" s="13"/>
      <c r="AC736"/>
      <c r="AD736" s="13"/>
      <c r="AI736" s="2"/>
      <c r="AM736" s="22"/>
    </row>
    <row r="737" spans="1:39" s="12" customFormat="1">
      <c r="A737" s="26"/>
      <c r="B737" s="11"/>
      <c r="E737" s="26"/>
      <c r="F737" s="13"/>
      <c r="G737" s="13"/>
      <c r="H737"/>
      <c r="I737"/>
      <c r="J737"/>
      <c r="K737"/>
      <c r="L737"/>
      <c r="M737"/>
      <c r="N737"/>
      <c r="O737"/>
      <c r="P737" s="73"/>
      <c r="Q737" s="74"/>
      <c r="R737" s="74"/>
      <c r="S737" s="74"/>
      <c r="T737" s="74"/>
      <c r="U737" s="74"/>
      <c r="V737"/>
      <c r="W737"/>
      <c r="X737"/>
      <c r="Y737" s="13"/>
      <c r="Z737" s="13"/>
      <c r="AA737" s="13"/>
      <c r="AC737"/>
      <c r="AD737" s="13"/>
      <c r="AI737" s="2"/>
      <c r="AM737" s="22"/>
    </row>
    <row r="738" spans="1:39" s="12" customFormat="1">
      <c r="A738" s="26"/>
      <c r="B738" s="11"/>
      <c r="E738" s="26"/>
      <c r="F738" s="13"/>
      <c r="G738" s="13"/>
      <c r="H738"/>
      <c r="I738"/>
      <c r="J738"/>
      <c r="K738"/>
      <c r="L738"/>
      <c r="M738"/>
      <c r="N738"/>
      <c r="O738"/>
      <c r="P738" s="73"/>
      <c r="Q738" s="74"/>
      <c r="R738" s="74"/>
      <c r="S738" s="74"/>
      <c r="T738" s="74"/>
      <c r="U738" s="74"/>
      <c r="V738"/>
      <c r="W738"/>
      <c r="X738"/>
      <c r="Y738" s="13"/>
      <c r="Z738" s="13"/>
      <c r="AA738" s="13"/>
      <c r="AC738"/>
      <c r="AD738" s="13"/>
      <c r="AI738" s="2"/>
      <c r="AM738" s="22"/>
    </row>
    <row r="739" spans="1:39" s="12" customFormat="1">
      <c r="A739" s="26"/>
      <c r="B739" s="11"/>
      <c r="E739" s="26"/>
      <c r="F739" s="13"/>
      <c r="G739" s="13"/>
      <c r="H739"/>
      <c r="I739"/>
      <c r="J739"/>
      <c r="K739"/>
      <c r="L739"/>
      <c r="M739"/>
      <c r="N739"/>
      <c r="O739"/>
      <c r="P739" s="73"/>
      <c r="Q739" s="74"/>
      <c r="R739" s="74"/>
      <c r="S739" s="74"/>
      <c r="T739" s="74"/>
      <c r="U739" s="74"/>
      <c r="V739"/>
      <c r="W739"/>
      <c r="X739"/>
      <c r="Y739" s="13"/>
      <c r="Z739" s="13"/>
      <c r="AA739" s="13"/>
      <c r="AC739"/>
      <c r="AD739" s="13"/>
      <c r="AI739" s="2"/>
      <c r="AM739" s="22"/>
    </row>
    <row r="740" spans="1:39" s="12" customFormat="1">
      <c r="A740" s="26"/>
      <c r="B740" s="11"/>
      <c r="E740" s="26"/>
      <c r="F740" s="13"/>
      <c r="G740" s="13"/>
      <c r="H740"/>
      <c r="I740"/>
      <c r="J740"/>
      <c r="K740"/>
      <c r="L740"/>
      <c r="M740"/>
      <c r="N740"/>
      <c r="O740"/>
      <c r="P740" s="73"/>
      <c r="Q740" s="74"/>
      <c r="R740" s="74"/>
      <c r="S740" s="74"/>
      <c r="T740" s="74"/>
      <c r="U740" s="74"/>
      <c r="V740"/>
      <c r="W740"/>
      <c r="X740"/>
      <c r="Y740" s="13"/>
      <c r="Z740" s="13"/>
      <c r="AA740" s="13"/>
      <c r="AC740"/>
      <c r="AD740" s="13"/>
      <c r="AI740" s="2"/>
      <c r="AM740" s="22"/>
    </row>
    <row r="741" spans="1:39" s="12" customFormat="1">
      <c r="A741" s="26"/>
      <c r="B741" s="11"/>
      <c r="E741" s="26"/>
      <c r="F741" s="13"/>
      <c r="G741" s="13"/>
      <c r="H741"/>
      <c r="I741"/>
      <c r="J741"/>
      <c r="K741"/>
      <c r="L741"/>
      <c r="M741"/>
      <c r="N741"/>
      <c r="O741"/>
      <c r="P741" s="73"/>
      <c r="Q741" s="74"/>
      <c r="R741" s="74"/>
      <c r="S741" s="74"/>
      <c r="T741" s="74"/>
      <c r="U741" s="74"/>
      <c r="V741"/>
      <c r="W741"/>
      <c r="X741"/>
      <c r="Y741" s="13"/>
      <c r="Z741" s="13"/>
      <c r="AA741" s="13"/>
      <c r="AC741"/>
      <c r="AD741" s="13"/>
      <c r="AI741" s="2"/>
      <c r="AM741" s="22"/>
    </row>
    <row r="742" spans="1:39" s="12" customFormat="1">
      <c r="A742" s="26"/>
      <c r="B742" s="11"/>
      <c r="E742" s="26"/>
      <c r="F742" s="13"/>
      <c r="G742" s="13"/>
      <c r="H742"/>
      <c r="I742"/>
      <c r="J742"/>
      <c r="K742"/>
      <c r="L742"/>
      <c r="M742"/>
      <c r="N742"/>
      <c r="O742"/>
      <c r="P742" s="73"/>
      <c r="Q742" s="74"/>
      <c r="R742" s="74"/>
      <c r="S742" s="74"/>
      <c r="T742" s="74"/>
      <c r="U742" s="74"/>
      <c r="V742"/>
      <c r="W742"/>
      <c r="X742"/>
      <c r="Y742" s="13"/>
      <c r="Z742" s="13"/>
      <c r="AA742" s="13"/>
      <c r="AC742"/>
      <c r="AD742" s="13"/>
      <c r="AI742" s="2"/>
      <c r="AM742" s="22"/>
    </row>
    <row r="743" spans="1:39" s="12" customFormat="1">
      <c r="A743" s="26"/>
      <c r="B743" s="11"/>
      <c r="E743" s="26"/>
      <c r="F743" s="13"/>
      <c r="G743" s="13"/>
      <c r="H743"/>
      <c r="I743"/>
      <c r="J743"/>
      <c r="K743"/>
      <c r="L743"/>
      <c r="M743"/>
      <c r="N743"/>
      <c r="O743"/>
      <c r="P743" s="73"/>
      <c r="Q743" s="74"/>
      <c r="R743" s="74"/>
      <c r="S743" s="74"/>
      <c r="T743" s="74"/>
      <c r="U743" s="74"/>
      <c r="V743"/>
      <c r="W743"/>
      <c r="X743"/>
      <c r="Y743" s="13"/>
      <c r="Z743" s="13"/>
      <c r="AA743" s="13"/>
      <c r="AC743"/>
      <c r="AD743" s="13"/>
      <c r="AI743" s="2"/>
      <c r="AM743" s="22"/>
    </row>
    <row r="744" spans="1:39" s="12" customFormat="1">
      <c r="A744" s="26"/>
      <c r="B744" s="11"/>
      <c r="E744" s="26"/>
      <c r="F744" s="13"/>
      <c r="G744" s="13"/>
      <c r="H744"/>
      <c r="I744"/>
      <c r="J744"/>
      <c r="K744"/>
      <c r="L744"/>
      <c r="M744"/>
      <c r="N744"/>
      <c r="O744"/>
      <c r="P744" s="73"/>
      <c r="Q744" s="74"/>
      <c r="R744" s="74"/>
      <c r="S744" s="74"/>
      <c r="T744" s="74"/>
      <c r="U744" s="74"/>
      <c r="V744"/>
      <c r="W744"/>
      <c r="X744"/>
      <c r="Y744" s="13"/>
      <c r="Z744" s="13"/>
      <c r="AA744" s="13"/>
      <c r="AC744"/>
      <c r="AD744" s="13"/>
      <c r="AI744" s="2"/>
      <c r="AM744" s="22"/>
    </row>
    <row r="745" spans="1:39" s="12" customFormat="1">
      <c r="A745" s="26"/>
      <c r="B745" s="11"/>
      <c r="E745" s="26"/>
      <c r="F745" s="13"/>
      <c r="G745" s="13"/>
      <c r="H745"/>
      <c r="I745"/>
      <c r="J745"/>
      <c r="K745"/>
      <c r="L745"/>
      <c r="M745"/>
      <c r="N745"/>
      <c r="O745"/>
      <c r="P745" s="73"/>
      <c r="Q745" s="74"/>
      <c r="R745" s="74"/>
      <c r="S745" s="74"/>
      <c r="T745" s="74"/>
      <c r="U745" s="74"/>
      <c r="V745"/>
      <c r="W745"/>
      <c r="X745"/>
      <c r="Y745" s="13"/>
      <c r="Z745" s="13"/>
      <c r="AA745" s="13"/>
      <c r="AC745"/>
      <c r="AD745" s="13"/>
      <c r="AI745" s="2"/>
      <c r="AM745" s="22"/>
    </row>
    <row r="746" spans="1:39" s="12" customFormat="1">
      <c r="A746" s="26"/>
      <c r="B746" s="11"/>
      <c r="E746" s="26"/>
      <c r="F746" s="13"/>
      <c r="G746" s="13"/>
      <c r="H746"/>
      <c r="I746"/>
      <c r="J746"/>
      <c r="K746"/>
      <c r="L746"/>
      <c r="M746"/>
      <c r="N746"/>
      <c r="O746"/>
      <c r="P746" s="73"/>
      <c r="Q746" s="74"/>
      <c r="R746" s="74"/>
      <c r="S746" s="74"/>
      <c r="T746" s="74"/>
      <c r="U746" s="74"/>
      <c r="V746"/>
      <c r="W746"/>
      <c r="X746"/>
      <c r="Y746" s="13"/>
      <c r="Z746" s="13"/>
      <c r="AA746" s="13"/>
      <c r="AC746"/>
      <c r="AD746" s="13"/>
      <c r="AI746" s="2"/>
      <c r="AM746" s="22"/>
    </row>
    <row r="747" spans="1:39" s="12" customFormat="1">
      <c r="A747" s="26"/>
      <c r="B747" s="11"/>
      <c r="E747" s="26"/>
      <c r="F747" s="13"/>
      <c r="G747" s="13"/>
      <c r="H747"/>
      <c r="I747"/>
      <c r="J747"/>
      <c r="K747"/>
      <c r="L747"/>
      <c r="M747"/>
      <c r="N747"/>
      <c r="O747"/>
      <c r="P747" s="73"/>
      <c r="Q747" s="74"/>
      <c r="R747" s="74"/>
      <c r="S747" s="74"/>
      <c r="T747" s="74"/>
      <c r="U747" s="74"/>
      <c r="V747"/>
      <c r="W747"/>
      <c r="X747"/>
      <c r="Y747" s="13"/>
      <c r="Z747" s="13"/>
      <c r="AA747" s="13"/>
      <c r="AC747"/>
      <c r="AD747" s="13"/>
      <c r="AI747" s="2"/>
      <c r="AM747" s="22"/>
    </row>
    <row r="748" spans="1:39" s="12" customFormat="1">
      <c r="A748" s="26"/>
      <c r="B748" s="11"/>
      <c r="E748" s="26"/>
      <c r="F748" s="13"/>
      <c r="G748" s="13"/>
      <c r="H748"/>
      <c r="I748"/>
      <c r="J748"/>
      <c r="K748"/>
      <c r="L748"/>
      <c r="M748"/>
      <c r="N748"/>
      <c r="O748"/>
      <c r="P748" s="73"/>
      <c r="Q748" s="74"/>
      <c r="R748" s="74"/>
      <c r="S748" s="74"/>
      <c r="T748" s="74"/>
      <c r="U748" s="74"/>
      <c r="V748"/>
      <c r="W748"/>
      <c r="X748"/>
      <c r="Y748" s="13"/>
      <c r="Z748" s="13"/>
      <c r="AA748" s="13"/>
      <c r="AC748"/>
      <c r="AD748" s="13"/>
      <c r="AI748" s="2"/>
      <c r="AM748" s="22"/>
    </row>
    <row r="749" spans="1:39" s="12" customFormat="1">
      <c r="A749" s="26"/>
      <c r="B749" s="11"/>
      <c r="E749" s="26"/>
      <c r="F749" s="13"/>
      <c r="G749" s="13"/>
      <c r="H749"/>
      <c r="I749"/>
      <c r="J749"/>
      <c r="K749"/>
      <c r="L749"/>
      <c r="M749"/>
      <c r="N749"/>
      <c r="O749"/>
      <c r="P749" s="73"/>
      <c r="Q749" s="74"/>
      <c r="R749" s="74"/>
      <c r="S749" s="74"/>
      <c r="T749" s="74"/>
      <c r="U749" s="74"/>
      <c r="V749"/>
      <c r="W749"/>
      <c r="X749"/>
      <c r="Y749" s="13"/>
      <c r="Z749" s="13"/>
      <c r="AA749" s="13"/>
      <c r="AC749"/>
      <c r="AD749" s="13"/>
      <c r="AI749" s="2"/>
      <c r="AM749" s="22"/>
    </row>
    <row r="750" spans="1:39" s="12" customFormat="1">
      <c r="A750" s="26"/>
      <c r="B750" s="11"/>
      <c r="E750" s="26"/>
      <c r="F750" s="13"/>
      <c r="G750" s="13"/>
      <c r="H750"/>
      <c r="I750"/>
      <c r="J750"/>
      <c r="K750"/>
      <c r="L750"/>
      <c r="M750"/>
      <c r="N750"/>
      <c r="O750"/>
      <c r="P750" s="73"/>
      <c r="Q750" s="74"/>
      <c r="R750" s="74"/>
      <c r="S750" s="74"/>
      <c r="T750" s="74"/>
      <c r="U750" s="74"/>
      <c r="V750"/>
      <c r="W750"/>
      <c r="X750"/>
      <c r="Y750" s="13"/>
      <c r="Z750" s="13"/>
      <c r="AA750" s="13"/>
      <c r="AC750"/>
      <c r="AD750" s="13"/>
      <c r="AI750" s="2"/>
      <c r="AM750" s="22"/>
    </row>
    <row r="751" spans="1:39" s="12" customFormat="1">
      <c r="A751" s="26"/>
      <c r="B751" s="11"/>
      <c r="E751" s="26"/>
      <c r="F751" s="13"/>
      <c r="G751" s="13"/>
      <c r="H751"/>
      <c r="I751"/>
      <c r="J751"/>
      <c r="K751"/>
      <c r="L751"/>
      <c r="M751"/>
      <c r="N751"/>
      <c r="O751"/>
      <c r="P751" s="73"/>
      <c r="Q751" s="74"/>
      <c r="R751" s="74"/>
      <c r="S751" s="74"/>
      <c r="T751" s="74"/>
      <c r="U751" s="74"/>
      <c r="V751"/>
      <c r="W751"/>
      <c r="X751"/>
      <c r="Y751" s="13"/>
      <c r="Z751" s="13"/>
      <c r="AA751" s="13"/>
      <c r="AC751"/>
      <c r="AD751" s="13"/>
      <c r="AI751" s="2"/>
      <c r="AM751" s="22"/>
    </row>
    <row r="752" spans="1:39" s="12" customFormat="1">
      <c r="A752" s="26"/>
      <c r="B752" s="11"/>
      <c r="E752" s="26"/>
      <c r="F752" s="13"/>
      <c r="G752" s="13"/>
      <c r="H752"/>
      <c r="I752"/>
      <c r="J752"/>
      <c r="K752"/>
      <c r="L752"/>
      <c r="M752"/>
      <c r="N752"/>
      <c r="O752"/>
      <c r="P752" s="73"/>
      <c r="Q752" s="74"/>
      <c r="R752" s="74"/>
      <c r="S752" s="74"/>
      <c r="T752" s="74"/>
      <c r="U752" s="74"/>
      <c r="V752"/>
      <c r="W752"/>
      <c r="X752"/>
      <c r="Y752" s="13"/>
      <c r="Z752" s="13"/>
      <c r="AA752" s="13"/>
      <c r="AC752"/>
      <c r="AD752" s="13"/>
      <c r="AI752" s="2"/>
      <c r="AM752" s="22"/>
    </row>
    <row r="753" spans="1:39" s="12" customFormat="1">
      <c r="A753" s="26"/>
      <c r="B753" s="11"/>
      <c r="E753" s="26"/>
      <c r="F753" s="13"/>
      <c r="G753" s="13"/>
      <c r="H753"/>
      <c r="I753"/>
      <c r="J753"/>
      <c r="K753"/>
      <c r="L753"/>
      <c r="M753"/>
      <c r="N753"/>
      <c r="O753"/>
      <c r="P753" s="73"/>
      <c r="Q753" s="74"/>
      <c r="R753" s="74"/>
      <c r="S753" s="74"/>
      <c r="T753" s="74"/>
      <c r="U753" s="74"/>
      <c r="V753"/>
      <c r="W753"/>
      <c r="X753"/>
      <c r="Y753" s="13"/>
      <c r="Z753" s="13"/>
      <c r="AA753" s="13"/>
      <c r="AC753"/>
      <c r="AD753" s="13"/>
      <c r="AI753" s="2"/>
      <c r="AM753" s="22"/>
    </row>
    <row r="754" spans="1:39" s="12" customFormat="1">
      <c r="A754" s="26"/>
      <c r="B754" s="11"/>
      <c r="E754" s="26"/>
      <c r="F754" s="13"/>
      <c r="G754" s="13"/>
      <c r="H754"/>
      <c r="I754"/>
      <c r="J754"/>
      <c r="K754"/>
      <c r="L754"/>
      <c r="M754"/>
      <c r="N754"/>
      <c r="O754"/>
      <c r="P754" s="73"/>
      <c r="Q754" s="74"/>
      <c r="R754" s="74"/>
      <c r="S754" s="74"/>
      <c r="T754" s="74"/>
      <c r="U754" s="74"/>
      <c r="V754"/>
      <c r="W754"/>
      <c r="X754"/>
      <c r="Y754" s="13"/>
      <c r="Z754" s="13"/>
      <c r="AA754" s="13"/>
      <c r="AC754"/>
      <c r="AD754" s="13"/>
      <c r="AI754" s="2"/>
      <c r="AM754" s="22"/>
    </row>
    <row r="755" spans="1:39" s="12" customFormat="1">
      <c r="A755" s="26"/>
      <c r="B755" s="11"/>
      <c r="E755" s="26"/>
      <c r="F755" s="13"/>
      <c r="G755" s="13"/>
      <c r="H755"/>
      <c r="I755"/>
      <c r="J755"/>
      <c r="K755"/>
      <c r="L755"/>
      <c r="M755"/>
      <c r="N755"/>
      <c r="O755"/>
      <c r="P755" s="73"/>
      <c r="Q755" s="74"/>
      <c r="R755" s="74"/>
      <c r="S755" s="74"/>
      <c r="T755" s="74"/>
      <c r="U755" s="74"/>
      <c r="V755"/>
      <c r="W755"/>
      <c r="X755"/>
      <c r="Y755" s="13"/>
      <c r="Z755" s="13"/>
      <c r="AA755" s="13"/>
      <c r="AC755"/>
      <c r="AD755" s="13"/>
      <c r="AI755" s="2"/>
      <c r="AM755" s="22"/>
    </row>
    <row r="756" spans="1:39" s="12" customFormat="1">
      <c r="A756" s="26"/>
      <c r="B756" s="11"/>
      <c r="E756" s="26"/>
      <c r="F756" s="13"/>
      <c r="G756" s="13"/>
      <c r="H756"/>
      <c r="I756"/>
      <c r="J756"/>
      <c r="K756"/>
      <c r="L756"/>
      <c r="M756"/>
      <c r="N756"/>
      <c r="O756"/>
      <c r="P756" s="73"/>
      <c r="Q756" s="74"/>
      <c r="R756" s="74"/>
      <c r="S756" s="74"/>
      <c r="T756" s="74"/>
      <c r="U756" s="74"/>
      <c r="V756"/>
      <c r="W756"/>
      <c r="X756"/>
      <c r="Y756" s="13"/>
      <c r="Z756" s="13"/>
      <c r="AA756" s="13"/>
      <c r="AC756"/>
      <c r="AD756" s="13"/>
      <c r="AI756" s="2"/>
      <c r="AM756" s="22"/>
    </row>
    <row r="757" spans="1:39" s="12" customFormat="1">
      <c r="A757" s="26"/>
      <c r="B757" s="11"/>
      <c r="E757" s="26"/>
      <c r="F757" s="13"/>
      <c r="G757" s="13"/>
      <c r="H757"/>
      <c r="I757"/>
      <c r="J757"/>
      <c r="K757"/>
      <c r="L757"/>
      <c r="M757"/>
      <c r="N757"/>
      <c r="O757"/>
      <c r="P757" s="73"/>
      <c r="Q757" s="74"/>
      <c r="R757" s="74"/>
      <c r="S757" s="74"/>
      <c r="T757" s="74"/>
      <c r="U757" s="74"/>
      <c r="V757"/>
      <c r="W757"/>
      <c r="X757"/>
      <c r="Y757" s="13"/>
      <c r="Z757" s="13"/>
      <c r="AA757" s="13"/>
      <c r="AC757"/>
      <c r="AD757" s="13"/>
      <c r="AI757" s="2"/>
      <c r="AM757" s="22"/>
    </row>
    <row r="758" spans="1:39" s="12" customFormat="1">
      <c r="A758" s="26"/>
      <c r="B758" s="11"/>
      <c r="E758" s="26"/>
      <c r="F758" s="13"/>
      <c r="G758" s="13"/>
      <c r="H758"/>
      <c r="I758"/>
      <c r="J758"/>
      <c r="K758"/>
      <c r="L758"/>
      <c r="M758"/>
      <c r="N758"/>
      <c r="O758"/>
      <c r="P758" s="73"/>
      <c r="Q758" s="74"/>
      <c r="R758" s="74"/>
      <c r="S758" s="74"/>
      <c r="T758" s="74"/>
      <c r="U758" s="74"/>
      <c r="V758"/>
      <c r="W758"/>
      <c r="X758"/>
      <c r="Y758" s="13"/>
      <c r="Z758" s="13"/>
      <c r="AA758" s="13"/>
      <c r="AC758"/>
      <c r="AD758" s="13"/>
      <c r="AI758" s="2"/>
      <c r="AM758" s="22"/>
    </row>
    <row r="759" spans="1:39" s="12" customFormat="1">
      <c r="A759" s="26"/>
      <c r="B759" s="11"/>
      <c r="E759" s="26"/>
      <c r="F759" s="13"/>
      <c r="G759" s="13"/>
      <c r="H759"/>
      <c r="I759"/>
      <c r="J759"/>
      <c r="K759"/>
      <c r="L759"/>
      <c r="M759"/>
      <c r="N759"/>
      <c r="O759"/>
      <c r="P759" s="73"/>
      <c r="Q759" s="74"/>
      <c r="R759" s="74"/>
      <c r="S759" s="74"/>
      <c r="T759" s="74"/>
      <c r="U759" s="74"/>
      <c r="V759"/>
      <c r="W759"/>
      <c r="X759"/>
      <c r="Y759" s="13"/>
      <c r="Z759" s="13"/>
      <c r="AA759" s="13"/>
      <c r="AC759"/>
      <c r="AD759" s="13"/>
      <c r="AI759" s="2"/>
      <c r="AM759" s="22"/>
    </row>
    <row r="760" spans="1:39" s="12" customFormat="1">
      <c r="A760" s="26"/>
      <c r="B760" s="11"/>
      <c r="E760" s="26"/>
      <c r="F760" s="13"/>
      <c r="G760" s="13"/>
      <c r="H760"/>
      <c r="I760"/>
      <c r="J760"/>
      <c r="K760"/>
      <c r="L760"/>
      <c r="M760"/>
      <c r="N760"/>
      <c r="O760"/>
      <c r="P760" s="73"/>
      <c r="Q760" s="74"/>
      <c r="R760" s="74"/>
      <c r="S760" s="74"/>
      <c r="T760" s="74"/>
      <c r="U760" s="74"/>
      <c r="V760"/>
      <c r="W760"/>
      <c r="X760"/>
      <c r="Y760" s="13"/>
      <c r="Z760" s="13"/>
      <c r="AA760" s="13"/>
      <c r="AC760"/>
      <c r="AD760" s="13"/>
      <c r="AI760" s="2"/>
      <c r="AM760" s="22"/>
    </row>
    <row r="761" spans="1:39" s="12" customFormat="1">
      <c r="A761" s="26"/>
      <c r="B761" s="11"/>
      <c r="E761" s="26"/>
      <c r="F761" s="13"/>
      <c r="G761" s="13"/>
      <c r="H761"/>
      <c r="I761"/>
      <c r="J761"/>
      <c r="K761"/>
      <c r="L761"/>
      <c r="M761"/>
      <c r="N761"/>
      <c r="O761"/>
      <c r="P761" s="73"/>
      <c r="Q761" s="74"/>
      <c r="R761" s="74"/>
      <c r="S761" s="74"/>
      <c r="T761" s="74"/>
      <c r="U761" s="74"/>
      <c r="V761"/>
      <c r="W761"/>
      <c r="X761"/>
      <c r="Y761" s="13"/>
      <c r="Z761" s="13"/>
      <c r="AA761" s="13"/>
      <c r="AC761"/>
      <c r="AD761" s="13"/>
      <c r="AI761" s="2"/>
      <c r="AM761" s="22"/>
    </row>
    <row r="762" spans="1:39" s="12" customFormat="1">
      <c r="A762" s="26"/>
      <c r="B762" s="11"/>
      <c r="E762" s="26"/>
      <c r="F762" s="13"/>
      <c r="G762" s="13"/>
      <c r="H762"/>
      <c r="I762"/>
      <c r="J762"/>
      <c r="K762"/>
      <c r="L762"/>
      <c r="M762"/>
      <c r="N762"/>
      <c r="O762"/>
      <c r="P762" s="73"/>
      <c r="Q762" s="74"/>
      <c r="R762" s="74"/>
      <c r="S762" s="74"/>
      <c r="T762" s="74"/>
      <c r="U762" s="74"/>
      <c r="V762"/>
      <c r="W762"/>
      <c r="X762"/>
      <c r="Y762" s="13"/>
      <c r="Z762" s="13"/>
      <c r="AA762" s="13"/>
      <c r="AC762"/>
      <c r="AD762" s="13"/>
      <c r="AI762" s="2"/>
      <c r="AM762" s="22"/>
    </row>
    <row r="763" spans="1:39" s="12" customFormat="1">
      <c r="A763" s="26"/>
      <c r="B763" s="11"/>
      <c r="E763" s="26"/>
      <c r="F763" s="13"/>
      <c r="G763" s="13"/>
      <c r="H763"/>
      <c r="I763"/>
      <c r="J763"/>
      <c r="K763"/>
      <c r="L763"/>
      <c r="M763"/>
      <c r="N763"/>
      <c r="O763"/>
      <c r="P763" s="73"/>
      <c r="Q763" s="74"/>
      <c r="R763" s="74"/>
      <c r="S763" s="74"/>
      <c r="T763" s="74"/>
      <c r="U763" s="74"/>
      <c r="V763"/>
      <c r="W763"/>
      <c r="X763"/>
      <c r="Y763" s="13"/>
      <c r="Z763" s="13"/>
      <c r="AA763" s="13"/>
      <c r="AC763"/>
      <c r="AD763" s="13"/>
      <c r="AI763" s="2"/>
      <c r="AM763" s="22"/>
    </row>
    <row r="764" spans="1:39" s="12" customFormat="1">
      <c r="A764" s="26"/>
      <c r="B764" s="11"/>
      <c r="E764" s="26"/>
      <c r="F764" s="13"/>
      <c r="G764" s="13"/>
      <c r="H764"/>
      <c r="I764"/>
      <c r="J764"/>
      <c r="K764"/>
      <c r="L764"/>
      <c r="M764"/>
      <c r="N764"/>
      <c r="O764"/>
      <c r="P764" s="73"/>
      <c r="Q764" s="74"/>
      <c r="R764" s="74"/>
      <c r="S764" s="74"/>
      <c r="T764" s="74"/>
      <c r="U764" s="74"/>
      <c r="V764"/>
      <c r="W764"/>
      <c r="X764"/>
      <c r="Y764" s="13"/>
      <c r="Z764" s="13"/>
      <c r="AA764" s="13"/>
      <c r="AC764"/>
      <c r="AD764" s="13"/>
      <c r="AI764" s="2"/>
      <c r="AM764" s="22"/>
    </row>
    <row r="765" spans="1:39" s="12" customFormat="1">
      <c r="A765" s="26"/>
      <c r="B765" s="11"/>
      <c r="E765" s="26"/>
      <c r="F765" s="13"/>
      <c r="G765" s="13"/>
      <c r="H765"/>
      <c r="I765"/>
      <c r="J765"/>
      <c r="K765"/>
      <c r="L765"/>
      <c r="M765"/>
      <c r="N765"/>
      <c r="O765"/>
      <c r="P765" s="73"/>
      <c r="Q765" s="74"/>
      <c r="R765" s="74"/>
      <c r="S765" s="74"/>
      <c r="T765" s="74"/>
      <c r="U765" s="74"/>
      <c r="V765"/>
      <c r="W765"/>
      <c r="X765"/>
      <c r="Y765" s="13"/>
      <c r="Z765" s="13"/>
      <c r="AA765" s="13"/>
      <c r="AC765"/>
      <c r="AD765" s="13"/>
      <c r="AI765" s="2"/>
      <c r="AM765" s="22"/>
    </row>
    <row r="766" spans="1:39" s="12" customFormat="1">
      <c r="A766" s="26"/>
      <c r="B766" s="11"/>
      <c r="E766" s="26"/>
      <c r="F766" s="13"/>
      <c r="G766" s="13"/>
      <c r="H766"/>
      <c r="I766"/>
      <c r="J766"/>
      <c r="K766"/>
      <c r="L766"/>
      <c r="M766"/>
      <c r="N766"/>
      <c r="O766"/>
      <c r="P766" s="73"/>
      <c r="Q766" s="74"/>
      <c r="R766" s="74"/>
      <c r="S766" s="74"/>
      <c r="T766" s="74"/>
      <c r="U766" s="74"/>
      <c r="V766"/>
      <c r="W766"/>
      <c r="X766"/>
      <c r="Y766" s="13"/>
      <c r="Z766" s="13"/>
      <c r="AA766" s="13"/>
      <c r="AC766"/>
      <c r="AD766" s="13"/>
      <c r="AI766" s="2"/>
      <c r="AM766" s="22"/>
    </row>
    <row r="767" spans="1:39" s="12" customFormat="1">
      <c r="A767" s="26"/>
      <c r="B767" s="11"/>
      <c r="E767" s="26"/>
      <c r="F767" s="13"/>
      <c r="G767" s="13"/>
      <c r="H767"/>
      <c r="I767"/>
      <c r="J767"/>
      <c r="K767"/>
      <c r="L767"/>
      <c r="M767"/>
      <c r="N767"/>
      <c r="O767"/>
      <c r="P767" s="73"/>
      <c r="Q767" s="74"/>
      <c r="R767" s="74"/>
      <c r="S767" s="74"/>
      <c r="T767" s="74"/>
      <c r="U767" s="74"/>
      <c r="V767"/>
      <c r="W767"/>
      <c r="X767"/>
      <c r="Y767" s="13"/>
      <c r="Z767" s="13"/>
      <c r="AA767" s="13"/>
      <c r="AC767"/>
      <c r="AD767" s="13"/>
      <c r="AI767" s="2"/>
      <c r="AM767" s="22"/>
    </row>
    <row r="768" spans="1:39" s="12" customFormat="1">
      <c r="A768" s="26"/>
      <c r="B768" s="11"/>
      <c r="E768" s="26"/>
      <c r="F768" s="13"/>
      <c r="G768" s="13"/>
      <c r="H768"/>
      <c r="I768"/>
      <c r="J768"/>
      <c r="K768"/>
      <c r="L768"/>
      <c r="M768"/>
      <c r="N768"/>
      <c r="O768"/>
      <c r="P768" s="73"/>
      <c r="Q768" s="74"/>
      <c r="R768" s="74"/>
      <c r="S768" s="74"/>
      <c r="T768" s="74"/>
      <c r="U768" s="74"/>
      <c r="V768"/>
      <c r="W768"/>
      <c r="X768"/>
      <c r="Y768" s="13"/>
      <c r="Z768" s="13"/>
      <c r="AA768" s="13"/>
      <c r="AC768"/>
      <c r="AD768" s="13"/>
      <c r="AI768" s="2"/>
      <c r="AM768" s="22"/>
    </row>
    <row r="769" spans="1:39" s="12" customFormat="1">
      <c r="A769" s="26"/>
      <c r="B769" s="11"/>
      <c r="E769" s="26"/>
      <c r="F769" s="13"/>
      <c r="G769" s="13"/>
      <c r="H769"/>
      <c r="I769"/>
      <c r="J769"/>
      <c r="K769"/>
      <c r="L769"/>
      <c r="M769"/>
      <c r="N769"/>
      <c r="O769"/>
      <c r="P769" s="73"/>
      <c r="Q769" s="74"/>
      <c r="R769" s="74"/>
      <c r="S769" s="74"/>
      <c r="T769" s="74"/>
      <c r="U769" s="74"/>
      <c r="V769"/>
      <c r="W769"/>
      <c r="X769"/>
      <c r="Y769" s="13"/>
      <c r="Z769" s="13"/>
      <c r="AA769" s="13"/>
      <c r="AC769"/>
      <c r="AD769" s="13"/>
      <c r="AI769" s="2"/>
      <c r="AM769" s="22"/>
    </row>
    <row r="770" spans="1:39" s="12" customFormat="1">
      <c r="A770" s="26"/>
      <c r="B770" s="11"/>
      <c r="E770" s="26"/>
      <c r="F770" s="13"/>
      <c r="G770" s="13"/>
      <c r="H770"/>
      <c r="I770"/>
      <c r="J770"/>
      <c r="K770"/>
      <c r="L770"/>
      <c r="M770"/>
      <c r="N770"/>
      <c r="O770"/>
      <c r="P770" s="73"/>
      <c r="Q770" s="74"/>
      <c r="R770" s="74"/>
      <c r="S770" s="74"/>
      <c r="T770" s="74"/>
      <c r="U770" s="74"/>
      <c r="V770"/>
      <c r="W770"/>
      <c r="X770"/>
      <c r="Y770" s="13"/>
      <c r="Z770" s="13"/>
      <c r="AA770" s="13"/>
      <c r="AC770"/>
      <c r="AD770" s="13"/>
      <c r="AI770" s="2"/>
      <c r="AM770" s="22"/>
    </row>
    <row r="771" spans="1:39" s="12" customFormat="1">
      <c r="A771" s="26"/>
      <c r="B771" s="11"/>
      <c r="E771" s="26"/>
      <c r="F771" s="13"/>
      <c r="G771" s="13"/>
      <c r="H771"/>
      <c r="I771"/>
      <c r="J771"/>
      <c r="K771"/>
      <c r="L771"/>
      <c r="M771"/>
      <c r="N771"/>
      <c r="O771"/>
      <c r="P771" s="73"/>
      <c r="Q771" s="74"/>
      <c r="R771" s="74"/>
      <c r="S771" s="74"/>
      <c r="T771" s="74"/>
      <c r="U771" s="74"/>
      <c r="V771"/>
      <c r="W771"/>
      <c r="X771"/>
      <c r="Y771" s="13"/>
      <c r="Z771" s="13"/>
      <c r="AA771" s="13"/>
      <c r="AC771"/>
      <c r="AD771" s="13"/>
      <c r="AI771" s="2"/>
      <c r="AM771" s="22"/>
    </row>
    <row r="772" spans="1:39" s="12" customFormat="1">
      <c r="A772" s="26"/>
      <c r="B772" s="11"/>
      <c r="E772" s="26"/>
      <c r="F772" s="13"/>
      <c r="G772" s="13"/>
      <c r="H772"/>
      <c r="I772"/>
      <c r="J772"/>
      <c r="K772"/>
      <c r="L772"/>
      <c r="M772"/>
      <c r="N772"/>
      <c r="O772"/>
      <c r="P772" s="73"/>
      <c r="Q772" s="74"/>
      <c r="R772" s="74"/>
      <c r="S772" s="74"/>
      <c r="T772" s="74"/>
      <c r="U772" s="74"/>
      <c r="V772"/>
      <c r="W772"/>
      <c r="X772"/>
      <c r="Y772" s="13"/>
      <c r="Z772" s="13"/>
      <c r="AA772" s="13"/>
      <c r="AC772"/>
      <c r="AD772" s="13"/>
      <c r="AI772" s="2"/>
      <c r="AM772" s="22"/>
    </row>
    <row r="773" spans="1:39" s="12" customFormat="1">
      <c r="A773" s="26"/>
      <c r="B773" s="11"/>
      <c r="E773" s="26"/>
      <c r="F773" s="13"/>
      <c r="G773" s="13"/>
      <c r="H773"/>
      <c r="I773"/>
      <c r="J773"/>
      <c r="K773"/>
      <c r="L773"/>
      <c r="M773"/>
      <c r="N773"/>
      <c r="O773"/>
      <c r="P773" s="73"/>
      <c r="Q773" s="74"/>
      <c r="R773" s="74"/>
      <c r="S773" s="74"/>
      <c r="T773" s="74"/>
      <c r="U773" s="74"/>
      <c r="V773"/>
      <c r="W773"/>
      <c r="X773"/>
      <c r="Y773" s="13"/>
      <c r="Z773" s="13"/>
      <c r="AA773" s="13"/>
      <c r="AC773"/>
      <c r="AD773" s="13"/>
      <c r="AI773" s="2"/>
      <c r="AM773" s="22"/>
    </row>
    <row r="774" spans="1:39" s="12" customFormat="1">
      <c r="A774" s="26"/>
      <c r="B774" s="11"/>
      <c r="E774" s="26"/>
      <c r="F774" s="13"/>
      <c r="G774" s="13"/>
      <c r="H774"/>
      <c r="I774"/>
      <c r="J774"/>
      <c r="K774"/>
      <c r="L774"/>
      <c r="M774"/>
      <c r="N774"/>
      <c r="O774"/>
      <c r="P774" s="73"/>
      <c r="Q774" s="74"/>
      <c r="R774" s="74"/>
      <c r="S774" s="74"/>
      <c r="T774" s="74"/>
      <c r="U774" s="74"/>
      <c r="V774"/>
      <c r="W774"/>
      <c r="X774"/>
      <c r="Y774" s="13"/>
      <c r="Z774" s="13"/>
      <c r="AA774" s="13"/>
      <c r="AC774"/>
      <c r="AD774" s="13"/>
      <c r="AI774" s="2"/>
      <c r="AM774" s="22"/>
    </row>
    <row r="775" spans="1:39" s="12" customFormat="1">
      <c r="A775" s="26"/>
      <c r="B775" s="11"/>
      <c r="E775" s="26"/>
      <c r="F775" s="13"/>
      <c r="G775" s="13"/>
      <c r="H775"/>
      <c r="I775"/>
      <c r="J775"/>
      <c r="K775"/>
      <c r="L775"/>
      <c r="M775"/>
      <c r="N775"/>
      <c r="O775"/>
      <c r="P775" s="73"/>
      <c r="Q775" s="74"/>
      <c r="R775" s="74"/>
      <c r="S775" s="74"/>
      <c r="T775" s="74"/>
      <c r="U775" s="74"/>
      <c r="V775"/>
      <c r="W775"/>
      <c r="X775"/>
      <c r="Y775" s="13"/>
      <c r="Z775" s="13"/>
      <c r="AA775" s="13"/>
      <c r="AC775"/>
      <c r="AD775" s="13"/>
      <c r="AI775" s="2"/>
      <c r="AM775" s="22"/>
    </row>
    <row r="776" spans="1:39" s="12" customFormat="1">
      <c r="A776" s="26"/>
      <c r="B776" s="11"/>
      <c r="E776" s="26"/>
      <c r="F776" s="13"/>
      <c r="G776" s="13"/>
      <c r="H776"/>
      <c r="I776"/>
      <c r="J776"/>
      <c r="K776"/>
      <c r="L776"/>
      <c r="M776"/>
      <c r="N776"/>
      <c r="O776"/>
      <c r="P776" s="73"/>
      <c r="Q776" s="74"/>
      <c r="R776" s="74"/>
      <c r="S776" s="74"/>
      <c r="T776" s="74"/>
      <c r="U776" s="74"/>
      <c r="V776"/>
      <c r="W776"/>
      <c r="X776"/>
      <c r="Y776" s="13"/>
      <c r="Z776" s="13"/>
      <c r="AA776" s="13"/>
      <c r="AC776"/>
      <c r="AD776" s="13"/>
      <c r="AI776" s="2"/>
      <c r="AM776" s="22"/>
    </row>
    <row r="777" spans="1:39" s="12" customFormat="1">
      <c r="A777" s="26"/>
      <c r="B777" s="11"/>
      <c r="E777" s="26"/>
      <c r="F777" s="13"/>
      <c r="G777" s="13"/>
      <c r="H777"/>
      <c r="I777"/>
      <c r="J777"/>
      <c r="K777"/>
      <c r="L777"/>
      <c r="M777"/>
      <c r="N777"/>
      <c r="O777"/>
      <c r="P777" s="73"/>
      <c r="Q777" s="74"/>
      <c r="R777" s="74"/>
      <c r="S777" s="74"/>
      <c r="T777" s="74"/>
      <c r="U777" s="74"/>
      <c r="V777"/>
      <c r="W777"/>
      <c r="X777"/>
      <c r="Y777" s="13"/>
      <c r="Z777" s="13"/>
      <c r="AA777" s="13"/>
      <c r="AC777"/>
      <c r="AD777" s="13"/>
      <c r="AI777" s="2"/>
      <c r="AM777" s="22"/>
    </row>
    <row r="778" spans="1:39" s="12" customFormat="1">
      <c r="A778" s="26"/>
      <c r="B778" s="11"/>
      <c r="E778" s="26"/>
      <c r="F778" s="13"/>
      <c r="G778" s="13"/>
      <c r="H778"/>
      <c r="I778"/>
      <c r="J778"/>
      <c r="K778"/>
      <c r="L778"/>
      <c r="M778"/>
      <c r="N778"/>
      <c r="O778"/>
      <c r="P778" s="73"/>
      <c r="Q778" s="74"/>
      <c r="R778" s="74"/>
      <c r="S778" s="74"/>
      <c r="T778" s="74"/>
      <c r="U778" s="74"/>
      <c r="V778"/>
      <c r="W778"/>
      <c r="X778"/>
      <c r="Y778" s="13"/>
      <c r="Z778" s="13"/>
      <c r="AA778" s="13"/>
      <c r="AC778"/>
      <c r="AD778" s="13"/>
      <c r="AI778" s="2"/>
      <c r="AM778" s="22"/>
    </row>
    <row r="779" spans="1:39" s="12" customFormat="1">
      <c r="A779" s="26"/>
      <c r="B779" s="11"/>
      <c r="E779" s="26"/>
      <c r="F779" s="13"/>
      <c r="G779" s="13"/>
      <c r="H779"/>
      <c r="I779"/>
      <c r="J779"/>
      <c r="K779"/>
      <c r="L779"/>
      <c r="M779"/>
      <c r="N779"/>
      <c r="O779"/>
      <c r="P779" s="73"/>
      <c r="Q779" s="74"/>
      <c r="R779" s="74"/>
      <c r="S779" s="74"/>
      <c r="T779" s="74"/>
      <c r="U779" s="74"/>
      <c r="V779"/>
      <c r="W779"/>
      <c r="X779"/>
      <c r="Y779" s="13"/>
      <c r="Z779" s="13"/>
      <c r="AA779" s="13"/>
      <c r="AC779"/>
      <c r="AD779" s="13"/>
      <c r="AI779" s="2"/>
      <c r="AM779" s="22"/>
    </row>
    <row r="780" spans="1:39" s="12" customFormat="1">
      <c r="A780" s="26"/>
      <c r="B780" s="11"/>
      <c r="E780" s="26"/>
      <c r="F780" s="13"/>
      <c r="G780" s="13"/>
      <c r="H780"/>
      <c r="I780"/>
      <c r="J780"/>
      <c r="K780"/>
      <c r="L780"/>
      <c r="M780"/>
      <c r="N780"/>
      <c r="O780"/>
      <c r="P780" s="73"/>
      <c r="Q780" s="74"/>
      <c r="R780" s="74"/>
      <c r="S780" s="74"/>
      <c r="T780" s="74"/>
      <c r="U780" s="74"/>
      <c r="V780"/>
      <c r="W780"/>
      <c r="X780"/>
      <c r="Y780" s="13"/>
      <c r="Z780" s="13"/>
      <c r="AA780" s="13"/>
      <c r="AC780"/>
      <c r="AD780" s="13"/>
      <c r="AI780" s="2"/>
      <c r="AM780" s="22"/>
    </row>
    <row r="781" spans="1:39" s="12" customFormat="1">
      <c r="A781" s="26"/>
      <c r="B781" s="11"/>
      <c r="E781" s="26"/>
      <c r="F781" s="13"/>
      <c r="G781" s="13"/>
      <c r="H781"/>
      <c r="I781"/>
      <c r="J781"/>
      <c r="K781"/>
      <c r="L781"/>
      <c r="M781"/>
      <c r="N781"/>
      <c r="O781"/>
      <c r="P781" s="73"/>
      <c r="Q781" s="74"/>
      <c r="R781" s="74"/>
      <c r="S781" s="74"/>
      <c r="T781" s="74"/>
      <c r="U781" s="74"/>
      <c r="V781"/>
      <c r="W781"/>
      <c r="X781"/>
      <c r="Y781" s="13"/>
      <c r="Z781" s="13"/>
      <c r="AA781" s="13"/>
      <c r="AC781"/>
      <c r="AD781" s="13"/>
      <c r="AI781" s="2"/>
      <c r="AM781" s="22"/>
    </row>
    <row r="782" spans="1:39" s="12" customFormat="1">
      <c r="A782" s="26"/>
      <c r="B782" s="11"/>
      <c r="E782" s="26"/>
      <c r="F782" s="13"/>
      <c r="G782" s="13"/>
      <c r="H782"/>
      <c r="I782"/>
      <c r="J782"/>
      <c r="K782"/>
      <c r="L782"/>
      <c r="M782"/>
      <c r="N782"/>
      <c r="O782"/>
      <c r="P782" s="73"/>
      <c r="Q782" s="74"/>
      <c r="R782" s="74"/>
      <c r="S782" s="74"/>
      <c r="T782" s="74"/>
      <c r="U782" s="74"/>
      <c r="V782"/>
      <c r="W782"/>
      <c r="X782"/>
      <c r="Y782" s="13"/>
      <c r="Z782" s="13"/>
      <c r="AA782" s="13"/>
      <c r="AC782"/>
      <c r="AD782" s="13"/>
      <c r="AI782" s="2"/>
      <c r="AM782" s="22"/>
    </row>
    <row r="783" spans="1:39" s="12" customFormat="1">
      <c r="A783" s="26"/>
      <c r="B783" s="11"/>
      <c r="E783" s="26"/>
      <c r="F783" s="13"/>
      <c r="G783" s="13"/>
      <c r="H783"/>
      <c r="I783"/>
      <c r="J783"/>
      <c r="K783"/>
      <c r="L783"/>
      <c r="M783"/>
      <c r="N783"/>
      <c r="O783"/>
      <c r="P783" s="73"/>
      <c r="Q783" s="74"/>
      <c r="R783" s="74"/>
      <c r="S783" s="74"/>
      <c r="T783" s="74"/>
      <c r="U783" s="74"/>
      <c r="V783"/>
      <c r="W783"/>
      <c r="X783"/>
      <c r="Y783" s="13"/>
      <c r="Z783" s="13"/>
      <c r="AA783" s="13"/>
      <c r="AC783"/>
      <c r="AD783" s="13"/>
      <c r="AI783" s="2"/>
      <c r="AM783" s="22"/>
    </row>
    <row r="784" spans="1:39" s="12" customFormat="1">
      <c r="A784" s="26"/>
      <c r="B784" s="11"/>
      <c r="E784" s="26"/>
      <c r="F784" s="13"/>
      <c r="G784" s="13"/>
      <c r="H784"/>
      <c r="I784"/>
      <c r="J784"/>
      <c r="K784"/>
      <c r="L784"/>
      <c r="M784"/>
      <c r="N784"/>
      <c r="O784"/>
      <c r="P784" s="73"/>
      <c r="Q784" s="74"/>
      <c r="R784" s="74"/>
      <c r="S784" s="74"/>
      <c r="T784" s="74"/>
      <c r="U784" s="74"/>
      <c r="V784"/>
      <c r="W784"/>
      <c r="X784"/>
      <c r="Y784" s="13"/>
      <c r="Z784" s="13"/>
      <c r="AA784" s="13"/>
      <c r="AC784"/>
      <c r="AD784" s="13"/>
      <c r="AI784" s="2"/>
      <c r="AM784" s="22"/>
    </row>
    <row r="785" spans="1:39" s="12" customFormat="1">
      <c r="A785" s="26"/>
      <c r="B785" s="11"/>
      <c r="E785" s="26"/>
      <c r="F785" s="13"/>
      <c r="G785" s="13"/>
      <c r="H785"/>
      <c r="I785"/>
      <c r="J785"/>
      <c r="K785"/>
      <c r="L785"/>
      <c r="M785"/>
      <c r="N785"/>
      <c r="O785"/>
      <c r="P785" s="73"/>
      <c r="Q785" s="74"/>
      <c r="R785" s="74"/>
      <c r="S785" s="74"/>
      <c r="T785" s="74"/>
      <c r="U785" s="74"/>
      <c r="V785"/>
      <c r="W785"/>
      <c r="X785"/>
      <c r="Y785" s="13"/>
      <c r="Z785" s="13"/>
      <c r="AA785" s="13"/>
      <c r="AC785"/>
      <c r="AD785" s="13"/>
      <c r="AI785" s="2"/>
      <c r="AM785" s="22"/>
    </row>
    <row r="786" spans="1:39" s="12" customFormat="1">
      <c r="A786" s="26"/>
      <c r="B786" s="11"/>
      <c r="E786" s="26"/>
      <c r="F786" s="13"/>
      <c r="G786" s="13"/>
      <c r="H786"/>
      <c r="I786"/>
      <c r="J786"/>
      <c r="K786"/>
      <c r="L786"/>
      <c r="M786"/>
      <c r="N786"/>
      <c r="O786"/>
      <c r="P786" s="73"/>
      <c r="Q786" s="74"/>
      <c r="R786" s="74"/>
      <c r="S786" s="74"/>
      <c r="T786" s="74"/>
      <c r="U786" s="74"/>
      <c r="V786"/>
      <c r="W786"/>
      <c r="X786"/>
      <c r="Y786" s="13"/>
      <c r="Z786" s="13"/>
      <c r="AA786" s="13"/>
      <c r="AC786"/>
      <c r="AD786" s="13"/>
      <c r="AI786" s="2"/>
      <c r="AM786" s="22"/>
    </row>
    <row r="787" spans="1:39" s="12" customFormat="1">
      <c r="A787" s="26"/>
      <c r="B787" s="11"/>
      <c r="E787" s="26"/>
      <c r="F787" s="13"/>
      <c r="G787" s="13"/>
      <c r="H787"/>
      <c r="I787"/>
      <c r="J787"/>
      <c r="K787"/>
      <c r="L787"/>
      <c r="M787"/>
      <c r="N787"/>
      <c r="O787"/>
      <c r="P787" s="73"/>
      <c r="Q787" s="74"/>
      <c r="R787" s="74"/>
      <c r="S787" s="74"/>
      <c r="T787" s="74"/>
      <c r="U787" s="74"/>
      <c r="V787"/>
      <c r="W787"/>
      <c r="X787"/>
      <c r="Y787" s="13"/>
      <c r="Z787" s="13"/>
      <c r="AA787" s="13"/>
      <c r="AC787"/>
      <c r="AD787" s="13"/>
      <c r="AI787" s="2"/>
      <c r="AM787" s="22"/>
    </row>
    <row r="788" spans="1:39" s="12" customFormat="1">
      <c r="A788" s="26"/>
      <c r="B788" s="11"/>
      <c r="E788" s="26"/>
      <c r="F788" s="13"/>
      <c r="G788" s="13"/>
      <c r="H788"/>
      <c r="I788"/>
      <c r="J788"/>
      <c r="K788"/>
      <c r="L788"/>
      <c r="M788"/>
      <c r="N788"/>
      <c r="O788"/>
      <c r="P788" s="73"/>
      <c r="Q788" s="74"/>
      <c r="R788" s="74"/>
      <c r="S788" s="74"/>
      <c r="T788" s="74"/>
      <c r="U788" s="74"/>
      <c r="V788"/>
      <c r="W788"/>
      <c r="X788"/>
      <c r="Y788" s="13"/>
      <c r="Z788" s="13"/>
      <c r="AA788" s="13"/>
      <c r="AC788"/>
      <c r="AD788" s="13"/>
      <c r="AI788" s="2"/>
      <c r="AM788" s="22"/>
    </row>
    <row r="789" spans="1:39" s="12" customFormat="1">
      <c r="A789" s="26"/>
      <c r="B789" s="11"/>
      <c r="E789" s="26"/>
      <c r="F789" s="13"/>
      <c r="G789" s="13"/>
      <c r="H789"/>
      <c r="I789"/>
      <c r="J789"/>
      <c r="K789"/>
      <c r="L789"/>
      <c r="M789"/>
      <c r="N789"/>
      <c r="O789"/>
      <c r="P789" s="73"/>
      <c r="Q789" s="74"/>
      <c r="R789" s="74"/>
      <c r="S789" s="74"/>
      <c r="T789" s="74"/>
      <c r="U789" s="74"/>
      <c r="V789"/>
      <c r="W789"/>
      <c r="X789"/>
      <c r="Y789" s="13"/>
      <c r="Z789" s="13"/>
      <c r="AA789" s="13"/>
      <c r="AC789"/>
      <c r="AD789" s="13"/>
      <c r="AI789" s="2"/>
      <c r="AM789" s="22"/>
    </row>
    <row r="790" spans="1:39" s="12" customFormat="1">
      <c r="A790" s="26"/>
      <c r="B790" s="11"/>
      <c r="E790" s="26"/>
      <c r="F790" s="13"/>
      <c r="G790" s="13"/>
      <c r="H790"/>
      <c r="I790"/>
      <c r="J790"/>
      <c r="K790"/>
      <c r="L790"/>
      <c r="M790"/>
      <c r="N790"/>
      <c r="O790"/>
      <c r="P790" s="73"/>
      <c r="Q790" s="74"/>
      <c r="R790" s="74"/>
      <c r="S790" s="74"/>
      <c r="T790" s="74"/>
      <c r="U790" s="74"/>
      <c r="V790"/>
      <c r="W790"/>
      <c r="X790"/>
      <c r="Y790" s="13"/>
      <c r="Z790" s="13"/>
      <c r="AA790" s="13"/>
      <c r="AC790"/>
      <c r="AD790" s="13"/>
      <c r="AI790" s="2"/>
      <c r="AM790" s="22"/>
    </row>
    <row r="791" spans="1:39" s="12" customFormat="1">
      <c r="A791" s="26"/>
      <c r="B791" s="11"/>
      <c r="E791" s="26"/>
      <c r="F791" s="13"/>
      <c r="G791" s="13"/>
      <c r="H791"/>
      <c r="I791"/>
      <c r="J791"/>
      <c r="K791"/>
      <c r="L791"/>
      <c r="M791"/>
      <c r="N791"/>
      <c r="O791"/>
      <c r="P791" s="73"/>
      <c r="Q791" s="74"/>
      <c r="R791" s="74"/>
      <c r="S791" s="74"/>
      <c r="T791" s="74"/>
      <c r="U791" s="74"/>
      <c r="V791"/>
      <c r="W791"/>
      <c r="X791"/>
      <c r="Y791" s="13"/>
      <c r="Z791" s="13"/>
      <c r="AA791" s="13"/>
      <c r="AC791"/>
      <c r="AD791" s="13"/>
      <c r="AI791" s="2"/>
      <c r="AM791" s="22"/>
    </row>
    <row r="792" spans="1:39" s="12" customFormat="1">
      <c r="A792" s="26"/>
      <c r="B792" s="11"/>
      <c r="E792" s="26"/>
      <c r="F792" s="13"/>
      <c r="G792" s="13"/>
      <c r="H792"/>
      <c r="I792"/>
      <c r="J792"/>
      <c r="K792"/>
      <c r="L792"/>
      <c r="M792"/>
      <c r="N792"/>
      <c r="O792"/>
      <c r="P792" s="73"/>
      <c r="Q792" s="74"/>
      <c r="R792" s="74"/>
      <c r="S792" s="74"/>
      <c r="T792" s="74"/>
      <c r="U792" s="74"/>
      <c r="V792"/>
      <c r="W792"/>
      <c r="X792"/>
      <c r="Y792" s="13"/>
      <c r="Z792" s="13"/>
      <c r="AA792" s="13"/>
      <c r="AC792"/>
      <c r="AD792" s="13"/>
      <c r="AI792" s="2"/>
      <c r="AM792" s="22"/>
    </row>
    <row r="793" spans="1:39" s="12" customFormat="1">
      <c r="A793" s="26"/>
      <c r="B793" s="11"/>
      <c r="E793" s="26"/>
      <c r="F793" s="13"/>
      <c r="G793" s="13"/>
      <c r="H793"/>
      <c r="I793"/>
      <c r="J793"/>
      <c r="K793"/>
      <c r="L793"/>
      <c r="M793"/>
      <c r="N793"/>
      <c r="O793"/>
      <c r="P793" s="73"/>
      <c r="Q793" s="74"/>
      <c r="R793" s="74"/>
      <c r="S793" s="74"/>
      <c r="T793" s="74"/>
      <c r="U793" s="74"/>
      <c r="V793"/>
      <c r="W793"/>
      <c r="X793"/>
      <c r="Y793" s="13"/>
      <c r="Z793" s="13"/>
      <c r="AA793" s="13"/>
      <c r="AC793"/>
      <c r="AD793" s="13"/>
      <c r="AI793" s="2"/>
      <c r="AM793" s="22"/>
    </row>
    <row r="794" spans="1:39" s="12" customFormat="1">
      <c r="A794" s="26"/>
      <c r="B794" s="11"/>
      <c r="E794" s="26"/>
      <c r="F794" s="13"/>
      <c r="G794" s="13"/>
      <c r="H794"/>
      <c r="I794"/>
      <c r="J794"/>
      <c r="K794"/>
      <c r="L794"/>
      <c r="M794"/>
      <c r="N794"/>
      <c r="O794"/>
      <c r="P794" s="73"/>
      <c r="Q794" s="74"/>
      <c r="R794" s="74"/>
      <c r="S794" s="74"/>
      <c r="T794" s="74"/>
      <c r="U794" s="74"/>
      <c r="V794"/>
      <c r="W794"/>
      <c r="X794"/>
      <c r="Y794" s="13"/>
      <c r="Z794" s="13"/>
      <c r="AA794" s="13"/>
      <c r="AC794"/>
      <c r="AD794" s="13"/>
      <c r="AI794" s="2"/>
      <c r="AM794" s="22"/>
    </row>
    <row r="795" spans="1:39" s="12" customFormat="1">
      <c r="A795" s="26"/>
      <c r="B795" s="11"/>
      <c r="E795" s="26"/>
      <c r="F795" s="13"/>
      <c r="G795" s="13"/>
      <c r="H795"/>
      <c r="I795"/>
      <c r="J795"/>
      <c r="K795"/>
      <c r="L795"/>
      <c r="M795"/>
      <c r="N795"/>
      <c r="O795"/>
      <c r="P795" s="73"/>
      <c r="Q795" s="74"/>
      <c r="R795" s="74"/>
      <c r="S795" s="74"/>
      <c r="T795" s="74"/>
      <c r="U795" s="74"/>
      <c r="V795"/>
      <c r="W795"/>
      <c r="X795"/>
      <c r="Y795" s="13"/>
      <c r="Z795" s="13"/>
      <c r="AA795" s="13"/>
      <c r="AC795"/>
      <c r="AD795" s="13"/>
      <c r="AI795" s="2"/>
      <c r="AM795" s="22"/>
    </row>
    <row r="796" spans="1:39" s="12" customFormat="1">
      <c r="A796" s="26"/>
      <c r="B796" s="11"/>
      <c r="E796" s="26"/>
      <c r="F796" s="13"/>
      <c r="G796" s="13"/>
      <c r="H796"/>
      <c r="I796"/>
      <c r="J796"/>
      <c r="K796"/>
      <c r="L796"/>
      <c r="M796"/>
      <c r="N796"/>
      <c r="O796"/>
      <c r="P796" s="73"/>
      <c r="Q796" s="74"/>
      <c r="R796" s="74"/>
      <c r="S796" s="74"/>
      <c r="T796" s="74"/>
      <c r="U796" s="74"/>
      <c r="V796"/>
      <c r="W796"/>
      <c r="X796"/>
      <c r="Y796" s="13"/>
      <c r="Z796" s="13"/>
      <c r="AA796" s="13"/>
      <c r="AC796"/>
      <c r="AD796" s="13"/>
      <c r="AI796" s="2"/>
      <c r="AM796" s="22"/>
    </row>
    <row r="797" spans="1:39" s="12" customFormat="1">
      <c r="A797" s="26"/>
      <c r="B797" s="11"/>
      <c r="E797" s="26"/>
      <c r="F797" s="13"/>
      <c r="G797" s="13"/>
      <c r="H797"/>
      <c r="I797"/>
      <c r="J797"/>
      <c r="K797"/>
      <c r="L797"/>
      <c r="M797"/>
      <c r="N797"/>
      <c r="O797"/>
      <c r="P797" s="73"/>
      <c r="Q797" s="74"/>
      <c r="R797" s="74"/>
      <c r="S797" s="74"/>
      <c r="T797" s="74"/>
      <c r="U797" s="74"/>
      <c r="V797"/>
      <c r="W797"/>
      <c r="X797"/>
      <c r="Y797" s="13"/>
      <c r="Z797" s="13"/>
      <c r="AA797" s="13"/>
      <c r="AC797"/>
      <c r="AD797" s="13"/>
      <c r="AI797" s="2"/>
      <c r="AM797" s="22"/>
    </row>
    <row r="798" spans="1:39" s="12" customFormat="1">
      <c r="A798" s="26"/>
      <c r="B798" s="11"/>
      <c r="E798" s="26"/>
      <c r="F798" s="13"/>
      <c r="G798" s="13"/>
      <c r="H798"/>
      <c r="I798"/>
      <c r="J798"/>
      <c r="K798"/>
      <c r="L798"/>
      <c r="M798"/>
      <c r="N798"/>
      <c r="O798"/>
      <c r="P798" s="73"/>
      <c r="Q798" s="74"/>
      <c r="R798" s="74"/>
      <c r="S798" s="74"/>
      <c r="T798" s="74"/>
      <c r="U798" s="74"/>
      <c r="V798"/>
      <c r="W798"/>
      <c r="X798"/>
      <c r="Y798" s="13"/>
      <c r="Z798" s="13"/>
      <c r="AA798" s="13"/>
      <c r="AC798"/>
      <c r="AD798" s="13"/>
      <c r="AI798" s="2"/>
      <c r="AM798" s="22"/>
    </row>
    <row r="799" spans="1:39" s="12" customFormat="1">
      <c r="A799" s="26"/>
      <c r="B799" s="11"/>
      <c r="E799" s="26"/>
      <c r="F799" s="13"/>
      <c r="G799" s="13"/>
      <c r="H799"/>
      <c r="I799"/>
      <c r="J799"/>
      <c r="K799"/>
      <c r="L799"/>
      <c r="M799"/>
      <c r="N799"/>
      <c r="O799"/>
      <c r="P799" s="73"/>
      <c r="Q799" s="74"/>
      <c r="R799" s="74"/>
      <c r="S799" s="74"/>
      <c r="T799" s="74"/>
      <c r="U799" s="74"/>
      <c r="V799"/>
      <c r="W799"/>
      <c r="X799"/>
      <c r="Y799" s="13"/>
      <c r="Z799" s="13"/>
      <c r="AA799" s="13"/>
      <c r="AC799"/>
      <c r="AD799" s="13"/>
      <c r="AI799" s="2"/>
      <c r="AM799" s="22"/>
    </row>
    <row r="800" spans="1:39" s="12" customFormat="1">
      <c r="A800" s="26"/>
      <c r="B800" s="11"/>
      <c r="E800" s="26"/>
      <c r="F800" s="13"/>
      <c r="G800" s="13"/>
      <c r="H800"/>
      <c r="I800"/>
      <c r="J800"/>
      <c r="K800"/>
      <c r="L800"/>
      <c r="M800"/>
      <c r="N800"/>
      <c r="O800"/>
      <c r="P800" s="73"/>
      <c r="Q800" s="74"/>
      <c r="R800" s="74"/>
      <c r="S800" s="74"/>
      <c r="T800" s="74"/>
      <c r="U800" s="74"/>
      <c r="V800"/>
      <c r="W800"/>
      <c r="X800"/>
      <c r="Y800" s="13"/>
      <c r="Z800" s="13"/>
      <c r="AA800" s="13"/>
      <c r="AC800"/>
      <c r="AD800" s="13"/>
      <c r="AI800" s="2"/>
      <c r="AM800" s="22"/>
    </row>
    <row r="801" spans="1:39" s="12" customFormat="1">
      <c r="A801" s="26"/>
      <c r="B801" s="11"/>
      <c r="E801" s="26"/>
      <c r="F801" s="13"/>
      <c r="G801" s="13"/>
      <c r="H801"/>
      <c r="I801"/>
      <c r="J801"/>
      <c r="K801"/>
      <c r="L801"/>
      <c r="M801"/>
      <c r="N801"/>
      <c r="O801"/>
      <c r="P801" s="73"/>
      <c r="Q801" s="74"/>
      <c r="R801" s="74"/>
      <c r="S801" s="74"/>
      <c r="T801" s="74"/>
      <c r="U801" s="74"/>
      <c r="V801"/>
      <c r="W801"/>
      <c r="X801"/>
      <c r="Y801" s="13"/>
      <c r="Z801" s="13"/>
      <c r="AA801" s="13"/>
      <c r="AC801"/>
      <c r="AD801" s="13"/>
      <c r="AI801" s="2"/>
      <c r="AM801" s="22"/>
    </row>
    <row r="802" spans="1:39" s="12" customFormat="1">
      <c r="A802" s="26"/>
      <c r="B802" s="11"/>
      <c r="E802" s="26"/>
      <c r="F802" s="13"/>
      <c r="G802" s="13"/>
      <c r="H802"/>
      <c r="I802"/>
      <c r="J802"/>
      <c r="K802"/>
      <c r="L802"/>
      <c r="M802"/>
      <c r="N802"/>
      <c r="O802"/>
      <c r="P802" s="73"/>
      <c r="Q802" s="74"/>
      <c r="R802" s="74"/>
      <c r="S802" s="74"/>
      <c r="T802" s="74"/>
      <c r="U802" s="74"/>
      <c r="V802"/>
      <c r="W802"/>
      <c r="X802"/>
      <c r="Y802" s="13"/>
      <c r="Z802" s="13"/>
      <c r="AA802" s="13"/>
      <c r="AC802"/>
      <c r="AD802" s="13"/>
      <c r="AI802" s="2"/>
      <c r="AM802" s="22"/>
    </row>
    <row r="803" spans="1:39" s="12" customFormat="1">
      <c r="A803" s="26"/>
      <c r="B803" s="11"/>
      <c r="E803" s="26"/>
      <c r="F803" s="13"/>
      <c r="G803" s="13"/>
      <c r="H803"/>
      <c r="I803"/>
      <c r="J803"/>
      <c r="K803"/>
      <c r="L803"/>
      <c r="M803"/>
      <c r="N803"/>
      <c r="O803"/>
      <c r="P803" s="73"/>
      <c r="Q803" s="74"/>
      <c r="R803" s="74"/>
      <c r="S803" s="74"/>
      <c r="T803" s="74"/>
      <c r="U803" s="74"/>
      <c r="V803"/>
      <c r="W803"/>
      <c r="X803"/>
      <c r="Y803" s="13"/>
      <c r="Z803" s="13"/>
      <c r="AA803" s="13"/>
      <c r="AC803"/>
      <c r="AD803" s="13"/>
      <c r="AI803" s="2"/>
      <c r="AM803" s="22"/>
    </row>
    <row r="804" spans="1:39" s="12" customFormat="1">
      <c r="A804" s="26"/>
      <c r="B804" s="11"/>
      <c r="E804" s="26"/>
      <c r="F804" s="13"/>
      <c r="G804" s="13"/>
      <c r="H804"/>
      <c r="I804"/>
      <c r="J804"/>
      <c r="K804"/>
      <c r="L804"/>
      <c r="M804"/>
      <c r="N804"/>
      <c r="O804"/>
      <c r="P804" s="73"/>
      <c r="Q804" s="74"/>
      <c r="R804" s="74"/>
      <c r="S804" s="74"/>
      <c r="T804" s="74"/>
      <c r="U804" s="74"/>
      <c r="V804"/>
      <c r="W804"/>
      <c r="X804"/>
      <c r="Y804" s="13"/>
      <c r="Z804" s="13"/>
      <c r="AA804" s="13"/>
      <c r="AC804"/>
      <c r="AD804" s="13"/>
      <c r="AI804" s="2"/>
      <c r="AM804" s="22"/>
    </row>
    <row r="805" spans="1:39" s="12" customFormat="1">
      <c r="A805" s="26"/>
      <c r="B805" s="11"/>
      <c r="E805" s="26"/>
      <c r="F805" s="13"/>
      <c r="G805" s="13"/>
      <c r="H805"/>
      <c r="I805"/>
      <c r="J805"/>
      <c r="K805"/>
      <c r="L805"/>
      <c r="M805"/>
      <c r="N805"/>
      <c r="O805"/>
      <c r="P805" s="73"/>
      <c r="Q805" s="74"/>
      <c r="R805" s="74"/>
      <c r="S805" s="74"/>
      <c r="T805" s="74"/>
      <c r="U805" s="74"/>
      <c r="V805"/>
      <c r="W805"/>
      <c r="X805"/>
      <c r="Y805" s="13"/>
      <c r="Z805" s="13"/>
      <c r="AA805" s="13"/>
      <c r="AC805"/>
      <c r="AD805" s="13"/>
      <c r="AI805" s="2"/>
      <c r="AM805" s="22"/>
    </row>
    <row r="806" spans="1:39" s="12" customFormat="1">
      <c r="A806" s="26"/>
      <c r="B806" s="11"/>
      <c r="E806" s="26"/>
      <c r="F806" s="13"/>
      <c r="G806" s="13"/>
      <c r="H806"/>
      <c r="I806"/>
      <c r="J806"/>
      <c r="K806"/>
      <c r="L806"/>
      <c r="M806"/>
      <c r="N806"/>
      <c r="O806"/>
      <c r="P806" s="73"/>
      <c r="Q806" s="74"/>
      <c r="R806" s="74"/>
      <c r="S806" s="74"/>
      <c r="T806" s="74"/>
      <c r="U806" s="74"/>
      <c r="V806"/>
      <c r="W806"/>
      <c r="X806"/>
      <c r="Y806" s="13"/>
      <c r="Z806" s="13"/>
      <c r="AA806" s="13"/>
      <c r="AC806"/>
      <c r="AD806" s="13"/>
      <c r="AI806" s="2"/>
      <c r="AM806" s="22"/>
    </row>
    <row r="807" spans="1:39" s="12" customFormat="1">
      <c r="A807" s="26"/>
      <c r="B807" s="11"/>
      <c r="E807" s="26"/>
      <c r="F807" s="13"/>
      <c r="G807" s="13"/>
      <c r="H807"/>
      <c r="I807"/>
      <c r="J807"/>
      <c r="K807"/>
      <c r="L807"/>
      <c r="M807"/>
      <c r="N807"/>
      <c r="O807"/>
      <c r="P807" s="73"/>
      <c r="Q807" s="74"/>
      <c r="R807" s="74"/>
      <c r="S807" s="74"/>
      <c r="T807" s="74"/>
      <c r="U807" s="74"/>
      <c r="V807"/>
      <c r="W807"/>
      <c r="X807"/>
      <c r="Y807" s="13"/>
      <c r="Z807" s="13"/>
      <c r="AA807" s="13"/>
      <c r="AC807"/>
      <c r="AD807" s="13"/>
      <c r="AI807" s="2"/>
      <c r="AM807" s="22"/>
    </row>
    <row r="808" spans="1:39" s="12" customFormat="1">
      <c r="A808" s="26"/>
      <c r="B808" s="11"/>
      <c r="E808" s="26"/>
      <c r="F808" s="13"/>
      <c r="G808" s="13"/>
      <c r="H808"/>
      <c r="I808"/>
      <c r="J808"/>
      <c r="K808"/>
      <c r="L808"/>
      <c r="M808"/>
      <c r="N808"/>
      <c r="O808"/>
      <c r="P808" s="73"/>
      <c r="Q808" s="74"/>
      <c r="R808" s="74"/>
      <c r="S808" s="74"/>
      <c r="T808" s="74"/>
      <c r="U808" s="74"/>
      <c r="V808"/>
      <c r="W808"/>
      <c r="X808"/>
      <c r="Y808" s="13"/>
      <c r="Z808" s="13"/>
      <c r="AA808" s="13"/>
      <c r="AC808"/>
      <c r="AD808" s="13"/>
      <c r="AI808" s="2"/>
      <c r="AM808" s="22"/>
    </row>
    <row r="809" spans="1:39" s="12" customFormat="1">
      <c r="A809" s="26"/>
      <c r="B809" s="11"/>
      <c r="E809" s="26"/>
      <c r="F809" s="13"/>
      <c r="G809" s="13"/>
      <c r="H809"/>
      <c r="I809"/>
      <c r="J809"/>
      <c r="K809"/>
      <c r="L809"/>
      <c r="M809"/>
      <c r="N809"/>
      <c r="O809"/>
      <c r="P809" s="73"/>
      <c r="Q809" s="74"/>
      <c r="R809" s="74"/>
      <c r="S809" s="74"/>
      <c r="T809" s="74"/>
      <c r="U809" s="74"/>
      <c r="V809"/>
      <c r="W809"/>
      <c r="X809"/>
      <c r="Y809" s="13"/>
      <c r="Z809" s="13"/>
      <c r="AA809" s="13"/>
      <c r="AC809"/>
      <c r="AD809" s="13"/>
      <c r="AI809" s="2"/>
      <c r="AM809" s="22"/>
    </row>
    <row r="810" spans="1:39" s="12" customFormat="1">
      <c r="A810" s="26"/>
      <c r="B810" s="11"/>
      <c r="E810" s="26"/>
      <c r="F810" s="13"/>
      <c r="G810" s="13"/>
      <c r="H810"/>
      <c r="I810"/>
      <c r="J810"/>
      <c r="K810"/>
      <c r="L810"/>
      <c r="M810"/>
      <c r="N810"/>
      <c r="O810"/>
      <c r="P810" s="73"/>
      <c r="Q810" s="74"/>
      <c r="R810" s="74"/>
      <c r="S810" s="74"/>
      <c r="T810" s="74"/>
      <c r="U810" s="74"/>
      <c r="V810"/>
      <c r="W810"/>
      <c r="X810"/>
      <c r="Y810" s="13"/>
      <c r="Z810" s="13"/>
      <c r="AA810" s="13"/>
      <c r="AC810"/>
      <c r="AD810" s="13"/>
      <c r="AI810" s="2"/>
      <c r="AM810" s="22"/>
    </row>
    <row r="811" spans="1:39" s="12" customFormat="1">
      <c r="A811" s="26"/>
      <c r="B811" s="11"/>
      <c r="E811" s="26"/>
      <c r="F811" s="13"/>
      <c r="G811" s="13"/>
      <c r="H811"/>
      <c r="I811"/>
      <c r="J811"/>
      <c r="K811"/>
      <c r="L811"/>
      <c r="M811"/>
      <c r="N811"/>
      <c r="O811"/>
      <c r="P811" s="73"/>
      <c r="Q811" s="74"/>
      <c r="R811" s="74"/>
      <c r="S811" s="74"/>
      <c r="T811" s="74"/>
      <c r="U811" s="74"/>
      <c r="V811"/>
      <c r="W811"/>
      <c r="X811"/>
      <c r="Y811" s="13"/>
      <c r="Z811" s="13"/>
      <c r="AA811" s="13"/>
      <c r="AC811"/>
      <c r="AD811" s="13"/>
      <c r="AI811" s="2"/>
      <c r="AM811" s="22"/>
    </row>
    <row r="812" spans="1:39" s="12" customFormat="1">
      <c r="A812" s="26"/>
      <c r="B812" s="11"/>
      <c r="E812" s="26"/>
      <c r="F812" s="13"/>
      <c r="G812" s="13"/>
      <c r="H812"/>
      <c r="I812"/>
      <c r="J812"/>
      <c r="K812"/>
      <c r="L812"/>
      <c r="M812"/>
      <c r="N812"/>
      <c r="O812"/>
      <c r="P812" s="73"/>
      <c r="Q812" s="74"/>
      <c r="R812" s="74"/>
      <c r="S812" s="74"/>
      <c r="T812" s="74"/>
      <c r="U812" s="74"/>
      <c r="V812"/>
      <c r="W812"/>
      <c r="X812"/>
      <c r="Y812" s="13"/>
      <c r="Z812" s="13"/>
      <c r="AA812" s="13"/>
      <c r="AC812"/>
      <c r="AD812" s="13"/>
      <c r="AI812" s="2"/>
      <c r="AM812" s="22"/>
    </row>
    <row r="813" spans="1:39" s="12" customFormat="1">
      <c r="A813" s="26"/>
      <c r="B813" s="11"/>
      <c r="E813" s="26"/>
      <c r="F813" s="13"/>
      <c r="G813" s="13"/>
      <c r="H813"/>
      <c r="I813"/>
      <c r="J813"/>
      <c r="K813"/>
      <c r="L813"/>
      <c r="M813"/>
      <c r="N813"/>
      <c r="O813"/>
      <c r="P813" s="73"/>
      <c r="Q813" s="74"/>
      <c r="R813" s="74"/>
      <c r="S813" s="74"/>
      <c r="T813" s="74"/>
      <c r="U813" s="74"/>
      <c r="V813"/>
      <c r="W813"/>
      <c r="X813"/>
      <c r="Y813" s="13"/>
      <c r="Z813" s="13"/>
      <c r="AA813" s="13"/>
      <c r="AC813"/>
      <c r="AD813" s="13"/>
      <c r="AI813" s="2"/>
      <c r="AM813" s="22"/>
    </row>
    <row r="814" spans="1:39" s="12" customFormat="1">
      <c r="A814" s="26"/>
      <c r="B814" s="11"/>
      <c r="E814" s="26"/>
      <c r="F814" s="13"/>
      <c r="G814" s="13"/>
      <c r="H814"/>
      <c r="I814"/>
      <c r="J814"/>
      <c r="K814"/>
      <c r="L814"/>
      <c r="M814"/>
      <c r="N814"/>
      <c r="O814"/>
      <c r="P814" s="73"/>
      <c r="Q814" s="74"/>
      <c r="R814" s="74"/>
      <c r="S814" s="74"/>
      <c r="T814" s="74"/>
      <c r="U814" s="74"/>
      <c r="V814"/>
      <c r="W814"/>
      <c r="X814"/>
      <c r="Y814" s="13"/>
      <c r="Z814" s="13"/>
      <c r="AA814" s="13"/>
      <c r="AC814"/>
      <c r="AD814" s="13"/>
      <c r="AI814" s="2"/>
      <c r="AM814" s="22"/>
    </row>
    <row r="815" spans="1:39" s="12" customFormat="1">
      <c r="A815" s="26"/>
      <c r="B815" s="11"/>
      <c r="E815" s="26"/>
      <c r="F815" s="13"/>
      <c r="G815" s="13"/>
      <c r="H815"/>
      <c r="I815"/>
      <c r="J815"/>
      <c r="K815"/>
      <c r="L815"/>
      <c r="M815"/>
      <c r="N815"/>
      <c r="O815"/>
      <c r="P815" s="73"/>
      <c r="Q815" s="74"/>
      <c r="R815" s="74"/>
      <c r="S815" s="74"/>
      <c r="T815" s="74"/>
      <c r="U815" s="74"/>
      <c r="V815"/>
      <c r="W815"/>
      <c r="X815"/>
      <c r="Y815" s="13"/>
      <c r="Z815" s="13"/>
      <c r="AA815" s="13"/>
      <c r="AC815"/>
      <c r="AD815" s="13"/>
      <c r="AI815" s="2"/>
      <c r="AM815" s="22"/>
    </row>
    <row r="816" spans="1:39" s="12" customFormat="1">
      <c r="A816" s="26"/>
      <c r="B816" s="11"/>
      <c r="E816" s="26"/>
      <c r="F816" s="13"/>
      <c r="G816" s="13"/>
      <c r="H816"/>
      <c r="I816"/>
      <c r="J816"/>
      <c r="K816"/>
      <c r="L816"/>
      <c r="M816"/>
      <c r="N816"/>
      <c r="O816"/>
      <c r="P816" s="73"/>
      <c r="Q816" s="74"/>
      <c r="R816" s="74"/>
      <c r="S816" s="74"/>
      <c r="T816" s="74"/>
      <c r="U816" s="74"/>
      <c r="V816"/>
      <c r="W816"/>
      <c r="X816"/>
      <c r="Y816" s="13"/>
      <c r="Z816" s="13"/>
      <c r="AA816" s="13"/>
      <c r="AC816"/>
      <c r="AD816" s="13"/>
      <c r="AI816" s="2"/>
      <c r="AM816" s="22"/>
    </row>
    <row r="817" spans="1:39" s="12" customFormat="1">
      <c r="A817" s="26"/>
      <c r="B817" s="11"/>
      <c r="E817" s="26"/>
      <c r="F817" s="13"/>
      <c r="G817" s="13"/>
      <c r="H817"/>
      <c r="I817"/>
      <c r="J817"/>
      <c r="K817"/>
      <c r="L817"/>
      <c r="M817"/>
      <c r="N817"/>
      <c r="O817"/>
      <c r="P817" s="73"/>
      <c r="Q817" s="74"/>
      <c r="R817" s="74"/>
      <c r="S817" s="74"/>
      <c r="T817" s="74"/>
      <c r="U817" s="74"/>
      <c r="V817"/>
      <c r="W817"/>
      <c r="X817"/>
      <c r="Y817" s="13"/>
      <c r="Z817" s="13"/>
      <c r="AA817" s="13"/>
      <c r="AC817"/>
      <c r="AD817" s="13"/>
      <c r="AI817" s="2"/>
      <c r="AM817" s="22"/>
    </row>
    <row r="818" spans="1:39" s="12" customFormat="1">
      <c r="A818" s="26"/>
      <c r="B818" s="11"/>
      <c r="E818" s="26"/>
      <c r="F818" s="13"/>
      <c r="G818" s="13"/>
      <c r="H818"/>
      <c r="I818"/>
      <c r="J818"/>
      <c r="K818"/>
      <c r="L818"/>
      <c r="M818"/>
      <c r="N818"/>
      <c r="O818"/>
      <c r="P818" s="73"/>
      <c r="Q818" s="74"/>
      <c r="R818" s="74"/>
      <c r="S818" s="74"/>
      <c r="T818" s="74"/>
      <c r="U818" s="74"/>
      <c r="V818"/>
      <c r="W818"/>
      <c r="X818"/>
      <c r="Y818" s="13"/>
      <c r="Z818" s="13"/>
      <c r="AA818" s="13"/>
      <c r="AC818"/>
      <c r="AD818" s="13"/>
      <c r="AI818" s="2"/>
      <c r="AM818" s="22"/>
    </row>
    <row r="819" spans="1:39" s="12" customFormat="1">
      <c r="A819" s="26"/>
      <c r="B819" s="11"/>
      <c r="E819" s="26"/>
      <c r="F819" s="13"/>
      <c r="G819" s="13"/>
      <c r="H819"/>
      <c r="I819"/>
      <c r="J819"/>
      <c r="K819"/>
      <c r="L819"/>
      <c r="M819"/>
      <c r="N819"/>
      <c r="O819"/>
      <c r="P819" s="73"/>
      <c r="Q819" s="74"/>
      <c r="R819" s="74"/>
      <c r="S819" s="74"/>
      <c r="T819" s="74"/>
      <c r="U819" s="74"/>
      <c r="V819"/>
      <c r="W819"/>
      <c r="X819"/>
      <c r="Y819" s="13"/>
      <c r="Z819" s="13"/>
      <c r="AA819" s="13"/>
      <c r="AC819"/>
      <c r="AD819" s="13"/>
      <c r="AI819" s="2"/>
      <c r="AM819" s="22"/>
    </row>
    <row r="820" spans="1:39" s="12" customFormat="1">
      <c r="A820" s="26"/>
      <c r="B820" s="11"/>
      <c r="E820" s="26"/>
      <c r="F820" s="13"/>
      <c r="G820" s="13"/>
      <c r="H820"/>
      <c r="I820"/>
      <c r="J820"/>
      <c r="K820"/>
      <c r="L820"/>
      <c r="M820"/>
      <c r="N820"/>
      <c r="O820"/>
      <c r="P820" s="73"/>
      <c r="Q820" s="74"/>
      <c r="R820" s="74"/>
      <c r="S820" s="74"/>
      <c r="T820" s="74"/>
      <c r="U820" s="74"/>
      <c r="V820"/>
      <c r="W820"/>
      <c r="X820"/>
      <c r="Y820" s="13"/>
      <c r="Z820" s="13"/>
      <c r="AA820" s="13"/>
      <c r="AC820"/>
      <c r="AD820" s="13"/>
      <c r="AI820" s="2"/>
      <c r="AM820" s="22"/>
    </row>
    <row r="821" spans="1:39" s="12" customFormat="1">
      <c r="A821" s="26"/>
      <c r="B821" s="11"/>
      <c r="E821" s="26"/>
      <c r="F821" s="13"/>
      <c r="G821" s="13"/>
      <c r="H821"/>
      <c r="I821"/>
      <c r="J821"/>
      <c r="K821"/>
      <c r="L821"/>
      <c r="M821"/>
      <c r="N821"/>
      <c r="O821"/>
      <c r="P821" s="73"/>
      <c r="Q821" s="74"/>
      <c r="R821" s="74"/>
      <c r="S821" s="74"/>
      <c r="T821" s="74"/>
      <c r="U821" s="74"/>
      <c r="V821"/>
      <c r="W821"/>
      <c r="X821"/>
      <c r="Y821" s="13"/>
      <c r="Z821" s="13"/>
      <c r="AA821" s="13"/>
      <c r="AC821"/>
      <c r="AD821" s="13"/>
      <c r="AI821" s="2"/>
      <c r="AM821" s="22"/>
    </row>
    <row r="822" spans="1:39" s="12" customFormat="1">
      <c r="A822" s="26"/>
      <c r="B822" s="11"/>
      <c r="E822" s="26"/>
      <c r="F822" s="13"/>
      <c r="G822" s="13"/>
      <c r="H822"/>
      <c r="I822"/>
      <c r="J822"/>
      <c r="K822"/>
      <c r="L822"/>
      <c r="M822"/>
      <c r="N822"/>
      <c r="O822"/>
      <c r="P822" s="73"/>
      <c r="Q822" s="74"/>
      <c r="R822" s="74"/>
      <c r="S822" s="74"/>
      <c r="T822" s="74"/>
      <c r="U822" s="74"/>
      <c r="V822"/>
      <c r="W822"/>
      <c r="X822"/>
      <c r="Y822" s="13"/>
      <c r="Z822" s="13"/>
      <c r="AA822" s="13"/>
      <c r="AC822"/>
      <c r="AD822" s="13"/>
      <c r="AI822" s="2"/>
      <c r="AM822" s="22"/>
    </row>
    <row r="823" spans="1:39" s="12" customFormat="1">
      <c r="A823" s="26"/>
      <c r="B823" s="11"/>
      <c r="E823" s="26"/>
      <c r="F823" s="13"/>
      <c r="G823" s="13"/>
      <c r="H823"/>
      <c r="I823"/>
      <c r="J823"/>
      <c r="K823"/>
      <c r="L823"/>
      <c r="M823"/>
      <c r="N823"/>
      <c r="O823"/>
      <c r="P823" s="73"/>
      <c r="Q823" s="74"/>
      <c r="R823" s="74"/>
      <c r="S823" s="74"/>
      <c r="T823" s="74"/>
      <c r="U823" s="74"/>
      <c r="V823"/>
      <c r="W823"/>
      <c r="X823"/>
      <c r="Y823" s="13"/>
      <c r="Z823" s="13"/>
      <c r="AA823" s="13"/>
      <c r="AC823"/>
      <c r="AD823" s="13"/>
      <c r="AI823" s="2"/>
      <c r="AM823" s="22"/>
    </row>
    <row r="824" spans="1:39" s="12" customFormat="1">
      <c r="A824" s="26"/>
      <c r="B824" s="11"/>
      <c r="E824" s="26"/>
      <c r="F824" s="13"/>
      <c r="G824" s="13"/>
      <c r="H824"/>
      <c r="I824"/>
      <c r="J824"/>
      <c r="K824"/>
      <c r="L824"/>
      <c r="M824"/>
      <c r="N824"/>
      <c r="O824"/>
      <c r="P824" s="73"/>
      <c r="Q824" s="74"/>
      <c r="R824" s="74"/>
      <c r="S824" s="74"/>
      <c r="T824" s="74"/>
      <c r="U824" s="74"/>
      <c r="V824"/>
      <c r="W824"/>
      <c r="X824"/>
      <c r="Y824" s="13"/>
      <c r="Z824" s="13"/>
      <c r="AA824" s="13"/>
      <c r="AC824"/>
      <c r="AD824" s="13"/>
      <c r="AI824" s="2"/>
      <c r="AM824" s="22"/>
    </row>
    <row r="825" spans="1:39" s="12" customFormat="1">
      <c r="A825" s="26"/>
      <c r="B825" s="11"/>
      <c r="E825" s="26"/>
      <c r="F825" s="13"/>
      <c r="G825" s="13"/>
      <c r="H825"/>
      <c r="I825"/>
      <c r="J825"/>
      <c r="K825"/>
      <c r="L825"/>
      <c r="M825"/>
      <c r="N825"/>
      <c r="O825"/>
      <c r="P825" s="73"/>
      <c r="Q825" s="74"/>
      <c r="R825" s="74"/>
      <c r="S825" s="74"/>
      <c r="T825" s="74"/>
      <c r="U825" s="74"/>
      <c r="V825"/>
      <c r="W825"/>
      <c r="X825"/>
      <c r="Y825" s="13"/>
      <c r="Z825" s="13"/>
      <c r="AA825" s="13"/>
      <c r="AC825"/>
      <c r="AD825" s="13"/>
      <c r="AI825" s="2"/>
      <c r="AM825" s="22"/>
    </row>
    <row r="826" spans="1:39" s="12" customFormat="1">
      <c r="A826" s="26"/>
      <c r="B826" s="11"/>
      <c r="E826" s="26"/>
      <c r="F826" s="13"/>
      <c r="G826" s="13"/>
      <c r="H826"/>
      <c r="I826"/>
      <c r="J826"/>
      <c r="K826"/>
      <c r="L826"/>
      <c r="M826"/>
      <c r="N826"/>
      <c r="O826"/>
      <c r="P826" s="73"/>
      <c r="Q826" s="74"/>
      <c r="R826" s="74"/>
      <c r="S826" s="74"/>
      <c r="T826" s="74"/>
      <c r="U826" s="74"/>
      <c r="V826"/>
      <c r="W826"/>
      <c r="X826"/>
      <c r="Y826" s="13"/>
      <c r="Z826" s="13"/>
      <c r="AA826" s="13"/>
      <c r="AC826"/>
      <c r="AD826" s="13"/>
      <c r="AI826" s="2"/>
      <c r="AM826" s="22"/>
    </row>
    <row r="827" spans="1:39" s="12" customFormat="1">
      <c r="A827" s="26"/>
      <c r="B827" s="11"/>
      <c r="E827" s="26"/>
      <c r="F827" s="13"/>
      <c r="G827" s="13"/>
      <c r="H827"/>
      <c r="I827"/>
      <c r="J827"/>
      <c r="K827"/>
      <c r="L827"/>
      <c r="M827"/>
      <c r="N827"/>
      <c r="O827"/>
      <c r="P827" s="73"/>
      <c r="Q827" s="74"/>
      <c r="R827" s="74"/>
      <c r="S827" s="74"/>
      <c r="T827" s="74"/>
      <c r="U827" s="74"/>
      <c r="V827"/>
      <c r="W827"/>
      <c r="X827"/>
      <c r="Y827" s="13"/>
      <c r="Z827" s="13"/>
      <c r="AA827" s="13"/>
      <c r="AC827"/>
      <c r="AD827" s="13"/>
      <c r="AI827" s="2"/>
      <c r="AM827" s="22"/>
    </row>
    <row r="828" spans="1:39" s="12" customFormat="1">
      <c r="A828" s="26"/>
      <c r="B828" s="11"/>
      <c r="E828" s="26"/>
      <c r="F828" s="13"/>
      <c r="G828" s="13"/>
      <c r="H828"/>
      <c r="I828"/>
      <c r="J828"/>
      <c r="K828"/>
      <c r="L828"/>
      <c r="M828"/>
      <c r="N828"/>
      <c r="O828"/>
      <c r="P828" s="73"/>
      <c r="Q828" s="74"/>
      <c r="R828" s="74"/>
      <c r="S828" s="74"/>
      <c r="T828" s="74"/>
      <c r="U828" s="74"/>
      <c r="V828"/>
      <c r="W828"/>
      <c r="X828"/>
      <c r="Y828" s="13"/>
      <c r="Z828" s="13"/>
      <c r="AA828" s="13"/>
      <c r="AC828"/>
      <c r="AD828" s="13"/>
      <c r="AI828" s="2"/>
      <c r="AM828" s="22"/>
    </row>
    <row r="829" spans="1:39" s="12" customFormat="1">
      <c r="A829" s="26"/>
      <c r="B829" s="11"/>
      <c r="E829" s="26"/>
      <c r="F829" s="13"/>
      <c r="G829" s="13"/>
      <c r="H829"/>
      <c r="I829"/>
      <c r="J829"/>
      <c r="K829"/>
      <c r="L829"/>
      <c r="M829"/>
      <c r="N829"/>
      <c r="O829"/>
      <c r="P829" s="73"/>
      <c r="Q829" s="74"/>
      <c r="R829" s="74"/>
      <c r="S829" s="74"/>
      <c r="T829" s="74"/>
      <c r="U829" s="74"/>
      <c r="V829"/>
      <c r="W829"/>
      <c r="X829"/>
      <c r="Y829" s="13"/>
      <c r="Z829" s="13"/>
      <c r="AA829" s="13"/>
      <c r="AC829"/>
      <c r="AD829" s="13"/>
      <c r="AI829" s="2"/>
      <c r="AM829" s="22"/>
    </row>
    <row r="830" spans="1:39" s="12" customFormat="1">
      <c r="A830" s="26"/>
      <c r="B830" s="11"/>
      <c r="E830" s="26"/>
      <c r="F830" s="13"/>
      <c r="G830" s="13"/>
      <c r="H830"/>
      <c r="I830"/>
      <c r="J830"/>
      <c r="K830"/>
      <c r="L830"/>
      <c r="M830"/>
      <c r="N830"/>
      <c r="O830"/>
      <c r="P830" s="73"/>
      <c r="Q830" s="74"/>
      <c r="R830" s="74"/>
      <c r="S830" s="74"/>
      <c r="T830" s="74"/>
      <c r="U830" s="74"/>
      <c r="V830"/>
      <c r="W830"/>
      <c r="X830"/>
      <c r="Y830" s="13"/>
      <c r="Z830" s="13"/>
      <c r="AA830" s="13"/>
      <c r="AC830"/>
      <c r="AD830" s="13"/>
      <c r="AI830" s="2"/>
      <c r="AM830" s="22"/>
    </row>
    <row r="831" spans="1:39" s="12" customFormat="1">
      <c r="A831" s="26"/>
      <c r="B831" s="11"/>
      <c r="E831" s="26"/>
      <c r="F831" s="13"/>
      <c r="G831" s="13"/>
      <c r="H831"/>
      <c r="I831"/>
      <c r="J831"/>
      <c r="K831"/>
      <c r="L831"/>
      <c r="M831"/>
      <c r="N831"/>
      <c r="O831"/>
      <c r="P831" s="73"/>
      <c r="Q831" s="74"/>
      <c r="R831" s="74"/>
      <c r="S831" s="74"/>
      <c r="T831" s="74"/>
      <c r="U831" s="74"/>
      <c r="V831"/>
      <c r="W831"/>
      <c r="X831"/>
      <c r="Y831" s="13"/>
      <c r="Z831" s="13"/>
      <c r="AA831" s="13"/>
      <c r="AC831"/>
      <c r="AD831" s="13"/>
      <c r="AI831" s="2"/>
      <c r="AM831" s="22"/>
    </row>
    <row r="832" spans="1:39" s="12" customFormat="1">
      <c r="A832" s="26"/>
      <c r="B832" s="11"/>
      <c r="E832" s="26"/>
      <c r="F832" s="13"/>
      <c r="G832" s="13"/>
      <c r="H832"/>
      <c r="I832"/>
      <c r="J832"/>
      <c r="K832"/>
      <c r="L832"/>
      <c r="M832"/>
      <c r="N832"/>
      <c r="O832"/>
      <c r="P832" s="73"/>
      <c r="Q832" s="74"/>
      <c r="R832" s="74"/>
      <c r="S832" s="74"/>
      <c r="T832" s="74"/>
      <c r="U832" s="74"/>
      <c r="V832"/>
      <c r="W832"/>
      <c r="X832"/>
      <c r="Y832" s="13"/>
      <c r="Z832" s="13"/>
      <c r="AA832" s="13"/>
      <c r="AC832"/>
      <c r="AD832" s="13"/>
      <c r="AI832" s="2"/>
      <c r="AM832" s="22"/>
    </row>
    <row r="833" spans="1:39" s="12" customFormat="1">
      <c r="A833" s="26"/>
      <c r="B833" s="11"/>
      <c r="E833" s="26"/>
      <c r="F833" s="13"/>
      <c r="G833" s="13"/>
      <c r="H833"/>
      <c r="I833"/>
      <c r="J833"/>
      <c r="K833"/>
      <c r="L833"/>
      <c r="M833"/>
      <c r="N833"/>
      <c r="O833"/>
      <c r="P833" s="73"/>
      <c r="Q833" s="74"/>
      <c r="R833" s="74"/>
      <c r="S833" s="74"/>
      <c r="T833" s="74"/>
      <c r="U833" s="74"/>
      <c r="V833"/>
      <c r="W833"/>
      <c r="X833"/>
      <c r="Y833" s="13"/>
      <c r="Z833" s="13"/>
      <c r="AA833" s="13"/>
      <c r="AC833"/>
      <c r="AD833" s="13"/>
      <c r="AI833" s="2"/>
      <c r="AM833" s="22"/>
    </row>
    <row r="834" spans="1:39" s="12" customFormat="1">
      <c r="A834" s="26"/>
      <c r="B834" s="11"/>
      <c r="E834" s="26"/>
      <c r="F834" s="13"/>
      <c r="G834" s="13"/>
      <c r="H834"/>
      <c r="I834"/>
      <c r="J834"/>
      <c r="K834"/>
      <c r="L834"/>
      <c r="M834"/>
      <c r="N834"/>
      <c r="O834"/>
      <c r="P834" s="73"/>
      <c r="Q834" s="74"/>
      <c r="R834" s="74"/>
      <c r="S834" s="74"/>
      <c r="T834" s="74"/>
      <c r="U834" s="74"/>
      <c r="V834"/>
      <c r="W834"/>
      <c r="X834"/>
      <c r="Y834" s="13"/>
      <c r="Z834" s="13"/>
      <c r="AA834" s="13"/>
      <c r="AC834"/>
      <c r="AD834" s="13"/>
      <c r="AI834" s="2"/>
      <c r="AM834" s="22"/>
    </row>
    <row r="835" spans="1:39" s="12" customFormat="1">
      <c r="A835" s="26"/>
      <c r="B835" s="11"/>
      <c r="E835" s="26"/>
      <c r="F835" s="13"/>
      <c r="G835" s="13"/>
      <c r="H835"/>
      <c r="I835"/>
      <c r="J835"/>
      <c r="K835"/>
      <c r="L835"/>
      <c r="M835"/>
      <c r="N835"/>
      <c r="O835"/>
      <c r="P835" s="73"/>
      <c r="Q835" s="74"/>
      <c r="R835" s="74"/>
      <c r="S835" s="74"/>
      <c r="T835" s="74"/>
      <c r="U835" s="74"/>
      <c r="V835"/>
      <c r="W835"/>
      <c r="X835"/>
      <c r="Y835" s="13"/>
      <c r="Z835" s="13"/>
      <c r="AA835" s="13"/>
      <c r="AC835"/>
      <c r="AD835" s="13"/>
      <c r="AI835" s="2"/>
      <c r="AM835" s="22"/>
    </row>
    <row r="836" spans="1:39" s="12" customFormat="1">
      <c r="A836" s="26"/>
      <c r="B836" s="11"/>
      <c r="E836" s="26"/>
      <c r="F836" s="13"/>
      <c r="G836" s="13"/>
      <c r="H836"/>
      <c r="I836"/>
      <c r="J836"/>
      <c r="K836"/>
      <c r="L836"/>
      <c r="M836"/>
      <c r="N836"/>
      <c r="O836"/>
      <c r="P836" s="73"/>
      <c r="Q836" s="74"/>
      <c r="R836" s="74"/>
      <c r="S836" s="74"/>
      <c r="T836" s="74"/>
      <c r="U836" s="74"/>
      <c r="V836"/>
      <c r="W836"/>
      <c r="X836"/>
      <c r="Y836" s="13"/>
      <c r="Z836" s="13"/>
      <c r="AA836" s="13"/>
      <c r="AC836"/>
      <c r="AD836" s="13"/>
      <c r="AI836" s="2"/>
      <c r="AM836" s="22"/>
    </row>
    <row r="837" spans="1:39" s="12" customFormat="1">
      <c r="A837" s="26"/>
      <c r="B837" s="11"/>
      <c r="E837" s="26"/>
      <c r="F837" s="13"/>
      <c r="G837" s="13"/>
      <c r="H837"/>
      <c r="I837"/>
      <c r="J837"/>
      <c r="K837"/>
      <c r="L837"/>
      <c r="M837"/>
      <c r="N837"/>
      <c r="O837"/>
      <c r="P837" s="73"/>
      <c r="Q837" s="74"/>
      <c r="R837" s="74"/>
      <c r="S837" s="74"/>
      <c r="T837" s="74"/>
      <c r="U837" s="74"/>
      <c r="V837"/>
      <c r="W837"/>
      <c r="X837"/>
      <c r="Y837" s="13"/>
      <c r="Z837" s="13"/>
      <c r="AA837" s="13"/>
      <c r="AC837"/>
      <c r="AD837" s="13"/>
      <c r="AI837" s="2"/>
      <c r="AM837" s="22"/>
    </row>
    <row r="838" spans="1:39" s="12" customFormat="1">
      <c r="A838" s="26"/>
      <c r="B838" s="11"/>
      <c r="E838" s="26"/>
      <c r="F838" s="13"/>
      <c r="G838" s="13"/>
      <c r="H838"/>
      <c r="I838"/>
      <c r="J838"/>
      <c r="K838"/>
      <c r="L838"/>
      <c r="M838"/>
      <c r="N838"/>
      <c r="O838"/>
      <c r="P838" s="73"/>
      <c r="Q838" s="74"/>
      <c r="R838" s="74"/>
      <c r="S838" s="74"/>
      <c r="T838" s="74"/>
      <c r="U838" s="74"/>
      <c r="V838"/>
      <c r="W838"/>
      <c r="X838"/>
      <c r="Y838" s="13"/>
      <c r="Z838" s="13"/>
      <c r="AA838" s="13"/>
      <c r="AC838"/>
      <c r="AD838" s="13"/>
      <c r="AI838" s="2"/>
      <c r="AM838" s="22"/>
    </row>
    <row r="839" spans="1:39" s="12" customFormat="1">
      <c r="A839" s="26"/>
      <c r="B839" s="11"/>
      <c r="E839" s="26"/>
      <c r="F839" s="13"/>
      <c r="G839" s="13"/>
      <c r="H839"/>
      <c r="I839"/>
      <c r="J839"/>
      <c r="K839"/>
      <c r="L839"/>
      <c r="M839"/>
      <c r="N839"/>
      <c r="O839"/>
      <c r="P839" s="73"/>
      <c r="Q839" s="74"/>
      <c r="R839" s="74"/>
      <c r="S839" s="74"/>
      <c r="T839" s="74"/>
      <c r="U839" s="74"/>
      <c r="V839"/>
      <c r="W839"/>
      <c r="X839"/>
      <c r="Y839" s="13"/>
      <c r="Z839" s="13"/>
      <c r="AA839" s="13"/>
      <c r="AC839"/>
      <c r="AD839" s="13"/>
      <c r="AI839" s="2"/>
      <c r="AM839" s="22"/>
    </row>
    <row r="840" spans="1:39" s="12" customFormat="1">
      <c r="A840" s="26"/>
      <c r="B840" s="11"/>
      <c r="E840" s="26"/>
      <c r="F840" s="13"/>
      <c r="G840" s="13"/>
      <c r="H840"/>
      <c r="I840"/>
      <c r="J840"/>
      <c r="K840"/>
      <c r="L840"/>
      <c r="M840"/>
      <c r="N840"/>
      <c r="O840"/>
      <c r="P840" s="73"/>
      <c r="Q840" s="74"/>
      <c r="R840" s="74"/>
      <c r="S840" s="74"/>
      <c r="T840" s="74"/>
      <c r="U840" s="74"/>
      <c r="V840"/>
      <c r="W840"/>
      <c r="X840"/>
      <c r="Y840" s="13"/>
      <c r="Z840" s="13"/>
      <c r="AA840" s="13"/>
      <c r="AC840"/>
      <c r="AD840" s="13"/>
      <c r="AI840" s="2"/>
      <c r="AM840" s="22"/>
    </row>
    <row r="841" spans="1:39" s="12" customFormat="1">
      <c r="A841" s="26"/>
      <c r="B841" s="11"/>
      <c r="E841" s="26"/>
      <c r="F841" s="13"/>
      <c r="G841" s="13"/>
      <c r="H841"/>
      <c r="I841"/>
      <c r="J841"/>
      <c r="K841"/>
      <c r="L841"/>
      <c r="M841"/>
      <c r="N841"/>
      <c r="O841"/>
      <c r="P841" s="73"/>
      <c r="Q841" s="74"/>
      <c r="R841" s="74"/>
      <c r="S841" s="74"/>
      <c r="T841" s="74"/>
      <c r="U841" s="74"/>
      <c r="V841"/>
      <c r="W841"/>
      <c r="X841"/>
      <c r="Y841" s="13"/>
      <c r="Z841" s="13"/>
      <c r="AA841" s="13"/>
      <c r="AC841"/>
      <c r="AD841" s="13"/>
      <c r="AI841" s="2"/>
      <c r="AM841" s="22"/>
    </row>
    <row r="842" spans="1:39" s="12" customFormat="1">
      <c r="A842" s="26"/>
      <c r="B842" s="11"/>
      <c r="E842" s="26"/>
      <c r="F842" s="13"/>
      <c r="G842" s="13"/>
      <c r="H842"/>
      <c r="I842"/>
      <c r="J842"/>
      <c r="K842"/>
      <c r="L842"/>
      <c r="M842"/>
      <c r="N842"/>
      <c r="O842"/>
      <c r="P842" s="73"/>
      <c r="Q842" s="74"/>
      <c r="R842" s="74"/>
      <c r="S842" s="74"/>
      <c r="T842" s="74"/>
      <c r="U842" s="74"/>
      <c r="V842"/>
      <c r="W842"/>
      <c r="X842"/>
      <c r="Y842" s="13"/>
      <c r="Z842" s="13"/>
      <c r="AA842" s="13"/>
      <c r="AC842"/>
      <c r="AD842" s="13"/>
      <c r="AI842" s="2"/>
      <c r="AM842" s="22"/>
    </row>
    <row r="843" spans="1:39" s="12" customFormat="1">
      <c r="A843" s="26"/>
      <c r="B843" s="11"/>
      <c r="E843" s="26"/>
      <c r="F843" s="13"/>
      <c r="G843" s="13"/>
      <c r="H843"/>
      <c r="I843"/>
      <c r="J843"/>
      <c r="K843"/>
      <c r="L843"/>
      <c r="M843"/>
      <c r="N843"/>
      <c r="O843"/>
      <c r="P843" s="73"/>
      <c r="Q843" s="74"/>
      <c r="R843" s="74"/>
      <c r="S843" s="74"/>
      <c r="T843" s="74"/>
      <c r="U843" s="74"/>
      <c r="V843"/>
      <c r="W843"/>
      <c r="X843"/>
      <c r="Y843" s="13"/>
      <c r="Z843" s="13"/>
      <c r="AA843" s="13"/>
      <c r="AC843"/>
      <c r="AD843" s="13"/>
      <c r="AI843" s="2"/>
      <c r="AM843" s="22"/>
    </row>
    <row r="844" spans="1:39" s="12" customFormat="1">
      <c r="A844" s="26"/>
      <c r="B844" s="11"/>
      <c r="E844" s="26"/>
      <c r="F844" s="13"/>
      <c r="G844" s="13"/>
      <c r="H844"/>
      <c r="I844"/>
      <c r="J844"/>
      <c r="K844"/>
      <c r="L844"/>
      <c r="M844"/>
      <c r="N844"/>
      <c r="O844"/>
      <c r="P844" s="73"/>
      <c r="Q844" s="74"/>
      <c r="R844" s="74"/>
      <c r="S844" s="74"/>
      <c r="T844" s="74"/>
      <c r="U844" s="74"/>
      <c r="V844"/>
      <c r="W844"/>
      <c r="X844"/>
      <c r="Y844" s="13"/>
      <c r="Z844" s="13"/>
      <c r="AA844" s="13"/>
      <c r="AC844"/>
      <c r="AD844" s="13"/>
      <c r="AI844" s="2"/>
      <c r="AM844" s="22"/>
    </row>
    <row r="845" spans="1:39" s="12" customFormat="1">
      <c r="A845" s="26"/>
      <c r="B845" s="11"/>
      <c r="E845" s="26"/>
      <c r="F845" s="13"/>
      <c r="G845" s="13"/>
      <c r="H845"/>
      <c r="I845"/>
      <c r="J845"/>
      <c r="K845"/>
      <c r="L845"/>
      <c r="M845"/>
      <c r="N845"/>
      <c r="O845"/>
      <c r="P845" s="73"/>
      <c r="Q845" s="74"/>
      <c r="R845" s="74"/>
      <c r="S845" s="74"/>
      <c r="T845" s="74"/>
      <c r="U845" s="74"/>
      <c r="V845"/>
      <c r="W845"/>
      <c r="X845"/>
      <c r="Y845" s="13"/>
      <c r="Z845" s="13"/>
      <c r="AA845" s="13"/>
      <c r="AC845"/>
      <c r="AD845" s="13"/>
      <c r="AI845" s="2"/>
      <c r="AM845" s="22"/>
    </row>
    <row r="846" spans="1:39" s="12" customFormat="1">
      <c r="A846" s="26"/>
      <c r="B846" s="11"/>
      <c r="E846" s="26"/>
      <c r="F846" s="13"/>
      <c r="G846" s="13"/>
      <c r="H846"/>
      <c r="I846"/>
      <c r="J846"/>
      <c r="K846"/>
      <c r="L846"/>
      <c r="M846"/>
      <c r="N846"/>
      <c r="O846"/>
      <c r="P846" s="73"/>
      <c r="Q846" s="74"/>
      <c r="R846" s="74"/>
      <c r="S846" s="74"/>
      <c r="T846" s="74"/>
      <c r="U846" s="74"/>
      <c r="V846"/>
      <c r="W846"/>
      <c r="X846"/>
      <c r="Y846" s="13"/>
      <c r="Z846" s="13"/>
      <c r="AA846" s="13"/>
      <c r="AC846"/>
      <c r="AD846" s="13"/>
      <c r="AI846" s="2"/>
      <c r="AM846" s="22"/>
    </row>
    <row r="847" spans="1:39" s="12" customFormat="1">
      <c r="A847" s="26"/>
      <c r="B847" s="11"/>
      <c r="E847" s="26"/>
      <c r="F847" s="13"/>
      <c r="G847" s="13"/>
      <c r="H847"/>
      <c r="I847"/>
      <c r="J847"/>
      <c r="K847"/>
      <c r="L847"/>
      <c r="M847"/>
      <c r="N847"/>
      <c r="O847"/>
      <c r="P847" s="73"/>
      <c r="Q847" s="74"/>
      <c r="R847" s="74"/>
      <c r="S847" s="74"/>
      <c r="T847" s="74"/>
      <c r="U847" s="74"/>
      <c r="V847"/>
      <c r="W847"/>
      <c r="X847"/>
      <c r="Y847" s="13"/>
      <c r="Z847" s="13"/>
      <c r="AA847" s="13"/>
      <c r="AC847"/>
      <c r="AD847" s="13"/>
      <c r="AI847" s="2"/>
      <c r="AM847" s="22"/>
    </row>
    <row r="848" spans="1:39" s="12" customFormat="1">
      <c r="A848" s="26"/>
      <c r="B848" s="11"/>
      <c r="E848" s="26"/>
      <c r="F848" s="13"/>
      <c r="G848" s="13"/>
      <c r="H848"/>
      <c r="I848"/>
      <c r="J848"/>
      <c r="K848"/>
      <c r="L848"/>
      <c r="M848"/>
      <c r="N848"/>
      <c r="O848"/>
      <c r="P848" s="73"/>
      <c r="Q848" s="74"/>
      <c r="R848" s="74"/>
      <c r="S848" s="74"/>
      <c r="T848" s="74"/>
      <c r="U848" s="74"/>
      <c r="V848"/>
      <c r="W848"/>
      <c r="X848"/>
      <c r="Y848" s="13"/>
      <c r="Z848" s="13"/>
      <c r="AA848" s="13"/>
      <c r="AC848"/>
      <c r="AD848" s="13"/>
      <c r="AI848" s="2"/>
      <c r="AM848" s="22"/>
    </row>
    <row r="849" spans="1:39" s="12" customFormat="1">
      <c r="A849" s="26"/>
      <c r="B849" s="11"/>
      <c r="E849" s="26"/>
      <c r="F849" s="13"/>
      <c r="G849" s="13"/>
      <c r="H849"/>
      <c r="I849"/>
      <c r="J849"/>
      <c r="K849"/>
      <c r="L849"/>
      <c r="M849"/>
      <c r="N849"/>
      <c r="O849"/>
      <c r="P849" s="73"/>
      <c r="Q849" s="74"/>
      <c r="R849" s="74"/>
      <c r="S849" s="74"/>
      <c r="T849" s="74"/>
      <c r="U849" s="74"/>
      <c r="V849"/>
      <c r="W849"/>
      <c r="X849"/>
      <c r="Y849" s="13"/>
      <c r="Z849" s="13"/>
      <c r="AA849" s="13"/>
      <c r="AC849"/>
      <c r="AD849" s="13"/>
      <c r="AI849" s="2"/>
      <c r="AM849" s="22"/>
    </row>
    <row r="850" spans="1:39" s="12" customFormat="1">
      <c r="A850" s="26"/>
      <c r="B850" s="11"/>
      <c r="E850" s="26"/>
      <c r="F850" s="13"/>
      <c r="G850" s="13"/>
      <c r="H850"/>
      <c r="I850"/>
      <c r="J850"/>
      <c r="K850"/>
      <c r="L850"/>
      <c r="M850"/>
      <c r="N850"/>
      <c r="O850"/>
      <c r="P850" s="73"/>
      <c r="Q850" s="74"/>
      <c r="R850" s="74"/>
      <c r="S850" s="74"/>
      <c r="T850" s="74"/>
      <c r="U850" s="74"/>
      <c r="V850"/>
      <c r="W850"/>
      <c r="X850"/>
      <c r="Y850" s="13"/>
      <c r="Z850" s="13"/>
      <c r="AA850" s="13"/>
      <c r="AC850"/>
      <c r="AD850" s="13"/>
      <c r="AI850" s="2"/>
      <c r="AM850" s="22"/>
    </row>
    <row r="851" spans="1:39" s="12" customFormat="1">
      <c r="A851" s="26"/>
      <c r="B851" s="11"/>
      <c r="E851" s="26"/>
      <c r="F851" s="13"/>
      <c r="G851" s="13"/>
      <c r="H851"/>
      <c r="I851"/>
      <c r="J851"/>
      <c r="K851"/>
      <c r="L851"/>
      <c r="M851"/>
      <c r="N851"/>
      <c r="O851"/>
      <c r="P851" s="73"/>
      <c r="Q851" s="74"/>
      <c r="R851" s="74"/>
      <c r="S851" s="74"/>
      <c r="T851" s="74"/>
      <c r="U851" s="74"/>
      <c r="V851"/>
      <c r="W851"/>
      <c r="X851"/>
      <c r="Y851" s="13"/>
      <c r="Z851" s="13"/>
      <c r="AA851" s="13"/>
      <c r="AC851"/>
      <c r="AD851" s="13"/>
      <c r="AI851" s="2"/>
      <c r="AM851" s="22"/>
    </row>
    <row r="852" spans="1:39" s="12" customFormat="1">
      <c r="A852" s="26"/>
      <c r="B852" s="11"/>
      <c r="E852" s="26"/>
      <c r="F852" s="13"/>
      <c r="G852" s="13"/>
      <c r="H852"/>
      <c r="I852"/>
      <c r="J852"/>
      <c r="K852"/>
      <c r="L852"/>
      <c r="M852"/>
      <c r="N852"/>
      <c r="O852"/>
      <c r="P852" s="73"/>
      <c r="Q852" s="74"/>
      <c r="R852" s="74"/>
      <c r="S852" s="74"/>
      <c r="T852" s="74"/>
      <c r="U852" s="74"/>
      <c r="V852"/>
      <c r="W852"/>
      <c r="X852"/>
      <c r="Y852" s="13"/>
      <c r="Z852" s="13"/>
      <c r="AA852" s="13"/>
      <c r="AC852"/>
      <c r="AD852" s="13"/>
      <c r="AI852" s="2"/>
      <c r="AM852" s="22"/>
    </row>
    <row r="853" spans="1:39" s="12" customFormat="1">
      <c r="A853" s="26"/>
      <c r="B853" s="11"/>
      <c r="E853" s="26"/>
      <c r="F853" s="13"/>
      <c r="G853" s="13"/>
      <c r="H853"/>
      <c r="I853"/>
      <c r="J853"/>
      <c r="K853"/>
      <c r="L853"/>
      <c r="M853"/>
      <c r="N853"/>
      <c r="O853"/>
      <c r="P853" s="73"/>
      <c r="Q853" s="74"/>
      <c r="R853" s="74"/>
      <c r="S853" s="74"/>
      <c r="T853" s="74"/>
      <c r="U853" s="74"/>
      <c r="V853"/>
      <c r="W853"/>
      <c r="X853"/>
      <c r="Y853" s="13"/>
      <c r="Z853" s="13"/>
      <c r="AA853" s="13"/>
      <c r="AC853"/>
      <c r="AD853" s="13"/>
      <c r="AI853" s="2"/>
      <c r="AM853" s="22"/>
    </row>
    <row r="854" spans="1:39" s="12" customFormat="1">
      <c r="A854" s="26"/>
      <c r="B854" s="11"/>
      <c r="E854" s="26"/>
      <c r="F854" s="13"/>
      <c r="G854" s="13"/>
      <c r="H854"/>
      <c r="I854"/>
      <c r="J854"/>
      <c r="K854"/>
      <c r="L854"/>
      <c r="M854"/>
      <c r="N854"/>
      <c r="O854"/>
      <c r="P854" s="73"/>
      <c r="Q854" s="74"/>
      <c r="R854" s="74"/>
      <c r="S854" s="74"/>
      <c r="T854" s="74"/>
      <c r="U854" s="74"/>
      <c r="V854"/>
      <c r="W854"/>
      <c r="X854"/>
      <c r="Y854" s="13"/>
      <c r="Z854" s="13"/>
      <c r="AA854" s="13"/>
      <c r="AC854"/>
      <c r="AD854" s="13"/>
      <c r="AI854" s="2"/>
      <c r="AM854" s="22"/>
    </row>
    <row r="855" spans="1:39" s="12" customFormat="1">
      <c r="A855" s="26"/>
      <c r="B855" s="11"/>
      <c r="E855" s="26"/>
      <c r="F855" s="13"/>
      <c r="G855" s="13"/>
      <c r="H855"/>
      <c r="I855"/>
      <c r="J855"/>
      <c r="K855"/>
      <c r="L855"/>
      <c r="M855"/>
      <c r="N855"/>
      <c r="O855"/>
      <c r="P855" s="73"/>
      <c r="Q855" s="74"/>
      <c r="R855" s="74"/>
      <c r="S855" s="74"/>
      <c r="T855" s="74"/>
      <c r="U855" s="74"/>
      <c r="V855"/>
      <c r="W855"/>
      <c r="X855"/>
      <c r="Y855" s="13"/>
      <c r="Z855" s="13"/>
      <c r="AA855" s="13"/>
      <c r="AC855"/>
      <c r="AD855" s="13"/>
      <c r="AI855" s="2"/>
      <c r="AM855" s="22"/>
    </row>
    <row r="856" spans="1:39" s="12" customFormat="1">
      <c r="A856" s="26"/>
      <c r="B856" s="11"/>
      <c r="E856" s="26"/>
      <c r="F856" s="13"/>
      <c r="G856" s="13"/>
      <c r="H856"/>
      <c r="I856"/>
      <c r="J856"/>
      <c r="K856"/>
      <c r="L856"/>
      <c r="M856"/>
      <c r="N856"/>
      <c r="O856"/>
      <c r="P856" s="73"/>
      <c r="Q856" s="74"/>
      <c r="R856" s="74"/>
      <c r="S856" s="74"/>
      <c r="T856" s="74"/>
      <c r="U856" s="74"/>
      <c r="V856"/>
      <c r="W856"/>
      <c r="X856"/>
      <c r="Y856" s="13"/>
      <c r="Z856" s="13"/>
      <c r="AA856" s="13"/>
      <c r="AC856"/>
      <c r="AD856" s="13"/>
      <c r="AI856" s="2"/>
      <c r="AM856" s="22"/>
    </row>
    <row r="857" spans="1:39" s="12" customFormat="1">
      <c r="A857" s="26"/>
      <c r="B857" s="11"/>
      <c r="E857" s="26"/>
      <c r="F857" s="13"/>
      <c r="G857" s="13"/>
      <c r="H857"/>
      <c r="I857"/>
      <c r="J857"/>
      <c r="K857"/>
      <c r="L857"/>
      <c r="M857"/>
      <c r="N857"/>
      <c r="O857"/>
      <c r="P857" s="73"/>
      <c r="Q857" s="74"/>
      <c r="R857" s="74"/>
      <c r="S857" s="74"/>
      <c r="T857" s="74"/>
      <c r="U857" s="74"/>
      <c r="V857"/>
      <c r="W857"/>
      <c r="X857"/>
      <c r="Y857" s="13"/>
      <c r="Z857" s="13"/>
      <c r="AA857" s="13"/>
      <c r="AC857"/>
      <c r="AD857" s="13"/>
      <c r="AI857" s="2"/>
      <c r="AM857" s="22"/>
    </row>
    <row r="858" spans="1:39" s="12" customFormat="1">
      <c r="A858" s="26"/>
      <c r="B858" s="11"/>
      <c r="E858" s="26"/>
      <c r="F858" s="13"/>
      <c r="G858" s="13"/>
      <c r="H858"/>
      <c r="I858"/>
      <c r="J858"/>
      <c r="K858"/>
      <c r="L858"/>
      <c r="M858"/>
      <c r="N858"/>
      <c r="O858"/>
      <c r="P858" s="73"/>
      <c r="Q858" s="74"/>
      <c r="R858" s="74"/>
      <c r="S858" s="74"/>
      <c r="T858" s="74"/>
      <c r="U858" s="74"/>
      <c r="V858"/>
      <c r="W858"/>
      <c r="X858"/>
      <c r="Y858" s="13"/>
      <c r="Z858" s="13"/>
      <c r="AA858" s="13"/>
      <c r="AC858"/>
      <c r="AD858" s="13"/>
      <c r="AI858" s="2"/>
      <c r="AM858" s="22"/>
    </row>
    <row r="859" spans="1:39" s="12" customFormat="1">
      <c r="A859" s="26"/>
      <c r="B859" s="11"/>
      <c r="E859" s="26"/>
      <c r="F859" s="13"/>
      <c r="G859" s="13"/>
      <c r="H859"/>
      <c r="I859"/>
      <c r="J859"/>
      <c r="K859"/>
      <c r="L859"/>
      <c r="M859"/>
      <c r="N859"/>
      <c r="O859"/>
      <c r="P859" s="73"/>
      <c r="Q859" s="74"/>
      <c r="R859" s="74"/>
      <c r="S859" s="74"/>
      <c r="T859" s="74"/>
      <c r="U859" s="74"/>
      <c r="V859"/>
      <c r="W859"/>
      <c r="X859"/>
      <c r="Y859" s="13"/>
      <c r="Z859" s="13"/>
      <c r="AA859" s="13"/>
      <c r="AC859"/>
      <c r="AD859" s="13"/>
      <c r="AI859" s="2"/>
      <c r="AM859" s="22"/>
    </row>
    <row r="860" spans="1:39" s="12" customFormat="1">
      <c r="A860" s="26"/>
      <c r="B860" s="11"/>
      <c r="E860" s="26"/>
      <c r="F860" s="13"/>
      <c r="G860" s="13"/>
      <c r="H860"/>
      <c r="I860"/>
      <c r="J860"/>
      <c r="K860"/>
      <c r="L860"/>
      <c r="M860"/>
      <c r="N860"/>
      <c r="O860"/>
      <c r="P860" s="73"/>
      <c r="Q860" s="74"/>
      <c r="R860" s="74"/>
      <c r="S860" s="74"/>
      <c r="T860" s="74"/>
      <c r="U860" s="74"/>
      <c r="V860"/>
      <c r="W860"/>
      <c r="X860"/>
      <c r="Y860" s="13"/>
      <c r="Z860" s="13"/>
      <c r="AA860" s="13"/>
      <c r="AC860"/>
      <c r="AD860" s="13"/>
      <c r="AI860" s="2"/>
      <c r="AM860" s="22"/>
    </row>
    <row r="861" spans="1:39" s="12" customFormat="1">
      <c r="A861" s="26"/>
      <c r="B861" s="11"/>
      <c r="E861" s="26"/>
      <c r="F861" s="13"/>
      <c r="G861" s="13"/>
      <c r="H861"/>
      <c r="I861"/>
      <c r="J861"/>
      <c r="K861"/>
      <c r="L861"/>
      <c r="M861"/>
      <c r="N861"/>
      <c r="O861"/>
      <c r="P861" s="73"/>
      <c r="Q861" s="74"/>
      <c r="R861" s="74"/>
      <c r="S861" s="74"/>
      <c r="T861" s="74"/>
      <c r="U861" s="74"/>
      <c r="V861"/>
      <c r="W861"/>
      <c r="X861"/>
      <c r="Y861" s="13"/>
      <c r="Z861" s="13"/>
      <c r="AA861" s="13"/>
      <c r="AC861"/>
      <c r="AD861" s="13"/>
      <c r="AI861" s="2"/>
      <c r="AM861" s="22"/>
    </row>
    <row r="862" spans="1:39" s="12" customFormat="1">
      <c r="A862" s="26"/>
      <c r="B862" s="11"/>
      <c r="E862" s="26"/>
      <c r="F862" s="13"/>
      <c r="G862" s="13"/>
      <c r="H862"/>
      <c r="I862"/>
      <c r="J862"/>
      <c r="K862"/>
      <c r="L862"/>
      <c r="M862"/>
      <c r="N862"/>
      <c r="O862"/>
      <c r="P862" s="73"/>
      <c r="Q862" s="74"/>
      <c r="R862" s="74"/>
      <c r="S862" s="74"/>
      <c r="T862" s="74"/>
      <c r="U862" s="74"/>
      <c r="V862"/>
      <c r="W862"/>
      <c r="X862"/>
      <c r="Y862" s="13"/>
      <c r="Z862" s="13"/>
      <c r="AA862" s="13"/>
      <c r="AC862"/>
      <c r="AD862" s="13"/>
      <c r="AI862" s="2"/>
      <c r="AM862" s="22"/>
    </row>
    <row r="863" spans="1:39" s="12" customFormat="1">
      <c r="A863" s="26"/>
      <c r="B863" s="11"/>
      <c r="E863" s="26"/>
      <c r="F863" s="13"/>
      <c r="G863" s="13"/>
      <c r="H863"/>
      <c r="I863"/>
      <c r="J863"/>
      <c r="K863"/>
      <c r="L863"/>
      <c r="M863"/>
      <c r="N863"/>
      <c r="O863"/>
      <c r="P863" s="73"/>
      <c r="Q863" s="74"/>
      <c r="R863" s="74"/>
      <c r="S863" s="74"/>
      <c r="T863" s="74"/>
      <c r="U863" s="74"/>
      <c r="V863"/>
      <c r="W863"/>
      <c r="X863"/>
      <c r="Y863" s="13"/>
      <c r="Z863" s="13"/>
      <c r="AA863" s="13"/>
      <c r="AC863"/>
      <c r="AD863" s="13"/>
      <c r="AI863" s="2"/>
      <c r="AM863" s="22"/>
    </row>
    <row r="864" spans="1:39" s="12" customFormat="1">
      <c r="A864" s="26"/>
      <c r="B864" s="11"/>
      <c r="E864" s="26"/>
      <c r="F864" s="13"/>
      <c r="G864" s="13"/>
      <c r="H864"/>
      <c r="I864"/>
      <c r="J864"/>
      <c r="K864"/>
      <c r="L864"/>
      <c r="M864"/>
      <c r="N864"/>
      <c r="O864"/>
      <c r="P864" s="73"/>
      <c r="Q864" s="74"/>
      <c r="R864" s="74"/>
      <c r="S864" s="74"/>
      <c r="T864" s="74"/>
      <c r="U864" s="74"/>
      <c r="V864"/>
      <c r="W864"/>
      <c r="X864"/>
      <c r="Y864" s="13"/>
      <c r="Z864" s="13"/>
      <c r="AA864" s="13"/>
      <c r="AC864"/>
      <c r="AD864" s="13"/>
      <c r="AI864" s="2"/>
      <c r="AM864" s="22"/>
    </row>
    <row r="865" spans="1:39" s="12" customFormat="1">
      <c r="A865" s="26"/>
      <c r="B865" s="11"/>
      <c r="E865" s="26"/>
      <c r="F865" s="13"/>
      <c r="G865" s="13"/>
      <c r="H865"/>
      <c r="I865"/>
      <c r="J865"/>
      <c r="K865"/>
      <c r="L865"/>
      <c r="M865"/>
      <c r="N865"/>
      <c r="O865"/>
      <c r="P865" s="73"/>
      <c r="Q865" s="74"/>
      <c r="R865" s="74"/>
      <c r="S865" s="74"/>
      <c r="T865" s="74"/>
      <c r="U865" s="74"/>
      <c r="V865"/>
      <c r="W865"/>
      <c r="X865"/>
      <c r="Y865" s="13"/>
      <c r="Z865" s="13"/>
      <c r="AA865" s="13"/>
      <c r="AC865"/>
      <c r="AD865" s="13"/>
      <c r="AI865" s="2"/>
      <c r="AM865" s="22"/>
    </row>
    <row r="866" spans="1:39" s="12" customFormat="1">
      <c r="A866" s="26"/>
      <c r="B866" s="11"/>
      <c r="E866" s="26"/>
      <c r="F866" s="13"/>
      <c r="G866" s="13"/>
      <c r="H866"/>
      <c r="I866"/>
      <c r="J866"/>
      <c r="K866"/>
      <c r="L866"/>
      <c r="M866"/>
      <c r="N866"/>
      <c r="O866"/>
      <c r="P866" s="73"/>
      <c r="Q866" s="74"/>
      <c r="R866" s="74"/>
      <c r="S866" s="74"/>
      <c r="T866" s="74"/>
      <c r="U866" s="74"/>
      <c r="V866"/>
      <c r="W866"/>
      <c r="X866"/>
      <c r="Y866" s="13"/>
      <c r="Z866" s="13"/>
      <c r="AA866" s="13"/>
      <c r="AC866"/>
      <c r="AD866" s="13"/>
      <c r="AI866" s="2"/>
      <c r="AM866" s="22"/>
    </row>
    <row r="867" spans="1:39" s="12" customFormat="1">
      <c r="A867" s="26"/>
      <c r="B867" s="11"/>
      <c r="E867" s="26"/>
      <c r="F867" s="13"/>
      <c r="G867" s="13"/>
      <c r="H867"/>
      <c r="I867"/>
      <c r="J867"/>
      <c r="K867"/>
      <c r="L867"/>
      <c r="M867"/>
      <c r="N867"/>
      <c r="O867"/>
      <c r="P867" s="73"/>
      <c r="Q867" s="74"/>
      <c r="R867" s="74"/>
      <c r="S867" s="74"/>
      <c r="T867" s="74"/>
      <c r="U867" s="74"/>
      <c r="V867"/>
      <c r="W867"/>
      <c r="X867"/>
      <c r="Y867" s="13"/>
      <c r="Z867" s="13"/>
      <c r="AA867" s="13"/>
      <c r="AC867"/>
      <c r="AD867" s="13"/>
      <c r="AI867" s="2"/>
      <c r="AM867" s="22"/>
    </row>
    <row r="868" spans="1:39" s="12" customFormat="1">
      <c r="A868" s="26"/>
      <c r="B868" s="11"/>
      <c r="E868" s="26"/>
      <c r="F868" s="13"/>
      <c r="G868" s="13"/>
      <c r="H868"/>
      <c r="I868"/>
      <c r="J868"/>
      <c r="K868"/>
      <c r="L868"/>
      <c r="M868"/>
      <c r="N868"/>
      <c r="O868"/>
      <c r="P868" s="73"/>
      <c r="Q868" s="74"/>
      <c r="R868" s="74"/>
      <c r="S868" s="74"/>
      <c r="T868" s="74"/>
      <c r="U868" s="74"/>
      <c r="V868"/>
      <c r="W868"/>
      <c r="X868"/>
      <c r="Y868" s="13"/>
      <c r="Z868" s="13"/>
      <c r="AA868" s="13"/>
      <c r="AC868"/>
      <c r="AD868" s="13"/>
      <c r="AI868" s="2"/>
      <c r="AM868" s="22"/>
    </row>
    <row r="869" spans="1:39" s="12" customFormat="1">
      <c r="A869" s="26"/>
      <c r="B869" s="11"/>
      <c r="E869" s="26"/>
      <c r="F869" s="13"/>
      <c r="G869" s="13"/>
      <c r="H869"/>
      <c r="I869"/>
      <c r="J869"/>
      <c r="K869"/>
      <c r="L869"/>
      <c r="M869"/>
      <c r="N869"/>
      <c r="O869"/>
      <c r="P869" s="73"/>
      <c r="Q869" s="74"/>
      <c r="R869" s="74"/>
      <c r="S869" s="74"/>
      <c r="T869" s="74"/>
      <c r="U869" s="74"/>
      <c r="V869"/>
      <c r="W869"/>
      <c r="X869"/>
      <c r="Y869" s="13"/>
      <c r="Z869" s="13"/>
      <c r="AA869" s="13"/>
      <c r="AC869"/>
      <c r="AD869" s="13"/>
      <c r="AI869" s="2"/>
      <c r="AM869" s="22"/>
    </row>
    <row r="870" spans="1:39" s="12" customFormat="1">
      <c r="A870" s="26"/>
      <c r="B870" s="11"/>
      <c r="E870" s="26"/>
      <c r="F870" s="13"/>
      <c r="G870" s="13"/>
      <c r="H870"/>
      <c r="I870"/>
      <c r="J870"/>
      <c r="K870"/>
      <c r="L870"/>
      <c r="M870"/>
      <c r="N870"/>
      <c r="O870"/>
      <c r="P870" s="73"/>
      <c r="Q870" s="74"/>
      <c r="R870" s="74"/>
      <c r="S870" s="74"/>
      <c r="T870" s="74"/>
      <c r="U870" s="74"/>
      <c r="V870"/>
      <c r="W870"/>
      <c r="X870"/>
      <c r="Y870" s="13"/>
      <c r="Z870" s="13"/>
      <c r="AA870" s="13"/>
      <c r="AC870"/>
      <c r="AD870" s="13"/>
      <c r="AI870" s="2"/>
      <c r="AM870" s="22"/>
    </row>
    <row r="871" spans="1:39" s="12" customFormat="1">
      <c r="A871" s="26"/>
      <c r="B871" s="11"/>
      <c r="E871" s="26"/>
      <c r="F871" s="13"/>
      <c r="G871" s="13"/>
      <c r="H871"/>
      <c r="I871"/>
      <c r="J871"/>
      <c r="K871"/>
      <c r="L871"/>
      <c r="M871"/>
      <c r="N871"/>
      <c r="O871"/>
      <c r="P871" s="73"/>
      <c r="Q871" s="74"/>
      <c r="R871" s="74"/>
      <c r="S871" s="74"/>
      <c r="T871" s="74"/>
      <c r="U871" s="74"/>
      <c r="V871"/>
      <c r="W871"/>
      <c r="X871"/>
      <c r="Y871" s="13"/>
      <c r="Z871" s="13"/>
      <c r="AA871" s="13"/>
      <c r="AC871"/>
      <c r="AD871" s="13"/>
      <c r="AI871" s="2"/>
      <c r="AM871" s="22"/>
    </row>
    <row r="872" spans="1:39" s="12" customFormat="1">
      <c r="A872" s="26"/>
      <c r="B872" s="11"/>
      <c r="E872" s="26"/>
      <c r="F872" s="13"/>
      <c r="G872" s="13"/>
      <c r="H872"/>
      <c r="I872"/>
      <c r="J872"/>
      <c r="K872"/>
      <c r="L872"/>
      <c r="M872"/>
      <c r="N872"/>
      <c r="O872"/>
      <c r="P872" s="73"/>
      <c r="Q872" s="74"/>
      <c r="R872" s="74"/>
      <c r="S872" s="74"/>
      <c r="T872" s="74"/>
      <c r="U872" s="74"/>
      <c r="V872"/>
      <c r="W872"/>
      <c r="X872"/>
      <c r="Y872" s="13"/>
      <c r="Z872" s="13"/>
      <c r="AA872" s="13"/>
      <c r="AC872"/>
      <c r="AD872" s="13"/>
      <c r="AI872" s="2"/>
      <c r="AM872" s="22"/>
    </row>
    <row r="873" spans="1:39" s="12" customFormat="1">
      <c r="A873" s="26"/>
      <c r="B873" s="11"/>
      <c r="E873" s="26"/>
      <c r="F873" s="13"/>
      <c r="G873" s="13"/>
      <c r="H873"/>
      <c r="I873"/>
      <c r="J873"/>
      <c r="K873"/>
      <c r="L873"/>
      <c r="M873"/>
      <c r="N873"/>
      <c r="O873"/>
      <c r="P873" s="73"/>
      <c r="Q873" s="74"/>
      <c r="R873" s="74"/>
      <c r="S873" s="74"/>
      <c r="T873" s="74"/>
      <c r="U873" s="74"/>
      <c r="V873"/>
      <c r="W873"/>
      <c r="X873"/>
      <c r="Y873" s="13"/>
      <c r="Z873" s="13"/>
      <c r="AA873" s="13"/>
      <c r="AC873"/>
      <c r="AD873" s="13"/>
      <c r="AI873" s="2"/>
      <c r="AM873" s="22"/>
    </row>
    <row r="874" spans="1:39" s="12" customFormat="1">
      <c r="A874" s="26"/>
      <c r="B874" s="11"/>
      <c r="E874" s="26"/>
      <c r="F874" s="13"/>
      <c r="G874" s="13"/>
      <c r="H874"/>
      <c r="I874"/>
      <c r="J874"/>
      <c r="K874"/>
      <c r="L874"/>
      <c r="M874"/>
      <c r="N874"/>
      <c r="O874"/>
      <c r="P874" s="73"/>
      <c r="Q874" s="74"/>
      <c r="R874" s="74"/>
      <c r="S874" s="74"/>
      <c r="T874" s="74"/>
      <c r="U874" s="74"/>
      <c r="V874"/>
      <c r="W874"/>
      <c r="X874"/>
      <c r="Y874" s="13"/>
      <c r="Z874" s="13"/>
      <c r="AA874" s="13"/>
      <c r="AC874"/>
      <c r="AD874" s="13"/>
      <c r="AI874" s="2"/>
      <c r="AM874" s="22"/>
    </row>
    <row r="875" spans="1:39" s="12" customFormat="1">
      <c r="A875" s="26"/>
      <c r="B875" s="11"/>
      <c r="E875" s="26"/>
      <c r="F875" s="13"/>
      <c r="G875" s="13"/>
      <c r="H875"/>
      <c r="I875"/>
      <c r="J875"/>
      <c r="K875"/>
      <c r="L875"/>
      <c r="M875"/>
      <c r="N875"/>
      <c r="O875"/>
      <c r="P875" s="73"/>
      <c r="Q875" s="74"/>
      <c r="R875" s="74"/>
      <c r="S875" s="74"/>
      <c r="T875" s="74"/>
      <c r="U875" s="74"/>
      <c r="V875"/>
      <c r="W875"/>
      <c r="X875"/>
      <c r="Y875" s="13"/>
      <c r="Z875" s="13"/>
      <c r="AA875" s="13"/>
      <c r="AC875"/>
      <c r="AD875" s="13"/>
      <c r="AI875" s="2"/>
      <c r="AM875" s="22"/>
    </row>
    <row r="876" spans="1:39" s="12" customFormat="1">
      <c r="A876" s="26"/>
      <c r="B876" s="11"/>
      <c r="E876" s="26"/>
      <c r="F876" s="13"/>
      <c r="G876" s="13"/>
      <c r="H876"/>
      <c r="I876"/>
      <c r="J876"/>
      <c r="K876"/>
      <c r="L876"/>
      <c r="M876"/>
      <c r="N876"/>
      <c r="O876"/>
      <c r="P876" s="73"/>
      <c r="Q876" s="74"/>
      <c r="R876" s="74"/>
      <c r="S876" s="74"/>
      <c r="T876" s="74"/>
      <c r="U876" s="74"/>
      <c r="V876"/>
      <c r="W876"/>
      <c r="X876"/>
      <c r="Y876" s="13"/>
      <c r="Z876" s="13"/>
      <c r="AA876" s="13"/>
      <c r="AC876"/>
      <c r="AD876" s="13"/>
      <c r="AI876" s="2"/>
      <c r="AM876" s="22"/>
    </row>
    <row r="877" spans="1:39" s="12" customFormat="1">
      <c r="A877" s="26"/>
      <c r="B877" s="11"/>
      <c r="E877" s="26"/>
      <c r="F877" s="13"/>
      <c r="G877" s="13"/>
      <c r="H877"/>
      <c r="I877"/>
      <c r="J877"/>
      <c r="K877"/>
      <c r="L877"/>
      <c r="M877"/>
      <c r="N877"/>
      <c r="O877"/>
      <c r="P877" s="73"/>
      <c r="Q877" s="74"/>
      <c r="R877" s="74"/>
      <c r="S877" s="74"/>
      <c r="T877" s="74"/>
      <c r="U877" s="74"/>
      <c r="V877"/>
      <c r="W877"/>
      <c r="X877"/>
      <c r="Y877" s="13"/>
      <c r="Z877" s="13"/>
      <c r="AA877" s="13"/>
      <c r="AC877"/>
      <c r="AD877" s="13"/>
      <c r="AI877" s="2"/>
      <c r="AM877" s="22"/>
    </row>
    <row r="878" spans="1:39" s="12" customFormat="1">
      <c r="A878" s="26"/>
      <c r="B878" s="11"/>
      <c r="E878" s="26"/>
      <c r="F878" s="13"/>
      <c r="G878" s="13"/>
      <c r="H878"/>
      <c r="I878"/>
      <c r="J878"/>
      <c r="K878"/>
      <c r="L878"/>
      <c r="M878"/>
      <c r="N878"/>
      <c r="O878"/>
      <c r="P878" s="73"/>
      <c r="Q878" s="74"/>
      <c r="R878" s="74"/>
      <c r="S878" s="74"/>
      <c r="T878" s="74"/>
      <c r="U878" s="74"/>
      <c r="V878"/>
      <c r="W878"/>
      <c r="X878"/>
      <c r="Y878" s="13"/>
      <c r="Z878" s="13"/>
      <c r="AA878" s="13"/>
      <c r="AC878"/>
      <c r="AD878" s="13"/>
      <c r="AI878" s="2"/>
      <c r="AM878" s="22"/>
    </row>
    <row r="879" spans="1:39" s="12" customFormat="1">
      <c r="A879" s="26"/>
      <c r="B879" s="11"/>
      <c r="E879" s="26"/>
      <c r="F879" s="13"/>
      <c r="G879" s="13"/>
      <c r="H879"/>
      <c r="I879"/>
      <c r="J879"/>
      <c r="K879"/>
      <c r="L879"/>
      <c r="M879"/>
      <c r="N879"/>
      <c r="O879"/>
      <c r="P879" s="73"/>
      <c r="Q879" s="74"/>
      <c r="R879" s="74"/>
      <c r="S879" s="74"/>
      <c r="T879" s="74"/>
      <c r="U879" s="74"/>
      <c r="V879"/>
      <c r="W879"/>
      <c r="X879"/>
      <c r="Y879" s="13"/>
      <c r="Z879" s="13"/>
      <c r="AA879" s="13"/>
      <c r="AC879"/>
      <c r="AD879" s="13"/>
      <c r="AI879" s="2"/>
      <c r="AM879" s="22"/>
    </row>
    <row r="880" spans="1:39" s="12" customFormat="1">
      <c r="A880" s="26"/>
      <c r="B880" s="11"/>
      <c r="E880" s="26"/>
      <c r="F880" s="13"/>
      <c r="G880" s="13"/>
      <c r="H880"/>
      <c r="I880"/>
      <c r="J880"/>
      <c r="K880"/>
      <c r="L880"/>
      <c r="M880"/>
      <c r="N880"/>
      <c r="O880"/>
      <c r="P880" s="73"/>
      <c r="Q880" s="74"/>
      <c r="R880" s="74"/>
      <c r="S880" s="74"/>
      <c r="T880" s="74"/>
      <c r="U880" s="74"/>
      <c r="V880"/>
      <c r="W880"/>
      <c r="X880"/>
      <c r="Y880" s="13"/>
      <c r="Z880" s="13"/>
      <c r="AA880" s="13"/>
      <c r="AC880"/>
      <c r="AD880" s="13"/>
      <c r="AI880" s="2"/>
      <c r="AM880" s="22"/>
    </row>
    <row r="881" spans="1:39" s="12" customFormat="1">
      <c r="A881" s="26"/>
      <c r="B881" s="11"/>
      <c r="E881" s="26"/>
      <c r="F881" s="13"/>
      <c r="G881" s="13"/>
      <c r="H881"/>
      <c r="I881"/>
      <c r="J881"/>
      <c r="K881"/>
      <c r="L881"/>
      <c r="M881"/>
      <c r="N881"/>
      <c r="O881"/>
      <c r="P881" s="73"/>
      <c r="Q881" s="74"/>
      <c r="R881" s="74"/>
      <c r="S881" s="74"/>
      <c r="T881" s="74"/>
      <c r="U881" s="74"/>
      <c r="V881"/>
      <c r="W881"/>
      <c r="X881"/>
      <c r="Y881" s="13"/>
      <c r="Z881" s="13"/>
      <c r="AA881" s="13"/>
      <c r="AC881"/>
      <c r="AD881" s="13"/>
      <c r="AI881" s="2"/>
      <c r="AM881" s="22"/>
    </row>
    <row r="882" spans="1:39" s="12" customFormat="1">
      <c r="A882" s="26"/>
      <c r="B882" s="11"/>
      <c r="E882" s="26"/>
      <c r="F882" s="13"/>
      <c r="G882" s="13"/>
      <c r="H882"/>
      <c r="I882"/>
      <c r="J882"/>
      <c r="K882"/>
      <c r="L882"/>
      <c r="M882"/>
      <c r="N882"/>
      <c r="O882"/>
      <c r="P882" s="73"/>
      <c r="Q882" s="74"/>
      <c r="R882" s="74"/>
      <c r="S882" s="74"/>
      <c r="T882" s="74"/>
      <c r="U882" s="74"/>
      <c r="V882"/>
      <c r="W882"/>
      <c r="X882"/>
      <c r="Y882" s="13"/>
      <c r="Z882" s="13"/>
      <c r="AA882" s="13"/>
      <c r="AC882"/>
      <c r="AD882" s="13"/>
      <c r="AI882" s="2"/>
      <c r="AM882" s="22"/>
    </row>
    <row r="883" spans="1:39" s="12" customFormat="1">
      <c r="A883" s="26"/>
      <c r="B883" s="11"/>
      <c r="E883" s="26"/>
      <c r="F883" s="13"/>
      <c r="G883" s="13"/>
      <c r="H883"/>
      <c r="I883"/>
      <c r="J883"/>
      <c r="K883"/>
      <c r="L883"/>
      <c r="M883"/>
      <c r="N883"/>
      <c r="O883"/>
      <c r="P883" s="73"/>
      <c r="Q883" s="74"/>
      <c r="R883" s="74"/>
      <c r="S883" s="74"/>
      <c r="T883" s="74"/>
      <c r="U883" s="74"/>
      <c r="V883"/>
      <c r="W883"/>
      <c r="X883"/>
      <c r="Y883" s="13"/>
      <c r="Z883" s="13"/>
      <c r="AA883" s="13"/>
      <c r="AC883"/>
      <c r="AD883" s="13"/>
      <c r="AI883" s="2"/>
      <c r="AM883" s="22"/>
    </row>
    <row r="884" spans="1:39" s="12" customFormat="1">
      <c r="A884" s="26"/>
      <c r="B884" s="11"/>
      <c r="E884" s="26"/>
      <c r="F884" s="13"/>
      <c r="G884" s="13"/>
      <c r="H884"/>
      <c r="I884"/>
      <c r="J884"/>
      <c r="K884"/>
      <c r="L884"/>
      <c r="M884"/>
      <c r="N884"/>
      <c r="O884"/>
      <c r="P884" s="73"/>
      <c r="Q884" s="74"/>
      <c r="R884" s="74"/>
      <c r="S884" s="74"/>
      <c r="T884" s="74"/>
      <c r="U884" s="74"/>
      <c r="V884"/>
      <c r="W884"/>
      <c r="X884"/>
      <c r="Y884" s="13"/>
      <c r="Z884" s="13"/>
      <c r="AA884" s="13"/>
      <c r="AC884"/>
      <c r="AD884" s="13"/>
      <c r="AI884" s="2"/>
      <c r="AM884" s="22"/>
    </row>
    <row r="885" spans="1:39" s="12" customFormat="1">
      <c r="A885" s="26"/>
      <c r="B885" s="11"/>
      <c r="E885" s="26"/>
      <c r="F885" s="13"/>
      <c r="G885" s="13"/>
      <c r="H885"/>
      <c r="I885"/>
      <c r="J885"/>
      <c r="K885"/>
      <c r="L885"/>
      <c r="M885"/>
      <c r="N885"/>
      <c r="O885"/>
      <c r="P885" s="73"/>
      <c r="Q885" s="74"/>
      <c r="R885" s="74"/>
      <c r="S885" s="74"/>
      <c r="T885" s="74"/>
      <c r="U885" s="74"/>
      <c r="V885"/>
      <c r="W885"/>
      <c r="X885"/>
      <c r="Y885" s="13"/>
      <c r="Z885" s="13"/>
      <c r="AA885" s="13"/>
      <c r="AC885"/>
      <c r="AD885" s="13"/>
      <c r="AI885" s="2"/>
      <c r="AM885" s="22"/>
    </row>
    <row r="886" spans="1:39" s="12" customFormat="1">
      <c r="A886" s="26"/>
      <c r="B886" s="11"/>
      <c r="E886" s="26"/>
      <c r="F886" s="13"/>
      <c r="G886" s="13"/>
      <c r="H886"/>
      <c r="I886"/>
      <c r="J886"/>
      <c r="K886"/>
      <c r="L886"/>
      <c r="M886"/>
      <c r="N886"/>
      <c r="O886"/>
      <c r="P886" s="73"/>
      <c r="Q886" s="74"/>
      <c r="R886" s="74"/>
      <c r="S886" s="74"/>
      <c r="T886" s="74"/>
      <c r="U886" s="74"/>
      <c r="V886"/>
      <c r="W886"/>
      <c r="X886"/>
      <c r="Y886" s="13"/>
      <c r="Z886" s="13"/>
      <c r="AA886" s="13"/>
      <c r="AC886"/>
      <c r="AD886" s="13"/>
      <c r="AI886" s="2"/>
      <c r="AM886" s="22"/>
    </row>
    <row r="887" spans="1:39" s="12" customFormat="1">
      <c r="A887" s="26"/>
      <c r="B887" s="11"/>
      <c r="E887" s="26"/>
      <c r="F887" s="13"/>
      <c r="G887" s="13"/>
      <c r="H887"/>
      <c r="I887"/>
      <c r="J887"/>
      <c r="K887"/>
      <c r="L887"/>
      <c r="M887"/>
      <c r="N887"/>
      <c r="O887"/>
      <c r="P887" s="73"/>
      <c r="Q887" s="74"/>
      <c r="R887" s="74"/>
      <c r="S887" s="74"/>
      <c r="T887" s="74"/>
      <c r="U887" s="74"/>
      <c r="V887"/>
      <c r="W887"/>
      <c r="X887"/>
      <c r="Y887" s="13"/>
      <c r="Z887" s="13"/>
      <c r="AA887" s="13"/>
      <c r="AC887"/>
      <c r="AD887" s="13"/>
      <c r="AI887" s="2"/>
      <c r="AM887" s="22"/>
    </row>
    <row r="888" spans="1:39" s="12" customFormat="1">
      <c r="A888" s="26"/>
      <c r="B888" s="11"/>
      <c r="E888" s="26"/>
      <c r="F888" s="13"/>
      <c r="G888" s="13"/>
      <c r="H888"/>
      <c r="I888"/>
      <c r="J888"/>
      <c r="K888"/>
      <c r="L888"/>
      <c r="M888"/>
      <c r="N888"/>
      <c r="O888"/>
      <c r="P888" s="73"/>
      <c r="Q888" s="74"/>
      <c r="R888" s="74"/>
      <c r="S888" s="74"/>
      <c r="T888" s="74"/>
      <c r="U888" s="74"/>
      <c r="V888"/>
      <c r="W888"/>
      <c r="X888"/>
      <c r="Y888" s="13"/>
      <c r="Z888" s="13"/>
      <c r="AA888" s="13"/>
      <c r="AC888"/>
      <c r="AD888" s="13"/>
      <c r="AI888" s="2"/>
      <c r="AM888" s="22"/>
    </row>
    <row r="889" spans="1:39" s="12" customFormat="1">
      <c r="A889" s="26"/>
      <c r="B889" s="11"/>
      <c r="E889" s="26"/>
      <c r="F889" s="13"/>
      <c r="G889" s="13"/>
      <c r="H889"/>
      <c r="I889"/>
      <c r="J889"/>
      <c r="K889"/>
      <c r="L889"/>
      <c r="M889"/>
      <c r="N889"/>
      <c r="O889"/>
      <c r="P889" s="73"/>
      <c r="Q889" s="74"/>
      <c r="R889" s="74"/>
      <c r="S889" s="74"/>
      <c r="T889" s="74"/>
      <c r="U889" s="74"/>
      <c r="V889"/>
      <c r="W889"/>
      <c r="X889"/>
      <c r="Y889" s="13"/>
      <c r="Z889" s="13"/>
      <c r="AA889" s="13"/>
      <c r="AC889"/>
      <c r="AD889" s="13"/>
      <c r="AI889" s="2"/>
      <c r="AM889" s="22"/>
    </row>
    <row r="890" spans="1:39" s="12" customFormat="1">
      <c r="A890" s="26"/>
      <c r="B890" s="11"/>
      <c r="E890" s="26"/>
      <c r="F890" s="13"/>
      <c r="G890" s="13"/>
      <c r="H890"/>
      <c r="I890"/>
      <c r="J890"/>
      <c r="K890"/>
      <c r="L890"/>
      <c r="M890"/>
      <c r="N890"/>
      <c r="O890"/>
      <c r="P890" s="73"/>
      <c r="Q890" s="74"/>
      <c r="R890" s="74"/>
      <c r="S890" s="74"/>
      <c r="T890" s="74"/>
      <c r="U890" s="74"/>
      <c r="V890"/>
      <c r="W890"/>
      <c r="X890"/>
      <c r="Y890" s="13"/>
      <c r="Z890" s="13"/>
      <c r="AA890" s="13"/>
      <c r="AC890"/>
      <c r="AD890" s="13"/>
      <c r="AI890" s="2"/>
      <c r="AM890" s="22"/>
    </row>
    <row r="891" spans="1:39" s="12" customFormat="1">
      <c r="A891" s="26"/>
      <c r="B891" s="11"/>
      <c r="E891" s="26"/>
      <c r="F891" s="13"/>
      <c r="G891" s="13"/>
      <c r="H891"/>
      <c r="I891"/>
      <c r="J891"/>
      <c r="K891"/>
      <c r="L891"/>
      <c r="M891"/>
      <c r="N891"/>
      <c r="O891"/>
      <c r="P891" s="73"/>
      <c r="Q891" s="74"/>
      <c r="R891" s="74"/>
      <c r="S891" s="74"/>
      <c r="T891" s="74"/>
      <c r="U891" s="74"/>
      <c r="V891"/>
      <c r="W891"/>
      <c r="X891"/>
      <c r="Y891" s="13"/>
      <c r="Z891" s="13"/>
      <c r="AA891" s="13"/>
      <c r="AC891"/>
      <c r="AD891" s="13"/>
      <c r="AI891" s="2"/>
      <c r="AM891" s="22"/>
    </row>
    <row r="892" spans="1:39" s="12" customFormat="1">
      <c r="A892" s="26"/>
      <c r="B892" s="11"/>
      <c r="E892" s="26"/>
      <c r="F892" s="13"/>
      <c r="G892" s="13"/>
      <c r="H892"/>
      <c r="I892"/>
      <c r="J892"/>
      <c r="K892"/>
      <c r="L892"/>
      <c r="M892"/>
      <c r="N892"/>
      <c r="O892"/>
      <c r="P892" s="73"/>
      <c r="Q892" s="74"/>
      <c r="R892" s="74"/>
      <c r="S892" s="74"/>
      <c r="T892" s="74"/>
      <c r="U892" s="74"/>
      <c r="V892"/>
      <c r="W892"/>
      <c r="X892"/>
      <c r="Y892" s="13"/>
      <c r="Z892" s="13"/>
      <c r="AA892" s="13"/>
      <c r="AC892"/>
      <c r="AD892" s="13"/>
      <c r="AI892" s="2"/>
      <c r="AM892" s="22"/>
    </row>
    <row r="893" spans="1:39" s="12" customFormat="1">
      <c r="A893" s="26"/>
      <c r="B893" s="11"/>
      <c r="E893" s="26"/>
      <c r="F893" s="13"/>
      <c r="G893" s="13"/>
      <c r="H893"/>
      <c r="I893"/>
      <c r="J893"/>
      <c r="K893"/>
      <c r="L893"/>
      <c r="M893"/>
      <c r="N893"/>
      <c r="O893"/>
      <c r="P893" s="73"/>
      <c r="Q893" s="74"/>
      <c r="R893" s="74"/>
      <c r="S893" s="74"/>
      <c r="T893" s="74"/>
      <c r="U893" s="74"/>
      <c r="V893"/>
      <c r="W893"/>
      <c r="X893"/>
      <c r="Y893" s="13"/>
      <c r="Z893" s="13"/>
      <c r="AA893" s="13"/>
      <c r="AC893"/>
      <c r="AD893" s="13"/>
      <c r="AI893" s="2"/>
      <c r="AM893" s="22"/>
    </row>
    <row r="894" spans="1:39" s="12" customFormat="1">
      <c r="A894" s="26"/>
      <c r="B894" s="11"/>
      <c r="E894" s="26"/>
      <c r="F894" s="13"/>
      <c r="G894" s="13"/>
      <c r="H894"/>
      <c r="I894"/>
      <c r="J894"/>
      <c r="K894"/>
      <c r="L894"/>
      <c r="M894"/>
      <c r="N894"/>
      <c r="O894"/>
      <c r="P894" s="73"/>
      <c r="Q894" s="74"/>
      <c r="R894" s="74"/>
      <c r="S894" s="74"/>
      <c r="T894" s="74"/>
      <c r="U894" s="74"/>
      <c r="V894"/>
      <c r="W894"/>
      <c r="X894"/>
      <c r="Y894" s="13"/>
      <c r="Z894" s="13"/>
      <c r="AA894" s="13"/>
      <c r="AC894"/>
      <c r="AD894" s="13"/>
      <c r="AI894" s="2"/>
      <c r="AM894" s="22"/>
    </row>
    <row r="895" spans="1:39" s="12" customFormat="1">
      <c r="A895" s="26"/>
      <c r="B895" s="11"/>
      <c r="E895" s="26"/>
      <c r="F895" s="13"/>
      <c r="G895" s="13"/>
      <c r="H895"/>
      <c r="I895"/>
      <c r="J895"/>
      <c r="K895"/>
      <c r="L895"/>
      <c r="M895"/>
      <c r="N895"/>
      <c r="O895"/>
      <c r="P895" s="73"/>
      <c r="Q895" s="74"/>
      <c r="R895" s="74"/>
      <c r="S895" s="74"/>
      <c r="T895" s="74"/>
      <c r="U895" s="74"/>
      <c r="V895"/>
      <c r="W895"/>
      <c r="X895"/>
      <c r="Y895" s="13"/>
      <c r="Z895" s="13"/>
      <c r="AA895" s="13"/>
      <c r="AC895"/>
      <c r="AD895" s="13"/>
      <c r="AI895" s="2"/>
      <c r="AM895" s="22"/>
    </row>
    <row r="896" spans="1:39" s="12" customFormat="1">
      <c r="A896" s="26"/>
      <c r="B896" s="11"/>
      <c r="E896" s="26"/>
      <c r="F896" s="13"/>
      <c r="G896" s="13"/>
      <c r="H896"/>
      <c r="I896"/>
      <c r="J896"/>
      <c r="K896"/>
      <c r="L896"/>
      <c r="M896"/>
      <c r="N896"/>
      <c r="O896"/>
      <c r="P896" s="73"/>
      <c r="Q896" s="74"/>
      <c r="R896" s="74"/>
      <c r="S896" s="74"/>
      <c r="T896" s="74"/>
      <c r="U896" s="74"/>
      <c r="V896"/>
      <c r="W896"/>
      <c r="X896"/>
      <c r="Y896" s="13"/>
      <c r="Z896" s="13"/>
      <c r="AA896" s="13"/>
      <c r="AC896"/>
      <c r="AD896" s="13"/>
      <c r="AI896" s="2"/>
      <c r="AM896" s="22"/>
    </row>
    <row r="897" spans="1:39" s="12" customFormat="1">
      <c r="A897" s="26"/>
      <c r="B897" s="11"/>
      <c r="E897" s="26"/>
      <c r="F897" s="13"/>
      <c r="G897" s="13"/>
      <c r="H897"/>
      <c r="I897"/>
      <c r="J897"/>
      <c r="K897"/>
      <c r="L897"/>
      <c r="M897"/>
      <c r="N897"/>
      <c r="O897"/>
      <c r="P897" s="73"/>
      <c r="Q897" s="74"/>
      <c r="R897" s="74"/>
      <c r="S897" s="74"/>
      <c r="T897" s="74"/>
      <c r="U897" s="74"/>
      <c r="V897"/>
      <c r="W897"/>
      <c r="X897"/>
      <c r="Y897" s="13"/>
      <c r="Z897" s="13"/>
      <c r="AA897" s="13"/>
      <c r="AC897"/>
      <c r="AD897" s="13"/>
      <c r="AI897" s="2"/>
      <c r="AM897" s="22"/>
    </row>
    <row r="898" spans="1:39" s="12" customFormat="1">
      <c r="A898" s="26"/>
      <c r="B898" s="11"/>
      <c r="E898" s="26"/>
      <c r="F898" s="13"/>
      <c r="G898" s="13"/>
      <c r="H898"/>
      <c r="I898"/>
      <c r="J898"/>
      <c r="K898"/>
      <c r="L898"/>
      <c r="M898"/>
      <c r="N898"/>
      <c r="O898"/>
      <c r="P898" s="73"/>
      <c r="Q898" s="74"/>
      <c r="R898" s="74"/>
      <c r="S898" s="74"/>
      <c r="T898" s="74"/>
      <c r="U898" s="74"/>
      <c r="V898"/>
      <c r="W898"/>
      <c r="X898"/>
      <c r="Y898" s="13"/>
      <c r="Z898" s="13"/>
      <c r="AA898" s="13"/>
      <c r="AC898"/>
      <c r="AD898" s="13"/>
      <c r="AI898" s="2"/>
      <c r="AM898" s="22"/>
    </row>
    <row r="899" spans="1:39" s="12" customFormat="1">
      <c r="A899" s="26"/>
      <c r="B899" s="11"/>
      <c r="E899" s="26"/>
      <c r="F899" s="13"/>
      <c r="G899" s="13"/>
      <c r="H899"/>
      <c r="I899"/>
      <c r="J899"/>
      <c r="K899"/>
      <c r="L899"/>
      <c r="M899"/>
      <c r="N899"/>
      <c r="O899"/>
      <c r="P899" s="73"/>
      <c r="Q899" s="74"/>
      <c r="R899" s="74"/>
      <c r="S899" s="74"/>
      <c r="T899" s="74"/>
      <c r="U899" s="74"/>
      <c r="V899"/>
      <c r="W899"/>
      <c r="X899"/>
      <c r="Y899" s="13"/>
      <c r="Z899" s="13"/>
      <c r="AA899" s="13"/>
      <c r="AC899"/>
      <c r="AD899" s="13"/>
      <c r="AI899" s="2"/>
      <c r="AM899" s="22"/>
    </row>
    <row r="900" spans="1:39" s="12" customFormat="1">
      <c r="A900" s="26"/>
      <c r="B900" s="11"/>
      <c r="E900" s="26"/>
      <c r="F900" s="13"/>
      <c r="G900" s="13"/>
      <c r="H900"/>
      <c r="I900"/>
      <c r="J900"/>
      <c r="K900"/>
      <c r="L900"/>
      <c r="M900"/>
      <c r="N900"/>
      <c r="O900"/>
      <c r="P900" s="73"/>
      <c r="Q900" s="74"/>
      <c r="R900" s="74"/>
      <c r="S900" s="74"/>
      <c r="T900" s="74"/>
      <c r="U900" s="74"/>
      <c r="V900"/>
      <c r="W900"/>
      <c r="X900"/>
      <c r="Y900" s="13"/>
      <c r="Z900" s="13"/>
      <c r="AA900" s="13"/>
      <c r="AC900"/>
      <c r="AD900" s="13"/>
      <c r="AI900" s="2"/>
      <c r="AM900" s="22"/>
    </row>
    <row r="901" spans="1:39" s="12" customFormat="1">
      <c r="A901" s="26"/>
      <c r="B901" s="11"/>
      <c r="E901" s="26"/>
      <c r="F901" s="13"/>
      <c r="G901" s="13"/>
      <c r="H901"/>
      <c r="I901"/>
      <c r="J901"/>
      <c r="K901"/>
      <c r="L901"/>
      <c r="M901"/>
      <c r="N901"/>
      <c r="O901"/>
      <c r="P901" s="73"/>
      <c r="Q901" s="74"/>
      <c r="R901" s="74"/>
      <c r="S901" s="74"/>
      <c r="T901" s="74"/>
      <c r="U901" s="74"/>
      <c r="V901"/>
      <c r="W901"/>
      <c r="X901"/>
      <c r="Y901" s="13"/>
      <c r="Z901" s="13"/>
      <c r="AA901" s="13"/>
      <c r="AC901"/>
      <c r="AD901" s="13"/>
      <c r="AI901" s="2"/>
      <c r="AM901" s="22"/>
    </row>
    <row r="902" spans="1:39" s="12" customFormat="1">
      <c r="A902" s="26"/>
      <c r="B902" s="11"/>
      <c r="E902" s="26"/>
      <c r="F902" s="13"/>
      <c r="G902" s="13"/>
      <c r="H902"/>
      <c r="I902"/>
      <c r="J902"/>
      <c r="K902"/>
      <c r="L902"/>
      <c r="M902"/>
      <c r="N902"/>
      <c r="O902"/>
      <c r="P902" s="73"/>
      <c r="Q902" s="74"/>
      <c r="R902" s="74"/>
      <c r="S902" s="74"/>
      <c r="T902" s="74"/>
      <c r="U902" s="74"/>
      <c r="V902"/>
      <c r="W902"/>
      <c r="X902"/>
      <c r="Y902" s="13"/>
      <c r="Z902" s="13"/>
      <c r="AA902" s="13"/>
      <c r="AC902"/>
      <c r="AD902" s="13"/>
      <c r="AI902" s="2"/>
      <c r="AM902" s="22"/>
    </row>
    <row r="903" spans="1:39" s="12" customFormat="1">
      <c r="A903" s="26"/>
      <c r="B903" s="11"/>
      <c r="E903" s="26"/>
      <c r="F903" s="13"/>
      <c r="G903" s="13"/>
      <c r="H903"/>
      <c r="I903"/>
      <c r="J903"/>
      <c r="K903"/>
      <c r="L903"/>
      <c r="M903"/>
      <c r="N903"/>
      <c r="O903"/>
      <c r="P903" s="73"/>
      <c r="Q903" s="74"/>
      <c r="R903" s="74"/>
      <c r="S903" s="74"/>
      <c r="T903" s="74"/>
      <c r="U903" s="74"/>
      <c r="V903"/>
      <c r="W903"/>
      <c r="X903"/>
      <c r="Y903" s="13"/>
      <c r="Z903" s="13"/>
      <c r="AA903" s="13"/>
      <c r="AC903"/>
      <c r="AD903" s="13"/>
      <c r="AI903" s="2"/>
      <c r="AM903" s="22"/>
    </row>
    <row r="904" spans="1:39" s="12" customFormat="1">
      <c r="A904" s="26"/>
      <c r="B904" s="11"/>
      <c r="E904" s="26"/>
      <c r="F904" s="13"/>
      <c r="G904" s="13"/>
      <c r="H904"/>
      <c r="I904"/>
      <c r="J904"/>
      <c r="K904"/>
      <c r="L904"/>
      <c r="M904"/>
      <c r="N904"/>
      <c r="O904"/>
      <c r="P904" s="73"/>
      <c r="Q904" s="74"/>
      <c r="R904" s="74"/>
      <c r="S904" s="74"/>
      <c r="T904" s="74"/>
      <c r="U904" s="74"/>
      <c r="V904"/>
      <c r="W904"/>
      <c r="X904"/>
      <c r="Y904" s="13"/>
      <c r="Z904" s="13"/>
      <c r="AA904" s="13"/>
      <c r="AC904"/>
      <c r="AD904" s="13"/>
      <c r="AI904" s="2"/>
      <c r="AM904" s="22"/>
    </row>
    <row r="905" spans="1:39" s="12" customFormat="1">
      <c r="A905" s="26"/>
      <c r="B905" s="11"/>
      <c r="E905" s="26"/>
      <c r="F905" s="13"/>
      <c r="G905" s="13"/>
      <c r="H905"/>
      <c r="I905"/>
      <c r="J905"/>
      <c r="K905"/>
      <c r="L905"/>
      <c r="M905"/>
      <c r="N905"/>
      <c r="O905"/>
      <c r="P905" s="73"/>
      <c r="Q905" s="74"/>
      <c r="R905" s="74"/>
      <c r="S905" s="74"/>
      <c r="T905" s="74"/>
      <c r="U905" s="74"/>
      <c r="V905"/>
      <c r="W905"/>
      <c r="X905"/>
      <c r="Y905" s="13"/>
      <c r="Z905" s="13"/>
      <c r="AA905" s="13"/>
      <c r="AC905"/>
      <c r="AD905" s="13"/>
      <c r="AI905" s="2"/>
      <c r="AM905" s="22"/>
    </row>
    <row r="906" spans="1:39" s="12" customFormat="1">
      <c r="A906" s="26"/>
      <c r="B906" s="11"/>
      <c r="E906" s="26"/>
      <c r="F906" s="13"/>
      <c r="G906" s="13"/>
      <c r="H906"/>
      <c r="I906"/>
      <c r="J906"/>
      <c r="K906"/>
      <c r="L906"/>
      <c r="M906"/>
      <c r="N906"/>
      <c r="O906"/>
      <c r="P906" s="73"/>
      <c r="Q906" s="74"/>
      <c r="R906" s="74"/>
      <c r="S906" s="74"/>
      <c r="T906" s="74"/>
      <c r="U906" s="74"/>
      <c r="V906"/>
      <c r="W906"/>
      <c r="X906"/>
      <c r="Y906" s="13"/>
      <c r="Z906" s="13"/>
      <c r="AA906" s="13"/>
      <c r="AC906"/>
      <c r="AD906" s="13"/>
      <c r="AI906" s="2"/>
      <c r="AM906" s="22"/>
    </row>
    <row r="907" spans="1:39" s="12" customFormat="1">
      <c r="A907" s="26"/>
      <c r="B907" s="11"/>
      <c r="E907" s="26"/>
      <c r="F907" s="13"/>
      <c r="G907" s="13"/>
      <c r="H907"/>
      <c r="I907"/>
      <c r="J907"/>
      <c r="K907"/>
      <c r="L907"/>
      <c r="M907"/>
      <c r="N907"/>
      <c r="O907"/>
      <c r="P907" s="73"/>
      <c r="Q907" s="74"/>
      <c r="R907" s="74"/>
      <c r="S907" s="74"/>
      <c r="T907" s="74"/>
      <c r="U907" s="74"/>
      <c r="V907"/>
      <c r="W907"/>
      <c r="X907"/>
      <c r="Y907" s="13"/>
      <c r="Z907" s="13"/>
      <c r="AA907" s="13"/>
      <c r="AC907"/>
      <c r="AD907" s="13"/>
      <c r="AI907" s="2"/>
      <c r="AM907" s="22"/>
    </row>
    <row r="908" spans="1:39" s="12" customFormat="1">
      <c r="A908" s="26"/>
      <c r="B908" s="11"/>
      <c r="E908" s="26"/>
      <c r="F908" s="13"/>
      <c r="G908" s="13"/>
      <c r="H908"/>
      <c r="I908"/>
      <c r="J908"/>
      <c r="K908"/>
      <c r="L908"/>
      <c r="M908"/>
      <c r="N908"/>
      <c r="O908"/>
      <c r="P908" s="73"/>
      <c r="Q908" s="74"/>
      <c r="R908" s="74"/>
      <c r="S908" s="74"/>
      <c r="T908" s="74"/>
      <c r="U908" s="74"/>
      <c r="V908"/>
      <c r="W908"/>
      <c r="X908"/>
      <c r="Y908" s="13"/>
      <c r="Z908" s="13"/>
      <c r="AA908" s="13"/>
      <c r="AC908"/>
      <c r="AD908" s="13"/>
      <c r="AI908" s="2"/>
      <c r="AM908" s="22"/>
    </row>
    <row r="909" spans="1:39" s="12" customFormat="1">
      <c r="A909" s="26"/>
      <c r="B909" s="11"/>
      <c r="E909" s="26"/>
      <c r="F909" s="13"/>
      <c r="G909" s="13"/>
      <c r="H909"/>
      <c r="I909"/>
      <c r="J909"/>
      <c r="K909"/>
      <c r="L909"/>
      <c r="M909"/>
      <c r="N909"/>
      <c r="O909"/>
      <c r="P909" s="73"/>
      <c r="Q909" s="74"/>
      <c r="R909" s="74"/>
      <c r="S909" s="74"/>
      <c r="T909" s="74"/>
      <c r="U909" s="74"/>
      <c r="V909"/>
      <c r="W909"/>
      <c r="X909"/>
      <c r="Y909" s="13"/>
      <c r="Z909" s="13"/>
      <c r="AA909" s="13"/>
      <c r="AC909"/>
      <c r="AD909" s="13"/>
      <c r="AI909" s="2"/>
      <c r="AM909" s="22"/>
    </row>
    <row r="910" spans="1:39" s="12" customFormat="1">
      <c r="A910" s="26"/>
      <c r="B910" s="11"/>
      <c r="E910" s="26"/>
      <c r="F910" s="13"/>
      <c r="G910" s="13"/>
      <c r="H910"/>
      <c r="I910"/>
      <c r="J910"/>
      <c r="K910"/>
      <c r="L910"/>
      <c r="M910"/>
      <c r="N910"/>
      <c r="O910"/>
      <c r="P910" s="73"/>
      <c r="Q910" s="74"/>
      <c r="R910" s="74"/>
      <c r="S910" s="74"/>
      <c r="T910" s="74"/>
      <c r="U910" s="74"/>
      <c r="V910"/>
      <c r="W910"/>
      <c r="X910"/>
      <c r="Y910" s="13"/>
      <c r="Z910" s="13"/>
      <c r="AA910" s="13"/>
      <c r="AC910"/>
      <c r="AD910" s="13"/>
      <c r="AI910" s="2"/>
      <c r="AM910" s="22"/>
    </row>
    <row r="911" spans="1:39" s="12" customFormat="1">
      <c r="A911" s="26"/>
      <c r="B911" s="11"/>
      <c r="E911" s="26"/>
      <c r="F911" s="13"/>
      <c r="G911" s="13"/>
      <c r="H911"/>
      <c r="I911"/>
      <c r="J911"/>
      <c r="K911"/>
      <c r="L911"/>
      <c r="M911"/>
      <c r="N911"/>
      <c r="O911"/>
      <c r="P911" s="73"/>
      <c r="Q911" s="74"/>
      <c r="R911" s="74"/>
      <c r="S911" s="74"/>
      <c r="T911" s="74"/>
      <c r="U911" s="74"/>
      <c r="V911"/>
      <c r="W911"/>
      <c r="X911"/>
      <c r="Y911" s="13"/>
      <c r="Z911" s="13"/>
      <c r="AA911" s="13"/>
      <c r="AC911"/>
      <c r="AD911" s="13"/>
      <c r="AI911" s="2"/>
      <c r="AM911" s="22"/>
    </row>
    <row r="912" spans="1:39" s="12" customFormat="1">
      <c r="A912" s="26"/>
      <c r="B912" s="11"/>
      <c r="E912" s="26"/>
      <c r="F912" s="13"/>
      <c r="G912" s="13"/>
      <c r="H912"/>
      <c r="I912"/>
      <c r="J912"/>
      <c r="K912"/>
      <c r="L912"/>
      <c r="M912"/>
      <c r="N912"/>
      <c r="O912"/>
      <c r="P912" s="73"/>
      <c r="Q912" s="74"/>
      <c r="R912" s="74"/>
      <c r="S912" s="74"/>
      <c r="T912" s="74"/>
      <c r="U912" s="74"/>
      <c r="V912"/>
      <c r="W912"/>
      <c r="X912"/>
      <c r="Y912" s="13"/>
      <c r="Z912" s="13"/>
      <c r="AA912" s="13"/>
      <c r="AC912"/>
      <c r="AD912" s="13"/>
      <c r="AI912" s="2"/>
      <c r="AM912" s="22"/>
    </row>
    <row r="913" spans="1:39" s="12" customFormat="1">
      <c r="A913" s="26"/>
      <c r="B913" s="11"/>
      <c r="E913" s="26"/>
      <c r="F913" s="13"/>
      <c r="G913" s="13"/>
      <c r="H913"/>
      <c r="I913"/>
      <c r="J913"/>
      <c r="K913"/>
      <c r="L913"/>
      <c r="M913"/>
      <c r="N913"/>
      <c r="O913"/>
      <c r="P913" s="73"/>
      <c r="Q913" s="74"/>
      <c r="R913" s="74"/>
      <c r="S913" s="74"/>
      <c r="T913" s="74"/>
      <c r="U913" s="74"/>
      <c r="V913"/>
      <c r="W913"/>
      <c r="X913"/>
      <c r="Y913" s="13"/>
      <c r="Z913" s="13"/>
      <c r="AA913" s="13"/>
      <c r="AC913"/>
      <c r="AD913" s="13"/>
      <c r="AI913" s="2"/>
      <c r="AM913" s="22"/>
    </row>
    <row r="914" spans="1:39" s="12" customFormat="1">
      <c r="A914" s="26"/>
      <c r="B914" s="11"/>
      <c r="E914" s="26"/>
      <c r="F914" s="13"/>
      <c r="G914" s="13"/>
      <c r="H914"/>
      <c r="I914"/>
      <c r="J914"/>
      <c r="K914"/>
      <c r="L914"/>
      <c r="M914"/>
      <c r="N914"/>
      <c r="O914"/>
      <c r="P914" s="73"/>
      <c r="Q914" s="74"/>
      <c r="R914" s="74"/>
      <c r="S914" s="74"/>
      <c r="T914" s="74"/>
      <c r="U914" s="74"/>
      <c r="V914"/>
      <c r="W914"/>
      <c r="X914"/>
      <c r="Y914" s="13"/>
      <c r="Z914" s="13"/>
      <c r="AA914" s="13"/>
      <c r="AC914"/>
      <c r="AD914" s="13"/>
      <c r="AI914" s="2"/>
      <c r="AM914" s="22"/>
    </row>
    <row r="915" spans="1:39" s="12" customFormat="1">
      <c r="A915" s="26"/>
      <c r="B915" s="11"/>
      <c r="E915" s="26"/>
      <c r="F915" s="13"/>
      <c r="G915" s="13"/>
      <c r="H915"/>
      <c r="I915"/>
      <c r="J915"/>
      <c r="K915"/>
      <c r="L915"/>
      <c r="M915"/>
      <c r="N915"/>
      <c r="O915"/>
      <c r="P915" s="73"/>
      <c r="Q915" s="74"/>
      <c r="R915" s="74"/>
      <c r="S915" s="74"/>
      <c r="T915" s="74"/>
      <c r="U915" s="74"/>
      <c r="V915"/>
      <c r="W915"/>
      <c r="X915"/>
      <c r="Y915" s="13"/>
      <c r="Z915" s="13"/>
      <c r="AA915" s="13"/>
      <c r="AC915"/>
      <c r="AD915" s="13"/>
      <c r="AI915" s="2"/>
      <c r="AM915" s="22"/>
    </row>
    <row r="916" spans="1:39" s="12" customFormat="1">
      <c r="A916" s="26"/>
      <c r="B916" s="11"/>
      <c r="E916" s="26"/>
      <c r="F916" s="13"/>
      <c r="G916" s="13"/>
      <c r="H916"/>
      <c r="I916"/>
      <c r="J916"/>
      <c r="K916"/>
      <c r="L916"/>
      <c r="M916"/>
      <c r="N916"/>
      <c r="O916"/>
      <c r="P916" s="73"/>
      <c r="Q916" s="74"/>
      <c r="R916" s="74"/>
      <c r="S916" s="74"/>
      <c r="T916" s="74"/>
      <c r="U916" s="74"/>
      <c r="V916"/>
      <c r="W916"/>
      <c r="X916"/>
      <c r="Y916" s="13"/>
      <c r="Z916" s="13"/>
      <c r="AA916" s="13"/>
      <c r="AC916"/>
      <c r="AD916" s="13"/>
      <c r="AI916" s="2"/>
      <c r="AM916" s="22"/>
    </row>
    <row r="917" spans="1:39" s="12" customFormat="1">
      <c r="A917" s="26"/>
      <c r="B917" s="11"/>
      <c r="E917" s="26"/>
      <c r="F917" s="13"/>
      <c r="G917" s="13"/>
      <c r="H917"/>
      <c r="I917"/>
      <c r="J917"/>
      <c r="K917"/>
      <c r="L917"/>
      <c r="M917"/>
      <c r="N917"/>
      <c r="O917"/>
      <c r="P917" s="73"/>
      <c r="Q917" s="74"/>
      <c r="R917" s="74"/>
      <c r="S917" s="74"/>
      <c r="T917" s="74"/>
      <c r="U917" s="74"/>
      <c r="V917"/>
      <c r="W917"/>
      <c r="X917"/>
      <c r="Y917" s="13"/>
      <c r="Z917" s="13"/>
      <c r="AA917" s="13"/>
      <c r="AC917"/>
      <c r="AD917" s="13"/>
      <c r="AI917" s="2"/>
      <c r="AM917" s="22"/>
    </row>
    <row r="918" spans="1:39" s="12" customFormat="1">
      <c r="A918" s="26"/>
      <c r="B918" s="11"/>
      <c r="E918" s="26"/>
      <c r="F918" s="13"/>
      <c r="G918" s="13"/>
      <c r="H918"/>
      <c r="I918"/>
      <c r="J918"/>
      <c r="K918"/>
      <c r="L918"/>
      <c r="M918"/>
      <c r="N918"/>
      <c r="O918"/>
      <c r="P918" s="73"/>
      <c r="Q918" s="74"/>
      <c r="R918" s="74"/>
      <c r="S918" s="74"/>
      <c r="T918" s="74"/>
      <c r="U918" s="74"/>
      <c r="V918"/>
      <c r="W918"/>
      <c r="X918"/>
      <c r="Y918" s="13"/>
      <c r="Z918" s="13"/>
      <c r="AA918" s="13"/>
      <c r="AC918"/>
      <c r="AD918" s="13"/>
      <c r="AI918" s="2"/>
      <c r="AM918" s="22"/>
    </row>
    <row r="919" spans="1:39" s="12" customFormat="1">
      <c r="A919" s="26"/>
      <c r="B919" s="11"/>
      <c r="E919" s="26"/>
      <c r="F919" s="13"/>
      <c r="G919" s="13"/>
      <c r="H919"/>
      <c r="I919"/>
      <c r="J919"/>
      <c r="K919"/>
      <c r="L919"/>
      <c r="M919"/>
      <c r="N919"/>
      <c r="O919"/>
      <c r="P919" s="73"/>
      <c r="Q919" s="74"/>
      <c r="R919" s="74"/>
      <c r="S919" s="74"/>
      <c r="T919" s="74"/>
      <c r="U919" s="74"/>
      <c r="V919"/>
      <c r="W919"/>
      <c r="X919"/>
      <c r="Y919" s="13"/>
      <c r="Z919" s="13"/>
      <c r="AA919" s="13"/>
      <c r="AC919"/>
      <c r="AD919" s="13"/>
      <c r="AI919" s="2"/>
      <c r="AM919" s="22"/>
    </row>
    <row r="920" spans="1:39" s="12" customFormat="1">
      <c r="A920" s="26"/>
      <c r="B920" s="11"/>
      <c r="E920" s="26"/>
      <c r="F920" s="13"/>
      <c r="G920" s="13"/>
      <c r="H920"/>
      <c r="I920"/>
      <c r="J920"/>
      <c r="K920"/>
      <c r="L920"/>
      <c r="M920"/>
      <c r="N920"/>
      <c r="O920"/>
      <c r="P920" s="73"/>
      <c r="Q920" s="74"/>
      <c r="R920" s="74"/>
      <c r="S920" s="74"/>
      <c r="T920" s="74"/>
      <c r="U920" s="74"/>
      <c r="V920"/>
      <c r="W920"/>
      <c r="X920"/>
      <c r="Y920" s="13"/>
      <c r="Z920" s="13"/>
      <c r="AA920" s="13"/>
      <c r="AC920"/>
      <c r="AD920" s="13"/>
      <c r="AI920" s="2"/>
      <c r="AM920" s="22"/>
    </row>
    <row r="921" spans="1:39" s="12" customFormat="1">
      <c r="A921" s="26"/>
      <c r="B921" s="11"/>
      <c r="E921" s="26"/>
      <c r="F921" s="13"/>
      <c r="G921" s="13"/>
      <c r="H921"/>
      <c r="I921"/>
      <c r="J921"/>
      <c r="K921"/>
      <c r="L921"/>
      <c r="M921"/>
      <c r="N921"/>
      <c r="O921"/>
      <c r="P921" s="73"/>
      <c r="Q921" s="74"/>
      <c r="R921" s="74"/>
      <c r="S921" s="74"/>
      <c r="T921" s="74"/>
      <c r="U921" s="74"/>
      <c r="V921"/>
      <c r="W921"/>
      <c r="X921"/>
      <c r="Y921" s="13"/>
      <c r="Z921" s="13"/>
      <c r="AA921" s="13"/>
      <c r="AC921"/>
      <c r="AD921" s="13"/>
      <c r="AI921" s="2"/>
      <c r="AM921" s="22"/>
    </row>
    <row r="922" spans="1:39" s="12" customFormat="1">
      <c r="A922" s="26"/>
      <c r="B922" s="11"/>
      <c r="E922" s="26"/>
      <c r="F922" s="13"/>
      <c r="G922" s="13"/>
      <c r="H922"/>
      <c r="I922"/>
      <c r="J922"/>
      <c r="K922"/>
      <c r="L922"/>
      <c r="M922"/>
      <c r="N922"/>
      <c r="O922"/>
      <c r="P922" s="73"/>
      <c r="Q922" s="74"/>
      <c r="R922" s="74"/>
      <c r="S922" s="74"/>
      <c r="T922" s="74"/>
      <c r="U922" s="74"/>
      <c r="V922"/>
      <c r="W922"/>
      <c r="X922"/>
      <c r="Y922" s="13"/>
      <c r="Z922" s="13"/>
      <c r="AA922" s="13"/>
      <c r="AC922"/>
      <c r="AD922" s="13"/>
      <c r="AI922" s="2"/>
      <c r="AM922" s="22"/>
    </row>
    <row r="923" spans="1:39" s="12" customFormat="1">
      <c r="A923" s="26"/>
      <c r="B923" s="11"/>
      <c r="E923" s="26"/>
      <c r="F923" s="13"/>
      <c r="G923" s="13"/>
      <c r="H923"/>
      <c r="I923"/>
      <c r="J923"/>
      <c r="K923"/>
      <c r="L923"/>
      <c r="M923"/>
      <c r="N923"/>
      <c r="O923"/>
      <c r="P923" s="73"/>
      <c r="Q923" s="74"/>
      <c r="R923" s="74"/>
      <c r="S923" s="74"/>
      <c r="T923" s="74"/>
      <c r="U923" s="74"/>
      <c r="V923"/>
      <c r="W923"/>
      <c r="X923"/>
      <c r="Y923" s="13"/>
      <c r="Z923" s="13"/>
      <c r="AA923" s="13"/>
      <c r="AC923"/>
      <c r="AD923" s="13"/>
      <c r="AI923" s="2"/>
      <c r="AM923" s="22"/>
    </row>
    <row r="924" spans="1:39" s="12" customFormat="1">
      <c r="A924" s="26"/>
      <c r="B924" s="11"/>
      <c r="E924" s="26"/>
      <c r="F924" s="13"/>
      <c r="G924" s="13"/>
      <c r="H924"/>
      <c r="I924"/>
      <c r="J924"/>
      <c r="K924"/>
      <c r="L924"/>
      <c r="M924"/>
      <c r="N924"/>
      <c r="O924"/>
      <c r="P924" s="73"/>
      <c r="Q924" s="74"/>
      <c r="R924" s="74"/>
      <c r="S924" s="74"/>
      <c r="T924" s="74"/>
      <c r="U924" s="74"/>
      <c r="V924"/>
      <c r="W924"/>
      <c r="X924"/>
      <c r="Y924" s="13"/>
      <c r="Z924" s="13"/>
      <c r="AA924" s="13"/>
      <c r="AC924"/>
      <c r="AD924" s="13"/>
      <c r="AI924" s="2"/>
      <c r="AM924" s="22"/>
    </row>
    <row r="925" spans="1:39" s="12" customFormat="1">
      <c r="A925" s="26"/>
      <c r="B925" s="11"/>
      <c r="E925" s="26"/>
      <c r="F925" s="13"/>
      <c r="G925" s="13"/>
      <c r="H925"/>
      <c r="I925"/>
      <c r="J925"/>
      <c r="K925"/>
      <c r="L925"/>
      <c r="M925"/>
      <c r="N925"/>
      <c r="O925"/>
      <c r="P925" s="73"/>
      <c r="Q925" s="74"/>
      <c r="R925" s="74"/>
      <c r="S925" s="74"/>
      <c r="T925" s="74"/>
      <c r="U925" s="74"/>
      <c r="V925"/>
      <c r="W925"/>
      <c r="X925"/>
      <c r="Y925" s="13"/>
      <c r="Z925" s="13"/>
      <c r="AA925" s="13"/>
      <c r="AC925"/>
      <c r="AD925" s="13"/>
      <c r="AI925" s="2"/>
      <c r="AM925" s="22"/>
    </row>
    <row r="926" spans="1:39" s="12" customFormat="1">
      <c r="A926" s="26"/>
      <c r="B926" s="11"/>
      <c r="E926" s="26"/>
      <c r="F926" s="13"/>
      <c r="G926" s="13"/>
      <c r="H926"/>
      <c r="I926"/>
      <c r="J926"/>
      <c r="K926"/>
      <c r="L926"/>
      <c r="M926"/>
      <c r="N926"/>
      <c r="O926"/>
      <c r="P926" s="73"/>
      <c r="Q926" s="74"/>
      <c r="R926" s="74"/>
      <c r="S926" s="74"/>
      <c r="T926" s="74"/>
      <c r="U926" s="74"/>
      <c r="V926"/>
      <c r="W926"/>
      <c r="X926"/>
      <c r="Y926" s="13"/>
      <c r="Z926" s="13"/>
      <c r="AA926" s="13"/>
      <c r="AC926"/>
      <c r="AD926" s="13"/>
      <c r="AI926" s="2"/>
      <c r="AM926" s="22"/>
    </row>
    <row r="927" spans="1:39" s="12" customFormat="1">
      <c r="A927" s="26"/>
      <c r="B927" s="11"/>
      <c r="E927" s="26"/>
      <c r="F927" s="13"/>
      <c r="G927" s="13"/>
      <c r="H927"/>
      <c r="I927"/>
      <c r="J927"/>
      <c r="K927"/>
      <c r="L927"/>
      <c r="M927"/>
      <c r="N927"/>
      <c r="O927"/>
      <c r="P927" s="73"/>
      <c r="Q927" s="74"/>
      <c r="R927" s="74"/>
      <c r="S927" s="74"/>
      <c r="T927" s="74"/>
      <c r="U927" s="74"/>
      <c r="V927"/>
      <c r="W927"/>
      <c r="X927"/>
      <c r="Y927" s="13"/>
      <c r="Z927" s="13"/>
      <c r="AA927" s="13"/>
      <c r="AC927"/>
      <c r="AD927" s="13"/>
      <c r="AI927" s="2"/>
      <c r="AM927" s="22"/>
    </row>
    <row r="928" spans="1:39" s="12" customFormat="1">
      <c r="A928" s="26"/>
      <c r="B928" s="11"/>
      <c r="E928" s="26"/>
      <c r="F928" s="13"/>
      <c r="G928" s="13"/>
      <c r="H928"/>
      <c r="I928"/>
      <c r="J928"/>
      <c r="K928"/>
      <c r="L928"/>
      <c r="M928"/>
      <c r="N928"/>
      <c r="O928"/>
      <c r="P928" s="73"/>
      <c r="Q928" s="74"/>
      <c r="R928" s="74"/>
      <c r="S928" s="74"/>
      <c r="T928" s="74"/>
      <c r="U928" s="74"/>
      <c r="V928"/>
      <c r="W928"/>
      <c r="X928"/>
      <c r="Y928" s="13"/>
      <c r="Z928" s="13"/>
      <c r="AA928" s="13"/>
      <c r="AC928"/>
      <c r="AD928" s="13"/>
      <c r="AI928" s="2"/>
      <c r="AM928" s="22"/>
    </row>
    <row r="929" spans="1:39" s="12" customFormat="1">
      <c r="A929" s="26"/>
      <c r="B929" s="11"/>
      <c r="E929" s="26"/>
      <c r="F929" s="13"/>
      <c r="G929" s="13"/>
      <c r="H929"/>
      <c r="I929"/>
      <c r="J929"/>
      <c r="K929"/>
      <c r="L929"/>
      <c r="M929"/>
      <c r="N929"/>
      <c r="O929"/>
      <c r="P929" s="73"/>
      <c r="Q929" s="74"/>
      <c r="R929" s="74"/>
      <c r="S929" s="74"/>
      <c r="T929" s="74"/>
      <c r="U929" s="74"/>
      <c r="V929"/>
      <c r="W929"/>
      <c r="X929"/>
      <c r="Y929" s="13"/>
      <c r="Z929" s="13"/>
      <c r="AA929" s="13"/>
      <c r="AC929"/>
      <c r="AD929" s="13"/>
      <c r="AI929" s="2"/>
      <c r="AM929" s="22"/>
    </row>
    <row r="930" spans="1:39" s="12" customFormat="1">
      <c r="A930" s="26"/>
      <c r="B930" s="11"/>
      <c r="E930" s="26"/>
      <c r="F930" s="13"/>
      <c r="G930" s="13"/>
      <c r="H930"/>
      <c r="I930"/>
      <c r="J930"/>
      <c r="K930"/>
      <c r="L930"/>
      <c r="M930"/>
      <c r="N930"/>
      <c r="O930"/>
      <c r="P930" s="73"/>
      <c r="Q930" s="74"/>
      <c r="R930" s="74"/>
      <c r="S930" s="74"/>
      <c r="T930" s="74"/>
      <c r="U930" s="74"/>
      <c r="V930"/>
      <c r="W930"/>
      <c r="X930"/>
      <c r="Y930" s="13"/>
      <c r="Z930" s="13"/>
      <c r="AA930" s="13"/>
      <c r="AC930"/>
      <c r="AD930" s="13"/>
      <c r="AI930" s="2"/>
      <c r="AM930" s="22"/>
    </row>
    <row r="931" spans="1:39" s="12" customFormat="1">
      <c r="A931" s="26"/>
      <c r="B931" s="11"/>
      <c r="E931" s="26"/>
      <c r="F931" s="13"/>
      <c r="G931" s="13"/>
      <c r="H931"/>
      <c r="I931"/>
      <c r="J931"/>
      <c r="K931"/>
      <c r="L931"/>
      <c r="M931"/>
      <c r="N931"/>
      <c r="O931"/>
      <c r="P931" s="73"/>
      <c r="Q931" s="74"/>
      <c r="R931" s="74"/>
      <c r="S931" s="74"/>
      <c r="T931" s="74"/>
      <c r="U931" s="74"/>
      <c r="V931"/>
      <c r="W931"/>
      <c r="X931"/>
      <c r="Y931" s="13"/>
      <c r="Z931" s="13"/>
      <c r="AA931" s="13"/>
      <c r="AC931"/>
      <c r="AD931" s="13"/>
      <c r="AI931" s="2"/>
      <c r="AM931" s="22"/>
    </row>
    <row r="932" spans="1:39" s="12" customFormat="1">
      <c r="A932" s="26"/>
      <c r="B932" s="11"/>
      <c r="E932" s="26"/>
      <c r="F932" s="13"/>
      <c r="G932" s="13"/>
      <c r="H932"/>
      <c r="I932"/>
      <c r="J932"/>
      <c r="K932"/>
      <c r="L932"/>
      <c r="M932"/>
      <c r="N932"/>
      <c r="O932"/>
      <c r="P932" s="73"/>
      <c r="Q932" s="74"/>
      <c r="R932" s="74"/>
      <c r="S932" s="74"/>
      <c r="T932" s="74"/>
      <c r="U932" s="74"/>
      <c r="V932"/>
      <c r="W932"/>
      <c r="X932"/>
      <c r="Y932" s="13"/>
      <c r="Z932" s="13"/>
      <c r="AA932" s="13"/>
      <c r="AC932"/>
      <c r="AD932" s="13"/>
      <c r="AI932" s="2"/>
      <c r="AM932" s="22"/>
    </row>
    <row r="933" spans="1:39" s="12" customFormat="1">
      <c r="A933" s="26"/>
      <c r="B933" s="11"/>
      <c r="E933" s="26"/>
      <c r="F933" s="13"/>
      <c r="G933" s="13"/>
      <c r="H933"/>
      <c r="I933"/>
      <c r="J933"/>
      <c r="K933"/>
      <c r="L933"/>
      <c r="M933"/>
      <c r="N933"/>
      <c r="O933"/>
      <c r="P933" s="73"/>
      <c r="Q933" s="74"/>
      <c r="R933" s="74"/>
      <c r="S933" s="74"/>
      <c r="T933" s="74"/>
      <c r="U933" s="74"/>
      <c r="V933"/>
      <c r="W933"/>
      <c r="X933"/>
      <c r="Y933" s="13"/>
      <c r="Z933" s="13"/>
      <c r="AA933" s="13"/>
      <c r="AC933"/>
      <c r="AD933" s="13"/>
      <c r="AI933" s="2"/>
      <c r="AM933" s="22"/>
    </row>
    <row r="934" spans="1:39" s="12" customFormat="1">
      <c r="A934" s="26"/>
      <c r="B934" s="11"/>
      <c r="E934" s="26"/>
      <c r="F934" s="13"/>
      <c r="G934" s="13"/>
      <c r="H934"/>
      <c r="I934"/>
      <c r="J934"/>
      <c r="K934"/>
      <c r="L934"/>
      <c r="M934"/>
      <c r="N934"/>
      <c r="O934"/>
      <c r="P934" s="73"/>
      <c r="Q934" s="74"/>
      <c r="R934" s="74"/>
      <c r="S934" s="74"/>
      <c r="T934" s="74"/>
      <c r="U934" s="74"/>
      <c r="V934"/>
      <c r="W934"/>
      <c r="X934"/>
      <c r="Y934" s="13"/>
      <c r="Z934" s="13"/>
      <c r="AA934" s="13"/>
      <c r="AC934"/>
      <c r="AD934" s="13"/>
      <c r="AI934" s="2"/>
      <c r="AM934" s="22"/>
    </row>
    <row r="935" spans="1:39" s="12" customFormat="1">
      <c r="A935" s="26"/>
      <c r="B935" s="11"/>
      <c r="E935" s="26"/>
      <c r="F935" s="13"/>
      <c r="G935" s="13"/>
      <c r="H935"/>
      <c r="I935"/>
      <c r="J935"/>
      <c r="K935"/>
      <c r="L935"/>
      <c r="M935"/>
      <c r="N935"/>
      <c r="O935"/>
      <c r="P935" s="73"/>
      <c r="Q935" s="74"/>
      <c r="R935" s="74"/>
      <c r="S935" s="74"/>
      <c r="T935" s="74"/>
      <c r="U935" s="74"/>
      <c r="V935"/>
      <c r="W935"/>
      <c r="X935"/>
      <c r="Y935" s="13"/>
      <c r="Z935" s="13"/>
      <c r="AA935" s="13"/>
      <c r="AC935"/>
      <c r="AD935" s="13"/>
      <c r="AI935" s="2"/>
      <c r="AM935" s="22"/>
    </row>
    <row r="936" spans="1:39" s="12" customFormat="1">
      <c r="A936" s="26"/>
      <c r="B936" s="11"/>
      <c r="E936" s="26"/>
      <c r="F936" s="13"/>
      <c r="G936" s="13"/>
      <c r="H936"/>
      <c r="I936"/>
      <c r="J936"/>
      <c r="K936"/>
      <c r="L936"/>
      <c r="M936"/>
      <c r="N936"/>
      <c r="O936"/>
      <c r="P936" s="73"/>
      <c r="Q936" s="74"/>
      <c r="R936" s="74"/>
      <c r="S936" s="74"/>
      <c r="T936" s="74"/>
      <c r="U936" s="74"/>
      <c r="V936"/>
      <c r="W936"/>
      <c r="X936"/>
      <c r="Y936" s="13"/>
      <c r="Z936" s="13"/>
      <c r="AA936" s="13"/>
      <c r="AC936"/>
      <c r="AD936" s="13"/>
      <c r="AI936" s="2"/>
      <c r="AM936" s="22"/>
    </row>
    <row r="937" spans="1:39" s="12" customFormat="1">
      <c r="A937" s="26"/>
      <c r="B937" s="11"/>
      <c r="E937" s="26"/>
      <c r="F937" s="13"/>
      <c r="G937" s="13"/>
      <c r="H937"/>
      <c r="I937"/>
      <c r="J937"/>
      <c r="K937"/>
      <c r="L937"/>
      <c r="M937"/>
      <c r="N937"/>
      <c r="O937"/>
      <c r="P937" s="73"/>
      <c r="Q937" s="74"/>
      <c r="R937" s="74"/>
      <c r="S937" s="74"/>
      <c r="T937" s="74"/>
      <c r="U937" s="74"/>
      <c r="V937"/>
      <c r="W937"/>
      <c r="X937"/>
      <c r="Y937" s="13"/>
      <c r="Z937" s="13"/>
      <c r="AA937" s="13"/>
      <c r="AC937"/>
      <c r="AD937" s="13"/>
      <c r="AI937" s="2"/>
      <c r="AM937" s="22"/>
    </row>
    <row r="938" spans="1:39" s="12" customFormat="1">
      <c r="A938" s="26"/>
      <c r="B938" s="11"/>
      <c r="E938" s="26"/>
      <c r="F938" s="13"/>
      <c r="G938" s="13"/>
      <c r="H938"/>
      <c r="I938"/>
      <c r="J938"/>
      <c r="K938"/>
      <c r="L938"/>
      <c r="M938"/>
      <c r="N938"/>
      <c r="O938"/>
      <c r="P938" s="73"/>
      <c r="Q938" s="74"/>
      <c r="R938" s="74"/>
      <c r="S938" s="74"/>
      <c r="T938" s="74"/>
      <c r="U938" s="74"/>
      <c r="V938"/>
      <c r="W938"/>
      <c r="X938"/>
      <c r="Y938" s="13"/>
      <c r="Z938" s="13"/>
      <c r="AA938" s="13"/>
      <c r="AC938"/>
      <c r="AD938" s="13"/>
      <c r="AI938" s="2"/>
      <c r="AM938" s="22"/>
    </row>
    <row r="939" spans="1:39" s="12" customFormat="1">
      <c r="A939" s="26"/>
      <c r="B939" s="11"/>
      <c r="E939" s="26"/>
      <c r="F939" s="13"/>
      <c r="G939" s="13"/>
      <c r="H939"/>
      <c r="I939"/>
      <c r="J939"/>
      <c r="K939"/>
      <c r="L939"/>
      <c r="M939"/>
      <c r="N939"/>
      <c r="O939"/>
      <c r="P939" s="73"/>
      <c r="Q939" s="74"/>
      <c r="R939" s="74"/>
      <c r="S939" s="74"/>
      <c r="T939" s="74"/>
      <c r="U939" s="74"/>
      <c r="V939"/>
      <c r="W939"/>
      <c r="X939"/>
      <c r="Y939" s="13"/>
      <c r="Z939" s="13"/>
      <c r="AA939" s="13"/>
      <c r="AC939"/>
      <c r="AD939" s="13"/>
      <c r="AI939" s="2"/>
      <c r="AM939" s="22"/>
    </row>
    <row r="940" spans="1:39" s="12" customFormat="1">
      <c r="A940" s="26"/>
      <c r="B940" s="11"/>
      <c r="E940" s="26"/>
      <c r="F940" s="13"/>
      <c r="G940" s="13"/>
      <c r="H940"/>
      <c r="I940"/>
      <c r="J940"/>
      <c r="K940"/>
      <c r="L940"/>
      <c r="M940"/>
      <c r="N940"/>
      <c r="O940"/>
      <c r="P940" s="73"/>
      <c r="Q940" s="74"/>
      <c r="R940" s="74"/>
      <c r="S940" s="74"/>
      <c r="T940" s="74"/>
      <c r="U940" s="74"/>
      <c r="V940"/>
      <c r="W940"/>
      <c r="X940"/>
      <c r="Y940" s="13"/>
      <c r="Z940" s="13"/>
      <c r="AA940" s="13"/>
      <c r="AC940"/>
      <c r="AD940" s="13"/>
      <c r="AI940" s="2"/>
      <c r="AM940" s="22"/>
    </row>
    <row r="941" spans="1:39" s="12" customFormat="1">
      <c r="A941" s="26"/>
      <c r="B941" s="11"/>
      <c r="E941" s="26"/>
      <c r="F941" s="13"/>
      <c r="G941" s="13"/>
      <c r="H941"/>
      <c r="I941"/>
      <c r="J941"/>
      <c r="K941"/>
      <c r="L941"/>
      <c r="M941"/>
      <c r="N941"/>
      <c r="O941"/>
      <c r="P941" s="73"/>
      <c r="Q941" s="74"/>
      <c r="R941" s="74"/>
      <c r="S941" s="74"/>
      <c r="T941" s="74"/>
      <c r="U941" s="74"/>
      <c r="V941"/>
      <c r="W941"/>
      <c r="X941"/>
      <c r="Y941" s="13"/>
      <c r="Z941" s="13"/>
      <c r="AA941" s="13"/>
      <c r="AC941"/>
      <c r="AD941" s="13"/>
      <c r="AI941" s="2"/>
      <c r="AM941" s="22"/>
    </row>
    <row r="942" spans="1:39" s="12" customFormat="1">
      <c r="A942" s="26"/>
      <c r="B942" s="11"/>
      <c r="E942" s="26"/>
      <c r="F942" s="13"/>
      <c r="G942" s="13"/>
      <c r="H942"/>
      <c r="I942"/>
      <c r="J942"/>
      <c r="K942"/>
      <c r="L942"/>
      <c r="M942"/>
      <c r="N942"/>
      <c r="O942"/>
      <c r="P942" s="73"/>
      <c r="Q942" s="74"/>
      <c r="R942" s="74"/>
      <c r="S942" s="74"/>
      <c r="T942" s="74"/>
      <c r="U942" s="74"/>
      <c r="V942"/>
      <c r="W942"/>
      <c r="X942"/>
      <c r="Y942" s="13"/>
      <c r="Z942" s="13"/>
      <c r="AA942" s="13"/>
      <c r="AC942"/>
      <c r="AD942" s="13"/>
      <c r="AI942" s="2"/>
      <c r="AM942" s="22"/>
    </row>
    <row r="943" spans="1:39" s="12" customFormat="1">
      <c r="A943" s="26"/>
      <c r="B943" s="11"/>
      <c r="E943" s="26"/>
      <c r="F943" s="13"/>
      <c r="G943" s="13"/>
      <c r="H943"/>
      <c r="I943"/>
      <c r="J943"/>
      <c r="K943"/>
      <c r="L943"/>
      <c r="M943"/>
      <c r="N943"/>
      <c r="O943"/>
      <c r="P943" s="73"/>
      <c r="Q943" s="74"/>
      <c r="R943" s="74"/>
      <c r="S943" s="74"/>
      <c r="T943" s="74"/>
      <c r="U943" s="74"/>
      <c r="V943"/>
      <c r="W943"/>
      <c r="X943"/>
      <c r="Y943" s="13"/>
      <c r="Z943" s="13"/>
      <c r="AA943" s="13"/>
      <c r="AC943"/>
      <c r="AD943" s="13"/>
      <c r="AI943" s="2"/>
      <c r="AM943" s="22"/>
    </row>
    <row r="944" spans="1:39" s="12" customFormat="1">
      <c r="A944" s="26"/>
      <c r="B944" s="11"/>
      <c r="E944" s="26"/>
      <c r="F944" s="13"/>
      <c r="G944" s="13"/>
      <c r="H944"/>
      <c r="I944"/>
      <c r="J944"/>
      <c r="K944"/>
      <c r="L944"/>
      <c r="M944"/>
      <c r="N944"/>
      <c r="O944"/>
      <c r="P944" s="73"/>
      <c r="Q944" s="74"/>
      <c r="R944" s="74"/>
      <c r="S944" s="74"/>
      <c r="T944" s="74"/>
      <c r="U944" s="74"/>
      <c r="V944"/>
      <c r="W944"/>
      <c r="X944"/>
      <c r="Y944" s="13"/>
      <c r="Z944" s="13"/>
      <c r="AA944" s="13"/>
      <c r="AC944"/>
      <c r="AD944" s="13"/>
      <c r="AI944" s="2"/>
      <c r="AM944" s="22"/>
    </row>
    <row r="945" spans="1:39" s="12" customFormat="1">
      <c r="A945" s="26"/>
      <c r="B945" s="11"/>
      <c r="E945" s="26"/>
      <c r="F945" s="13"/>
      <c r="G945" s="13"/>
      <c r="H945"/>
      <c r="I945"/>
      <c r="J945"/>
      <c r="K945"/>
      <c r="L945"/>
      <c r="M945"/>
      <c r="N945"/>
      <c r="O945"/>
      <c r="P945" s="73"/>
      <c r="Q945" s="74"/>
      <c r="R945" s="74"/>
      <c r="S945" s="74"/>
      <c r="T945" s="74"/>
      <c r="U945" s="74"/>
      <c r="V945"/>
      <c r="W945"/>
      <c r="X945"/>
      <c r="Y945" s="13"/>
      <c r="Z945" s="13"/>
      <c r="AA945" s="13"/>
      <c r="AC945"/>
      <c r="AD945" s="13"/>
      <c r="AI945" s="2"/>
      <c r="AM945" s="22"/>
    </row>
    <row r="946" spans="1:39" s="12" customFormat="1">
      <c r="A946" s="26"/>
      <c r="B946" s="11"/>
      <c r="E946" s="26"/>
      <c r="F946" s="13"/>
      <c r="G946" s="13"/>
      <c r="H946"/>
      <c r="I946"/>
      <c r="J946"/>
      <c r="K946"/>
      <c r="L946"/>
      <c r="M946"/>
      <c r="N946"/>
      <c r="O946"/>
      <c r="P946" s="73"/>
      <c r="Q946" s="74"/>
      <c r="R946" s="74"/>
      <c r="S946" s="74"/>
      <c r="T946" s="74"/>
      <c r="U946" s="74"/>
      <c r="V946"/>
      <c r="W946"/>
      <c r="X946"/>
      <c r="Y946" s="13"/>
      <c r="Z946" s="13"/>
      <c r="AA946" s="13"/>
      <c r="AC946"/>
      <c r="AD946" s="13"/>
      <c r="AI946" s="2"/>
      <c r="AM946" s="22"/>
    </row>
    <row r="947" spans="1:39" s="12" customFormat="1">
      <c r="A947" s="26"/>
      <c r="B947" s="11"/>
      <c r="E947" s="26"/>
      <c r="F947" s="13"/>
      <c r="G947" s="13"/>
      <c r="H947"/>
      <c r="I947"/>
      <c r="J947"/>
      <c r="K947"/>
      <c r="L947"/>
      <c r="M947"/>
      <c r="N947"/>
      <c r="O947"/>
      <c r="P947" s="73"/>
      <c r="Q947" s="74"/>
      <c r="R947" s="74"/>
      <c r="S947" s="74"/>
      <c r="T947" s="74"/>
      <c r="U947" s="74"/>
      <c r="V947"/>
      <c r="W947"/>
      <c r="X947"/>
      <c r="Y947" s="13"/>
      <c r="Z947" s="13"/>
      <c r="AA947" s="13"/>
      <c r="AC947"/>
      <c r="AD947" s="13"/>
      <c r="AI947" s="2"/>
      <c r="AM947" s="22"/>
    </row>
    <row r="948" spans="1:39" s="12" customFormat="1">
      <c r="A948" s="26"/>
      <c r="B948" s="11"/>
      <c r="E948" s="26"/>
      <c r="F948" s="13"/>
      <c r="G948" s="13"/>
      <c r="H948"/>
      <c r="I948"/>
      <c r="J948"/>
      <c r="K948"/>
      <c r="L948"/>
      <c r="M948"/>
      <c r="N948"/>
      <c r="O948"/>
      <c r="P948" s="73"/>
      <c r="Q948" s="74"/>
      <c r="R948" s="74"/>
      <c r="S948" s="74"/>
      <c r="T948" s="74"/>
      <c r="U948" s="74"/>
      <c r="V948"/>
      <c r="W948"/>
      <c r="X948"/>
      <c r="Y948" s="13"/>
      <c r="Z948" s="13"/>
      <c r="AA948" s="13"/>
      <c r="AC948"/>
      <c r="AD948" s="13"/>
      <c r="AI948" s="2"/>
      <c r="AM948" s="22"/>
    </row>
    <row r="949" spans="1:39" s="12" customFormat="1">
      <c r="A949" s="26"/>
      <c r="B949" s="11"/>
      <c r="E949" s="26"/>
      <c r="F949" s="13"/>
      <c r="G949" s="13"/>
      <c r="H949"/>
      <c r="I949"/>
      <c r="J949"/>
      <c r="K949"/>
      <c r="L949"/>
      <c r="M949"/>
      <c r="N949"/>
      <c r="O949"/>
      <c r="P949" s="73"/>
      <c r="Q949" s="74"/>
      <c r="R949" s="74"/>
      <c r="S949" s="74"/>
      <c r="T949" s="74"/>
      <c r="U949" s="74"/>
      <c r="V949"/>
      <c r="W949"/>
      <c r="X949"/>
      <c r="Y949" s="13"/>
      <c r="Z949" s="13"/>
      <c r="AA949" s="13"/>
      <c r="AC949"/>
      <c r="AD949" s="13"/>
      <c r="AI949" s="2"/>
      <c r="AM949" s="22"/>
    </row>
    <row r="950" spans="1:39" s="12" customFormat="1">
      <c r="A950" s="26"/>
      <c r="B950" s="11"/>
      <c r="E950" s="26"/>
      <c r="F950" s="13"/>
      <c r="G950" s="13"/>
      <c r="H950"/>
      <c r="I950"/>
      <c r="J950"/>
      <c r="K950"/>
      <c r="L950"/>
      <c r="M950"/>
      <c r="N950"/>
      <c r="O950"/>
      <c r="P950" s="73"/>
      <c r="Q950" s="74"/>
      <c r="R950" s="74"/>
      <c r="S950" s="74"/>
      <c r="T950" s="74"/>
      <c r="U950" s="74"/>
      <c r="V950"/>
      <c r="W950"/>
      <c r="X950"/>
      <c r="Y950" s="13"/>
      <c r="Z950" s="13"/>
      <c r="AA950" s="13"/>
      <c r="AC950"/>
      <c r="AD950" s="13"/>
      <c r="AI950" s="2"/>
      <c r="AM950" s="22"/>
    </row>
    <row r="951" spans="1:39" s="12" customFormat="1">
      <c r="A951" s="26"/>
      <c r="B951" s="11"/>
      <c r="E951" s="26"/>
      <c r="F951" s="13"/>
      <c r="G951" s="13"/>
      <c r="H951"/>
      <c r="I951"/>
      <c r="J951"/>
      <c r="K951"/>
      <c r="L951"/>
      <c r="M951"/>
      <c r="N951"/>
      <c r="O951"/>
      <c r="P951" s="73"/>
      <c r="Q951" s="74"/>
      <c r="R951" s="74"/>
      <c r="S951" s="74"/>
      <c r="T951" s="74"/>
      <c r="U951" s="74"/>
      <c r="V951"/>
      <c r="W951"/>
      <c r="X951"/>
      <c r="Y951" s="13"/>
      <c r="Z951" s="13"/>
      <c r="AA951" s="13"/>
      <c r="AC951"/>
      <c r="AD951" s="13"/>
      <c r="AI951" s="2"/>
      <c r="AM951" s="22"/>
    </row>
    <row r="952" spans="1:39" s="12" customFormat="1">
      <c r="A952" s="26"/>
      <c r="B952" s="11"/>
      <c r="E952" s="26"/>
      <c r="F952" s="13"/>
      <c r="G952" s="13"/>
      <c r="H952"/>
      <c r="I952"/>
      <c r="J952"/>
      <c r="K952"/>
      <c r="L952"/>
      <c r="M952"/>
      <c r="N952"/>
      <c r="O952"/>
      <c r="P952" s="73"/>
      <c r="Q952" s="74"/>
      <c r="R952" s="74"/>
      <c r="S952" s="74"/>
      <c r="T952" s="74"/>
      <c r="U952" s="74"/>
      <c r="V952"/>
      <c r="W952"/>
      <c r="X952"/>
      <c r="Y952" s="13"/>
      <c r="Z952" s="13"/>
      <c r="AA952" s="13"/>
      <c r="AC952"/>
      <c r="AD952" s="13"/>
      <c r="AI952" s="2"/>
      <c r="AM952" s="22"/>
    </row>
    <row r="953" spans="1:39" s="12" customFormat="1">
      <c r="A953" s="26"/>
      <c r="B953" s="11"/>
      <c r="E953" s="26"/>
      <c r="F953" s="13"/>
      <c r="G953" s="13"/>
      <c r="H953"/>
      <c r="I953"/>
      <c r="J953"/>
      <c r="K953"/>
      <c r="L953"/>
      <c r="M953"/>
      <c r="N953"/>
      <c r="O953"/>
      <c r="P953" s="73"/>
      <c r="Q953" s="74"/>
      <c r="R953" s="74"/>
      <c r="S953" s="74"/>
      <c r="T953" s="74"/>
      <c r="U953" s="74"/>
      <c r="V953"/>
      <c r="W953"/>
      <c r="X953"/>
      <c r="Y953" s="13"/>
      <c r="Z953" s="13"/>
      <c r="AA953" s="13"/>
      <c r="AC953"/>
      <c r="AD953" s="13"/>
      <c r="AI953" s="2"/>
      <c r="AM953" s="22"/>
    </row>
    <row r="954" spans="1:39" s="12" customFormat="1">
      <c r="A954" s="26"/>
      <c r="B954" s="11"/>
      <c r="E954" s="26"/>
      <c r="F954" s="13"/>
      <c r="G954" s="13"/>
      <c r="H954"/>
      <c r="I954"/>
      <c r="J954"/>
      <c r="K954"/>
      <c r="L954"/>
      <c r="M954"/>
      <c r="N954"/>
      <c r="O954"/>
      <c r="P954" s="73"/>
      <c r="Q954" s="74"/>
      <c r="R954" s="74"/>
      <c r="S954" s="74"/>
      <c r="T954" s="74"/>
      <c r="U954" s="74"/>
      <c r="V954"/>
      <c r="W954"/>
      <c r="X954"/>
      <c r="Y954" s="13"/>
      <c r="Z954" s="13"/>
      <c r="AA954" s="13"/>
      <c r="AC954"/>
      <c r="AD954" s="13"/>
      <c r="AI954" s="2"/>
      <c r="AM954" s="22"/>
    </row>
    <row r="955" spans="1:39" s="12" customFormat="1">
      <c r="A955" s="26"/>
      <c r="B955" s="11"/>
      <c r="E955" s="26"/>
      <c r="F955" s="13"/>
      <c r="G955" s="13"/>
      <c r="H955"/>
      <c r="I955"/>
      <c r="J955"/>
      <c r="K955"/>
      <c r="L955"/>
      <c r="M955"/>
      <c r="N955"/>
      <c r="O955"/>
      <c r="P955" s="73"/>
      <c r="Q955" s="74"/>
      <c r="R955" s="74"/>
      <c r="S955" s="74"/>
      <c r="T955" s="74"/>
      <c r="U955" s="74"/>
      <c r="V955"/>
      <c r="W955"/>
      <c r="X955"/>
      <c r="Y955" s="13"/>
      <c r="Z955" s="13"/>
      <c r="AA955" s="13"/>
      <c r="AC955"/>
      <c r="AD955" s="13"/>
      <c r="AI955" s="2"/>
      <c r="AM955" s="22"/>
    </row>
    <row r="956" spans="1:39" s="12" customFormat="1">
      <c r="A956" s="26"/>
      <c r="B956" s="11"/>
      <c r="E956" s="26"/>
      <c r="F956" s="13"/>
      <c r="G956" s="13"/>
      <c r="H956"/>
      <c r="I956"/>
      <c r="J956"/>
      <c r="K956"/>
      <c r="L956"/>
      <c r="M956"/>
      <c r="N956"/>
      <c r="O956"/>
      <c r="P956" s="73"/>
      <c r="Q956" s="74"/>
      <c r="R956" s="74"/>
      <c r="S956" s="74"/>
      <c r="T956" s="74"/>
      <c r="U956" s="74"/>
      <c r="V956"/>
      <c r="W956"/>
      <c r="X956"/>
      <c r="Y956" s="13"/>
      <c r="Z956" s="13"/>
      <c r="AA956" s="13"/>
      <c r="AC956"/>
      <c r="AD956" s="13"/>
      <c r="AI956" s="2"/>
      <c r="AM956" s="22"/>
    </row>
    <row r="957" spans="1:39" s="12" customFormat="1">
      <c r="A957" s="26"/>
      <c r="B957" s="11"/>
      <c r="E957" s="26"/>
      <c r="F957" s="13"/>
      <c r="G957" s="13"/>
      <c r="H957"/>
      <c r="I957"/>
      <c r="J957"/>
      <c r="K957"/>
      <c r="L957"/>
      <c r="M957"/>
      <c r="N957"/>
      <c r="O957"/>
      <c r="P957" s="73"/>
      <c r="Q957" s="74"/>
      <c r="R957" s="74"/>
      <c r="S957" s="74"/>
      <c r="T957" s="74"/>
      <c r="U957" s="74"/>
      <c r="V957"/>
      <c r="W957"/>
      <c r="X957"/>
      <c r="Y957" s="13"/>
      <c r="Z957" s="13"/>
      <c r="AA957" s="13"/>
      <c r="AC957"/>
      <c r="AD957" s="13"/>
      <c r="AI957" s="2"/>
      <c r="AM957" s="22"/>
    </row>
    <row r="958" spans="1:39" s="12" customFormat="1">
      <c r="A958" s="26"/>
      <c r="B958" s="11"/>
      <c r="E958" s="26"/>
      <c r="F958" s="13"/>
      <c r="G958" s="13"/>
      <c r="H958"/>
      <c r="I958"/>
      <c r="J958"/>
      <c r="K958"/>
      <c r="L958"/>
      <c r="M958"/>
      <c r="N958"/>
      <c r="O958"/>
      <c r="P958" s="73"/>
      <c r="Q958" s="74"/>
      <c r="R958" s="74"/>
      <c r="S958" s="74"/>
      <c r="T958" s="74"/>
      <c r="U958" s="74"/>
      <c r="V958"/>
      <c r="W958"/>
      <c r="X958"/>
      <c r="Y958" s="13"/>
      <c r="Z958" s="13"/>
      <c r="AA958" s="13"/>
      <c r="AC958"/>
      <c r="AD958" s="13"/>
      <c r="AI958" s="2"/>
      <c r="AM958" s="22"/>
    </row>
    <row r="959" spans="1:39" s="12" customFormat="1">
      <c r="A959" s="26"/>
      <c r="B959" s="11"/>
      <c r="E959" s="26"/>
      <c r="F959" s="13"/>
      <c r="G959" s="13"/>
      <c r="H959"/>
      <c r="I959"/>
      <c r="J959"/>
      <c r="K959"/>
      <c r="L959"/>
      <c r="M959"/>
      <c r="N959"/>
      <c r="O959"/>
      <c r="P959" s="73"/>
      <c r="Q959" s="74"/>
      <c r="R959" s="74"/>
      <c r="S959" s="74"/>
      <c r="T959" s="74"/>
      <c r="U959" s="74"/>
      <c r="V959"/>
      <c r="W959"/>
      <c r="X959"/>
      <c r="Y959" s="13"/>
      <c r="Z959" s="13"/>
      <c r="AA959" s="13"/>
      <c r="AC959"/>
      <c r="AD959" s="13"/>
      <c r="AI959" s="2"/>
      <c r="AM959" s="22"/>
    </row>
    <row r="960" spans="1:39" s="12" customFormat="1">
      <c r="A960" s="26"/>
      <c r="B960" s="11"/>
      <c r="E960" s="26"/>
      <c r="F960" s="13"/>
      <c r="G960" s="13"/>
      <c r="H960"/>
      <c r="I960"/>
      <c r="J960"/>
      <c r="K960"/>
      <c r="L960"/>
      <c r="M960"/>
      <c r="N960"/>
      <c r="O960"/>
      <c r="P960" s="73"/>
      <c r="Q960" s="74"/>
      <c r="R960" s="74"/>
      <c r="S960" s="74"/>
      <c r="T960" s="74"/>
      <c r="U960" s="74"/>
      <c r="V960"/>
      <c r="W960"/>
      <c r="X960"/>
      <c r="Y960" s="13"/>
      <c r="Z960" s="13"/>
      <c r="AA960" s="13"/>
      <c r="AC960"/>
      <c r="AD960" s="13"/>
      <c r="AI960" s="2"/>
      <c r="AM960" s="22"/>
    </row>
    <row r="961" spans="1:39" s="12" customFormat="1">
      <c r="A961" s="26"/>
      <c r="B961" s="11"/>
      <c r="E961" s="26"/>
      <c r="F961" s="13"/>
      <c r="G961" s="13"/>
      <c r="H961"/>
      <c r="I961"/>
      <c r="J961"/>
      <c r="K961"/>
      <c r="L961"/>
      <c r="M961"/>
      <c r="N961"/>
      <c r="O961"/>
      <c r="P961" s="73"/>
      <c r="Q961" s="74"/>
      <c r="R961" s="74"/>
      <c r="S961" s="74"/>
      <c r="T961" s="74"/>
      <c r="U961" s="74"/>
      <c r="V961"/>
      <c r="W961"/>
      <c r="X961"/>
      <c r="Y961" s="13"/>
      <c r="Z961" s="13"/>
      <c r="AA961" s="13"/>
      <c r="AC961"/>
      <c r="AD961" s="13"/>
      <c r="AI961" s="2"/>
      <c r="AM961" s="22"/>
    </row>
    <row r="962" spans="1:39" s="12" customFormat="1">
      <c r="A962" s="26"/>
      <c r="B962" s="11"/>
      <c r="E962" s="26"/>
      <c r="F962" s="13"/>
      <c r="G962" s="13"/>
      <c r="H962"/>
      <c r="I962"/>
      <c r="J962"/>
      <c r="K962"/>
      <c r="L962"/>
      <c r="M962"/>
      <c r="N962"/>
      <c r="O962"/>
      <c r="P962" s="73"/>
      <c r="Q962" s="74"/>
      <c r="R962" s="74"/>
      <c r="S962" s="74"/>
      <c r="T962" s="74"/>
      <c r="U962" s="74"/>
      <c r="V962"/>
      <c r="W962"/>
      <c r="X962"/>
      <c r="Y962" s="13"/>
      <c r="Z962" s="13"/>
      <c r="AA962" s="13"/>
      <c r="AC962"/>
      <c r="AD962" s="13"/>
      <c r="AI962" s="2"/>
      <c r="AM962" s="22"/>
    </row>
    <row r="963" spans="1:39" s="12" customFormat="1">
      <c r="A963" s="26"/>
      <c r="B963" s="11"/>
      <c r="E963" s="26"/>
      <c r="F963" s="13"/>
      <c r="G963" s="13"/>
      <c r="H963"/>
      <c r="I963"/>
      <c r="J963"/>
      <c r="K963"/>
      <c r="L963"/>
      <c r="M963"/>
      <c r="N963"/>
      <c r="O963"/>
      <c r="P963" s="73"/>
      <c r="Q963" s="74"/>
      <c r="R963" s="74"/>
      <c r="S963" s="74"/>
      <c r="T963" s="74"/>
      <c r="U963" s="74"/>
      <c r="V963"/>
      <c r="W963"/>
      <c r="X963"/>
      <c r="Y963" s="13"/>
      <c r="Z963" s="13"/>
      <c r="AA963" s="13"/>
      <c r="AC963"/>
      <c r="AD963" s="13"/>
      <c r="AI963" s="2"/>
      <c r="AM963" s="22"/>
    </row>
    <row r="964" spans="1:39" s="12" customFormat="1">
      <c r="A964" s="26"/>
      <c r="B964" s="11"/>
      <c r="E964" s="26"/>
      <c r="F964" s="13"/>
      <c r="G964" s="13"/>
      <c r="H964"/>
      <c r="I964"/>
      <c r="J964"/>
      <c r="K964"/>
      <c r="L964"/>
      <c r="M964"/>
      <c r="N964"/>
      <c r="O964"/>
      <c r="P964" s="73"/>
      <c r="Q964" s="74"/>
      <c r="R964" s="74"/>
      <c r="S964" s="74"/>
      <c r="T964" s="74"/>
      <c r="U964" s="74"/>
      <c r="V964"/>
      <c r="W964"/>
      <c r="X964"/>
      <c r="Y964" s="13"/>
      <c r="Z964" s="13"/>
      <c r="AA964" s="13"/>
      <c r="AC964"/>
      <c r="AD964" s="13"/>
      <c r="AI964" s="2"/>
      <c r="AM964" s="22"/>
    </row>
    <row r="965" spans="1:39" s="12" customFormat="1">
      <c r="A965" s="26"/>
      <c r="B965" s="11"/>
      <c r="E965" s="26"/>
      <c r="F965" s="13"/>
      <c r="G965" s="13"/>
      <c r="H965"/>
      <c r="I965"/>
      <c r="J965"/>
      <c r="K965"/>
      <c r="L965"/>
      <c r="M965"/>
      <c r="N965"/>
      <c r="O965"/>
      <c r="P965" s="73"/>
      <c r="Q965" s="74"/>
      <c r="R965" s="74"/>
      <c r="S965" s="74"/>
      <c r="T965" s="74"/>
      <c r="U965" s="74"/>
      <c r="V965"/>
      <c r="W965"/>
      <c r="X965"/>
      <c r="Y965" s="13"/>
      <c r="Z965" s="13"/>
      <c r="AA965" s="13"/>
      <c r="AC965"/>
      <c r="AD965" s="13"/>
      <c r="AI965" s="2"/>
      <c r="AM965" s="22"/>
    </row>
    <row r="966" spans="1:39" s="12" customFormat="1">
      <c r="A966" s="26"/>
      <c r="B966" s="11"/>
      <c r="E966" s="26"/>
      <c r="F966" s="13"/>
      <c r="G966" s="13"/>
      <c r="H966"/>
      <c r="I966"/>
      <c r="J966"/>
      <c r="K966"/>
      <c r="L966"/>
      <c r="M966"/>
      <c r="N966"/>
      <c r="O966"/>
      <c r="P966" s="73"/>
      <c r="Q966" s="74"/>
      <c r="R966" s="74"/>
      <c r="S966" s="74"/>
      <c r="T966" s="74"/>
      <c r="U966" s="74"/>
      <c r="V966"/>
      <c r="W966"/>
      <c r="X966"/>
      <c r="Y966" s="13"/>
      <c r="Z966" s="13"/>
      <c r="AA966" s="13"/>
      <c r="AC966"/>
      <c r="AD966" s="13"/>
      <c r="AI966" s="2"/>
      <c r="AM966" s="22"/>
    </row>
    <row r="967" spans="1:39" s="12" customFormat="1">
      <c r="A967" s="26"/>
      <c r="B967" s="11"/>
      <c r="E967" s="26"/>
      <c r="F967" s="13"/>
      <c r="G967" s="13"/>
      <c r="H967"/>
      <c r="I967"/>
      <c r="J967"/>
      <c r="K967"/>
      <c r="L967"/>
      <c r="M967"/>
      <c r="N967"/>
      <c r="O967"/>
      <c r="P967" s="73"/>
      <c r="Q967" s="74"/>
      <c r="R967" s="74"/>
      <c r="S967" s="74"/>
      <c r="T967" s="74"/>
      <c r="U967" s="74"/>
      <c r="V967"/>
      <c r="W967"/>
      <c r="X967"/>
      <c r="Y967" s="13"/>
      <c r="Z967" s="13"/>
      <c r="AA967" s="13"/>
      <c r="AC967"/>
      <c r="AD967" s="13"/>
      <c r="AI967" s="2"/>
      <c r="AM967" s="22"/>
    </row>
    <row r="968" spans="1:39" s="12" customFormat="1">
      <c r="A968" s="26"/>
      <c r="B968" s="11"/>
      <c r="E968" s="26"/>
      <c r="F968" s="13"/>
      <c r="G968" s="13"/>
      <c r="H968"/>
      <c r="I968"/>
      <c r="J968"/>
      <c r="K968"/>
      <c r="L968"/>
      <c r="M968"/>
      <c r="N968"/>
      <c r="O968"/>
      <c r="P968" s="73"/>
      <c r="Q968" s="74"/>
      <c r="R968" s="74"/>
      <c r="S968" s="74"/>
      <c r="T968" s="74"/>
      <c r="U968" s="74"/>
      <c r="V968"/>
      <c r="W968"/>
      <c r="X968"/>
      <c r="Y968" s="13"/>
      <c r="Z968" s="13"/>
      <c r="AA968" s="13"/>
      <c r="AC968"/>
      <c r="AD968" s="13"/>
      <c r="AI968" s="2"/>
      <c r="AM968" s="22"/>
    </row>
    <row r="969" spans="1:39" s="12" customFormat="1">
      <c r="A969" s="26"/>
      <c r="B969" s="11"/>
      <c r="E969" s="26"/>
      <c r="F969" s="13"/>
      <c r="G969" s="13"/>
      <c r="H969"/>
      <c r="I969"/>
      <c r="J969"/>
      <c r="K969"/>
      <c r="L969"/>
      <c r="M969"/>
      <c r="N969"/>
      <c r="O969"/>
      <c r="P969" s="73"/>
      <c r="Q969" s="74"/>
      <c r="R969" s="74"/>
      <c r="S969" s="74"/>
      <c r="T969" s="74"/>
      <c r="U969" s="74"/>
      <c r="V969"/>
      <c r="W969"/>
      <c r="X969"/>
      <c r="Y969" s="13"/>
      <c r="Z969" s="13"/>
      <c r="AA969" s="13"/>
      <c r="AC969"/>
      <c r="AD969" s="13"/>
      <c r="AI969" s="2"/>
      <c r="AM969" s="22"/>
    </row>
    <row r="970" spans="1:39" s="12" customFormat="1">
      <c r="A970" s="26"/>
      <c r="B970" s="11"/>
      <c r="E970" s="26"/>
      <c r="F970" s="13"/>
      <c r="G970" s="13"/>
      <c r="H970"/>
      <c r="I970"/>
      <c r="J970"/>
      <c r="K970"/>
      <c r="L970"/>
      <c r="M970"/>
      <c r="N970"/>
      <c r="O970"/>
      <c r="P970" s="73"/>
      <c r="Q970" s="74"/>
      <c r="R970" s="74"/>
      <c r="S970" s="74"/>
      <c r="T970" s="74"/>
      <c r="U970" s="74"/>
      <c r="V970"/>
      <c r="W970"/>
      <c r="X970"/>
      <c r="Y970" s="13"/>
      <c r="Z970" s="13"/>
      <c r="AA970" s="13"/>
      <c r="AC970"/>
      <c r="AD970" s="13"/>
      <c r="AI970" s="2"/>
      <c r="AM970" s="22"/>
    </row>
    <row r="971" spans="1:39" s="12" customFormat="1">
      <c r="A971" s="26"/>
      <c r="B971" s="11"/>
      <c r="E971" s="26"/>
      <c r="F971" s="13"/>
      <c r="G971" s="13"/>
      <c r="H971"/>
      <c r="I971"/>
      <c r="J971"/>
      <c r="K971"/>
      <c r="L971"/>
      <c r="M971"/>
      <c r="N971"/>
      <c r="O971"/>
      <c r="P971" s="73"/>
      <c r="Q971" s="74"/>
      <c r="R971" s="74"/>
      <c r="S971" s="74"/>
      <c r="T971" s="74"/>
      <c r="U971" s="74"/>
      <c r="V971"/>
      <c r="W971"/>
      <c r="X971"/>
      <c r="Y971" s="13"/>
      <c r="Z971" s="13"/>
      <c r="AA971" s="13"/>
      <c r="AC971"/>
      <c r="AD971" s="13"/>
      <c r="AI971" s="2"/>
      <c r="AM971" s="22"/>
    </row>
    <row r="972" spans="1:39" s="12" customFormat="1">
      <c r="A972" s="26"/>
      <c r="B972" s="11"/>
      <c r="E972" s="26"/>
      <c r="F972" s="13"/>
      <c r="G972" s="13"/>
      <c r="H972"/>
      <c r="I972"/>
      <c r="J972"/>
      <c r="K972"/>
      <c r="L972"/>
      <c r="M972"/>
      <c r="N972"/>
      <c r="O972"/>
      <c r="P972" s="73"/>
      <c r="Q972" s="74"/>
      <c r="R972" s="74"/>
      <c r="S972" s="74"/>
      <c r="T972" s="74"/>
      <c r="U972" s="74"/>
      <c r="V972"/>
      <c r="W972"/>
      <c r="X972"/>
      <c r="Y972" s="13"/>
      <c r="Z972" s="13"/>
      <c r="AA972" s="13"/>
      <c r="AC972"/>
      <c r="AD972" s="13"/>
      <c r="AI972" s="2"/>
      <c r="AM972" s="22"/>
    </row>
    <row r="973" spans="1:39" s="12" customFormat="1">
      <c r="A973" s="26"/>
      <c r="B973" s="11"/>
      <c r="E973" s="26"/>
      <c r="F973" s="13"/>
      <c r="G973" s="13"/>
      <c r="H973"/>
      <c r="I973"/>
      <c r="J973"/>
      <c r="K973"/>
      <c r="L973"/>
      <c r="M973"/>
      <c r="N973"/>
      <c r="O973"/>
      <c r="P973" s="73"/>
      <c r="Q973" s="74"/>
      <c r="R973" s="74"/>
      <c r="S973" s="74"/>
      <c r="T973" s="74"/>
      <c r="U973" s="74"/>
      <c r="V973"/>
      <c r="W973"/>
      <c r="X973"/>
      <c r="Y973" s="13"/>
      <c r="Z973" s="13"/>
      <c r="AA973" s="13"/>
      <c r="AC973"/>
      <c r="AD973" s="13"/>
      <c r="AI973" s="2"/>
      <c r="AM973" s="22"/>
    </row>
    <row r="974" spans="1:39" s="12" customFormat="1">
      <c r="A974" s="26"/>
      <c r="B974" s="11"/>
      <c r="E974" s="26"/>
      <c r="F974" s="13"/>
      <c r="G974" s="13"/>
      <c r="H974"/>
      <c r="I974"/>
      <c r="J974"/>
      <c r="K974"/>
      <c r="L974"/>
      <c r="M974"/>
      <c r="N974"/>
      <c r="O974"/>
      <c r="P974" s="73"/>
      <c r="Q974" s="74"/>
      <c r="R974" s="74"/>
      <c r="S974" s="74"/>
      <c r="T974" s="74"/>
      <c r="U974" s="74"/>
      <c r="V974"/>
      <c r="W974"/>
      <c r="X974"/>
      <c r="Y974" s="13"/>
      <c r="Z974" s="13"/>
      <c r="AA974" s="13"/>
      <c r="AC974"/>
      <c r="AD974" s="13"/>
      <c r="AI974" s="2"/>
      <c r="AM974" s="22"/>
    </row>
    <row r="975" spans="1:39" s="12" customFormat="1">
      <c r="A975" s="26"/>
      <c r="B975" s="11"/>
      <c r="E975" s="26"/>
      <c r="F975" s="13"/>
      <c r="G975" s="13"/>
      <c r="H975"/>
      <c r="I975"/>
      <c r="J975"/>
      <c r="K975"/>
      <c r="L975"/>
      <c r="M975"/>
      <c r="N975"/>
      <c r="O975"/>
      <c r="P975" s="73"/>
      <c r="Q975" s="74"/>
      <c r="R975" s="74"/>
      <c r="S975" s="74"/>
      <c r="T975" s="74"/>
      <c r="U975" s="74"/>
      <c r="V975"/>
      <c r="W975"/>
      <c r="X975"/>
      <c r="Y975" s="13"/>
      <c r="Z975" s="13"/>
      <c r="AA975" s="13"/>
      <c r="AC975"/>
      <c r="AD975" s="13"/>
      <c r="AI975" s="2"/>
      <c r="AM975" s="22"/>
    </row>
    <row r="976" spans="1:39" s="12" customFormat="1">
      <c r="A976" s="26"/>
      <c r="B976" s="11"/>
      <c r="E976" s="26"/>
      <c r="F976" s="13"/>
      <c r="G976" s="13"/>
      <c r="H976"/>
      <c r="I976"/>
      <c r="J976"/>
      <c r="K976"/>
      <c r="L976"/>
      <c r="M976"/>
      <c r="N976"/>
      <c r="O976"/>
      <c r="P976" s="73"/>
      <c r="Q976" s="74"/>
      <c r="R976" s="74"/>
      <c r="S976" s="74"/>
      <c r="T976" s="74"/>
      <c r="U976" s="74"/>
      <c r="V976"/>
      <c r="W976"/>
      <c r="X976"/>
      <c r="Y976" s="13"/>
      <c r="Z976" s="13"/>
      <c r="AA976" s="13"/>
      <c r="AC976"/>
      <c r="AD976" s="13"/>
      <c r="AI976" s="2"/>
      <c r="AM976" s="22"/>
    </row>
    <row r="977" spans="1:39" s="12" customFormat="1">
      <c r="A977" s="26"/>
      <c r="B977" s="11"/>
      <c r="E977" s="26"/>
      <c r="F977" s="13"/>
      <c r="G977" s="13"/>
      <c r="H977"/>
      <c r="I977"/>
      <c r="J977"/>
      <c r="K977"/>
      <c r="L977"/>
      <c r="M977"/>
      <c r="N977"/>
      <c r="O977"/>
      <c r="P977" s="73"/>
      <c r="Q977" s="74"/>
      <c r="R977" s="74"/>
      <c r="S977" s="74"/>
      <c r="T977" s="74"/>
      <c r="U977" s="74"/>
      <c r="V977"/>
      <c r="W977"/>
      <c r="X977"/>
      <c r="Y977" s="13"/>
      <c r="Z977" s="13"/>
      <c r="AA977" s="13"/>
      <c r="AC977"/>
      <c r="AD977" s="13"/>
      <c r="AI977" s="2"/>
      <c r="AM977" s="22"/>
    </row>
    <row r="978" spans="1:39" s="12" customFormat="1">
      <c r="A978" s="26"/>
      <c r="B978" s="11"/>
      <c r="E978" s="26"/>
      <c r="F978" s="13"/>
      <c r="G978" s="13"/>
      <c r="H978"/>
      <c r="I978"/>
      <c r="J978"/>
      <c r="K978"/>
      <c r="L978"/>
      <c r="M978"/>
      <c r="N978"/>
      <c r="O978"/>
      <c r="P978" s="73"/>
      <c r="Q978" s="74"/>
      <c r="R978" s="74"/>
      <c r="S978" s="74"/>
      <c r="T978" s="74"/>
      <c r="U978" s="74"/>
      <c r="V978"/>
      <c r="W978"/>
      <c r="X978"/>
      <c r="Y978" s="13"/>
      <c r="Z978" s="13"/>
      <c r="AA978" s="13"/>
      <c r="AC978"/>
      <c r="AD978" s="13"/>
      <c r="AI978" s="2"/>
      <c r="AM978" s="22"/>
    </row>
    <row r="979" spans="1:39" s="12" customFormat="1">
      <c r="A979" s="26"/>
      <c r="B979" s="11"/>
      <c r="E979" s="26"/>
      <c r="F979" s="13"/>
      <c r="G979" s="13"/>
      <c r="H979"/>
      <c r="I979"/>
      <c r="J979"/>
      <c r="K979"/>
      <c r="L979"/>
      <c r="M979"/>
      <c r="N979"/>
      <c r="O979"/>
      <c r="P979" s="73"/>
      <c r="Q979" s="74"/>
      <c r="R979" s="74"/>
      <c r="S979" s="74"/>
      <c r="T979" s="74"/>
      <c r="U979" s="74"/>
      <c r="V979"/>
      <c r="W979"/>
      <c r="X979"/>
      <c r="Y979" s="13"/>
      <c r="Z979" s="13"/>
      <c r="AA979" s="13"/>
      <c r="AC979"/>
      <c r="AD979" s="13"/>
      <c r="AI979" s="2"/>
      <c r="AM979" s="22"/>
    </row>
    <row r="980" spans="1:39" s="12" customFormat="1">
      <c r="A980" s="26"/>
      <c r="B980" s="11"/>
      <c r="E980" s="26"/>
      <c r="F980" s="13"/>
      <c r="G980" s="13"/>
      <c r="H980"/>
      <c r="I980"/>
      <c r="J980"/>
      <c r="K980"/>
      <c r="L980"/>
      <c r="M980"/>
      <c r="N980"/>
      <c r="O980"/>
      <c r="P980" s="73"/>
      <c r="Q980" s="74"/>
      <c r="R980" s="74"/>
      <c r="S980" s="74"/>
      <c r="T980" s="74"/>
      <c r="U980" s="74"/>
      <c r="V980"/>
      <c r="W980"/>
      <c r="X980"/>
      <c r="Y980" s="13"/>
      <c r="Z980" s="13"/>
      <c r="AA980" s="13"/>
      <c r="AC980"/>
      <c r="AD980" s="13"/>
      <c r="AI980" s="2"/>
      <c r="AM980" s="22"/>
    </row>
    <row r="981" spans="1:39" s="12" customFormat="1">
      <c r="A981" s="26"/>
      <c r="B981" s="11"/>
      <c r="E981" s="26"/>
      <c r="F981" s="13"/>
      <c r="G981" s="13"/>
      <c r="H981"/>
      <c r="I981"/>
      <c r="J981"/>
      <c r="K981"/>
      <c r="L981"/>
      <c r="M981"/>
      <c r="N981"/>
      <c r="O981"/>
      <c r="P981" s="73"/>
      <c r="Q981" s="74"/>
      <c r="R981" s="74"/>
      <c r="S981" s="74"/>
      <c r="T981" s="74"/>
      <c r="U981" s="74"/>
      <c r="V981"/>
      <c r="W981"/>
      <c r="X981"/>
      <c r="Y981" s="13"/>
      <c r="Z981" s="13"/>
      <c r="AA981" s="13"/>
      <c r="AC981"/>
      <c r="AD981" s="13"/>
      <c r="AI981" s="2"/>
      <c r="AM981" s="22"/>
    </row>
    <row r="982" spans="1:39" s="12" customFormat="1">
      <c r="A982" s="26"/>
      <c r="B982" s="11"/>
      <c r="E982" s="26"/>
      <c r="F982" s="13"/>
      <c r="G982" s="13"/>
      <c r="H982"/>
      <c r="I982"/>
      <c r="J982"/>
      <c r="K982"/>
      <c r="L982"/>
      <c r="M982"/>
      <c r="N982"/>
      <c r="O982"/>
      <c r="P982" s="73"/>
      <c r="Q982" s="74"/>
      <c r="R982" s="74"/>
      <c r="S982" s="74"/>
      <c r="T982" s="74"/>
      <c r="U982" s="74"/>
      <c r="V982"/>
      <c r="W982"/>
      <c r="X982"/>
      <c r="Y982" s="13"/>
      <c r="Z982" s="13"/>
      <c r="AA982" s="13"/>
      <c r="AC982"/>
      <c r="AD982" s="13"/>
      <c r="AI982" s="2"/>
      <c r="AM982" s="22"/>
    </row>
    <row r="983" spans="1:39" s="12" customFormat="1">
      <c r="A983" s="26"/>
      <c r="B983" s="11"/>
      <c r="E983" s="26"/>
      <c r="F983" s="13"/>
      <c r="G983" s="13"/>
      <c r="H983"/>
      <c r="I983"/>
      <c r="J983"/>
      <c r="K983"/>
      <c r="L983"/>
      <c r="M983"/>
      <c r="N983"/>
      <c r="O983"/>
      <c r="P983" s="73"/>
      <c r="Q983" s="74"/>
      <c r="R983" s="74"/>
      <c r="S983" s="74"/>
      <c r="T983" s="74"/>
      <c r="U983" s="74"/>
      <c r="V983"/>
      <c r="W983"/>
      <c r="X983"/>
      <c r="Y983" s="13"/>
      <c r="Z983" s="13"/>
      <c r="AA983" s="13"/>
      <c r="AC983"/>
      <c r="AD983" s="13"/>
      <c r="AI983" s="2"/>
      <c r="AM983" s="22"/>
    </row>
    <row r="984" spans="1:39" s="12" customFormat="1">
      <c r="A984" s="26"/>
      <c r="B984" s="11"/>
      <c r="E984" s="26"/>
      <c r="F984" s="13"/>
      <c r="G984" s="13"/>
      <c r="H984"/>
      <c r="I984"/>
      <c r="J984"/>
      <c r="K984"/>
      <c r="L984"/>
      <c r="M984"/>
      <c r="N984"/>
      <c r="O984"/>
      <c r="P984" s="73"/>
      <c r="Q984" s="74"/>
      <c r="R984" s="74"/>
      <c r="S984" s="74"/>
      <c r="T984" s="74"/>
      <c r="U984" s="74"/>
      <c r="V984"/>
      <c r="W984"/>
      <c r="X984"/>
      <c r="Y984" s="13"/>
      <c r="Z984" s="13"/>
      <c r="AA984" s="13"/>
      <c r="AC984"/>
      <c r="AD984" s="13"/>
      <c r="AI984" s="2"/>
      <c r="AM984" s="22"/>
    </row>
    <row r="985" spans="1:39" s="12" customFormat="1">
      <c r="A985" s="26"/>
      <c r="B985" s="11"/>
      <c r="E985" s="26"/>
      <c r="F985" s="13"/>
      <c r="G985" s="13"/>
      <c r="H985"/>
      <c r="I985"/>
      <c r="J985"/>
      <c r="K985"/>
      <c r="L985"/>
      <c r="M985"/>
      <c r="N985"/>
      <c r="O985"/>
      <c r="P985" s="73"/>
      <c r="Q985" s="74"/>
      <c r="R985" s="74"/>
      <c r="S985" s="74"/>
      <c r="T985" s="74"/>
      <c r="U985" s="74"/>
      <c r="V985"/>
      <c r="W985"/>
      <c r="X985"/>
      <c r="Y985" s="13"/>
      <c r="Z985" s="13"/>
      <c r="AA985" s="13"/>
      <c r="AC985"/>
      <c r="AD985" s="13"/>
      <c r="AI985" s="2"/>
      <c r="AM985" s="22"/>
    </row>
    <row r="986" spans="1:39" s="12" customFormat="1">
      <c r="A986" s="26"/>
      <c r="B986" s="11"/>
      <c r="E986" s="26"/>
      <c r="F986" s="13"/>
      <c r="G986" s="13"/>
      <c r="H986"/>
      <c r="I986"/>
      <c r="J986"/>
      <c r="K986"/>
      <c r="L986"/>
      <c r="M986"/>
      <c r="N986"/>
      <c r="O986"/>
      <c r="P986" s="73"/>
      <c r="Q986" s="74"/>
      <c r="R986" s="74"/>
      <c r="S986" s="74"/>
      <c r="T986" s="74"/>
      <c r="U986" s="74"/>
      <c r="V986"/>
      <c r="W986"/>
      <c r="X986"/>
      <c r="Y986" s="13"/>
      <c r="Z986" s="13"/>
      <c r="AA986" s="13"/>
      <c r="AC986"/>
      <c r="AD986" s="13"/>
      <c r="AI986" s="2"/>
      <c r="AM986" s="22"/>
    </row>
    <row r="987" spans="1:39" s="12" customFormat="1">
      <c r="A987" s="26"/>
      <c r="B987" s="11"/>
      <c r="E987" s="26"/>
      <c r="F987" s="13"/>
      <c r="G987" s="13"/>
      <c r="H987"/>
      <c r="I987"/>
      <c r="J987"/>
      <c r="K987"/>
      <c r="L987"/>
      <c r="M987"/>
      <c r="N987"/>
      <c r="O987"/>
      <c r="P987" s="73"/>
      <c r="Q987" s="74"/>
      <c r="R987" s="74"/>
      <c r="S987" s="74"/>
      <c r="T987" s="74"/>
      <c r="U987" s="74"/>
      <c r="V987"/>
      <c r="W987"/>
      <c r="X987"/>
      <c r="Y987" s="13"/>
      <c r="Z987" s="13"/>
      <c r="AA987" s="13"/>
      <c r="AC987"/>
      <c r="AD987" s="13"/>
      <c r="AI987" s="2"/>
      <c r="AM987" s="22"/>
    </row>
    <row r="988" spans="1:39" s="12" customFormat="1">
      <c r="A988" s="26"/>
      <c r="B988" s="11"/>
      <c r="E988" s="26"/>
      <c r="F988" s="13"/>
      <c r="G988" s="13"/>
      <c r="H988"/>
      <c r="I988"/>
      <c r="J988"/>
      <c r="K988"/>
      <c r="L988"/>
      <c r="M988"/>
      <c r="N988"/>
      <c r="O988"/>
      <c r="P988" s="73"/>
      <c r="Q988" s="74"/>
      <c r="R988" s="74"/>
      <c r="S988" s="74"/>
      <c r="T988" s="74"/>
      <c r="U988" s="74"/>
      <c r="V988"/>
      <c r="W988"/>
      <c r="X988"/>
      <c r="Y988" s="13"/>
      <c r="Z988" s="13"/>
      <c r="AA988" s="13"/>
      <c r="AC988"/>
      <c r="AD988" s="13"/>
      <c r="AI988" s="2"/>
      <c r="AM988" s="22"/>
    </row>
    <row r="989" spans="1:39" s="12" customFormat="1">
      <c r="A989" s="26"/>
      <c r="B989" s="11"/>
      <c r="E989" s="26"/>
      <c r="F989" s="13"/>
      <c r="G989" s="13"/>
      <c r="H989"/>
      <c r="I989"/>
      <c r="J989"/>
      <c r="K989"/>
      <c r="L989"/>
      <c r="M989"/>
      <c r="N989"/>
      <c r="O989"/>
      <c r="P989" s="73"/>
      <c r="Q989" s="74"/>
      <c r="R989" s="74"/>
      <c r="S989" s="74"/>
      <c r="T989" s="74"/>
      <c r="U989" s="74"/>
      <c r="V989"/>
      <c r="W989"/>
      <c r="X989"/>
      <c r="Y989" s="13"/>
      <c r="Z989" s="13"/>
      <c r="AA989" s="13"/>
      <c r="AC989"/>
      <c r="AD989" s="13"/>
      <c r="AI989" s="2"/>
      <c r="AM989" s="22"/>
    </row>
    <row r="990" spans="1:39" s="12" customFormat="1">
      <c r="A990" s="26"/>
      <c r="B990" s="11"/>
      <c r="E990" s="26"/>
      <c r="F990" s="13"/>
      <c r="G990" s="13"/>
      <c r="H990"/>
      <c r="I990"/>
      <c r="J990"/>
      <c r="K990"/>
      <c r="L990"/>
      <c r="M990"/>
      <c r="N990"/>
      <c r="O990"/>
      <c r="P990" s="73"/>
      <c r="Q990" s="74"/>
      <c r="R990" s="74"/>
      <c r="S990" s="74"/>
      <c r="T990" s="74"/>
      <c r="U990" s="74"/>
      <c r="V990"/>
      <c r="W990"/>
      <c r="X990"/>
      <c r="Y990" s="13"/>
      <c r="Z990" s="13"/>
      <c r="AA990" s="13"/>
      <c r="AC990"/>
      <c r="AD990" s="13"/>
      <c r="AI990" s="2"/>
      <c r="AM990" s="22"/>
    </row>
    <row r="991" spans="1:39" s="12" customFormat="1">
      <c r="A991" s="26"/>
      <c r="B991" s="11"/>
      <c r="E991" s="26"/>
      <c r="F991" s="13"/>
      <c r="G991" s="13"/>
      <c r="H991"/>
      <c r="I991"/>
      <c r="J991"/>
      <c r="K991"/>
      <c r="L991"/>
      <c r="M991"/>
      <c r="N991"/>
      <c r="O991"/>
      <c r="P991" s="73"/>
      <c r="Q991" s="74"/>
      <c r="R991" s="74"/>
      <c r="S991" s="74"/>
      <c r="T991" s="74"/>
      <c r="U991" s="74"/>
      <c r="V991"/>
      <c r="W991"/>
      <c r="X991"/>
      <c r="Y991" s="13"/>
      <c r="Z991" s="13"/>
      <c r="AA991" s="13"/>
      <c r="AC991"/>
      <c r="AD991" s="13"/>
      <c r="AI991" s="2"/>
      <c r="AM991" s="22"/>
    </row>
    <row r="992" spans="1:39" s="12" customFormat="1">
      <c r="A992" s="26"/>
      <c r="B992" s="11"/>
      <c r="E992" s="26"/>
      <c r="F992" s="13"/>
      <c r="G992" s="13"/>
      <c r="H992"/>
      <c r="I992"/>
      <c r="J992"/>
      <c r="K992"/>
      <c r="L992"/>
      <c r="M992"/>
      <c r="N992"/>
      <c r="O992"/>
      <c r="P992" s="73"/>
      <c r="Q992" s="74"/>
      <c r="R992" s="74"/>
      <c r="S992" s="74"/>
      <c r="T992" s="74"/>
      <c r="U992" s="74"/>
      <c r="V992"/>
      <c r="W992"/>
      <c r="X992"/>
      <c r="Y992" s="13"/>
      <c r="Z992" s="13"/>
      <c r="AA992" s="13"/>
      <c r="AC992"/>
      <c r="AD992" s="13"/>
      <c r="AI992" s="2"/>
      <c r="AM992" s="22"/>
    </row>
    <row r="993" spans="1:39" s="12" customFormat="1">
      <c r="A993" s="26"/>
      <c r="B993" s="11"/>
      <c r="E993" s="26"/>
      <c r="F993" s="13"/>
      <c r="G993" s="13"/>
      <c r="H993"/>
      <c r="I993"/>
      <c r="J993"/>
      <c r="K993"/>
      <c r="L993"/>
      <c r="M993"/>
      <c r="N993"/>
      <c r="O993"/>
      <c r="P993" s="73"/>
      <c r="Q993" s="74"/>
      <c r="R993" s="74"/>
      <c r="S993" s="74"/>
      <c r="T993" s="74"/>
      <c r="U993" s="74"/>
      <c r="V993"/>
      <c r="W993"/>
      <c r="X993"/>
      <c r="Y993" s="13"/>
      <c r="Z993" s="13"/>
      <c r="AA993" s="13"/>
      <c r="AC993"/>
      <c r="AD993" s="13"/>
      <c r="AI993" s="2"/>
      <c r="AM993" s="22"/>
    </row>
    <row r="994" spans="1:39" s="12" customFormat="1">
      <c r="A994" s="26"/>
      <c r="B994" s="11"/>
      <c r="E994" s="26"/>
      <c r="F994" s="13"/>
      <c r="G994" s="13"/>
      <c r="H994"/>
      <c r="I994"/>
      <c r="J994"/>
      <c r="K994"/>
      <c r="L994"/>
      <c r="M994"/>
      <c r="N994"/>
      <c r="O994"/>
      <c r="P994" s="73"/>
      <c r="Q994" s="74"/>
      <c r="R994" s="74"/>
      <c r="S994" s="74"/>
      <c r="T994" s="74"/>
      <c r="U994" s="74"/>
      <c r="V994"/>
      <c r="W994"/>
      <c r="X994"/>
      <c r="Y994" s="13"/>
      <c r="Z994" s="13"/>
      <c r="AA994" s="13"/>
      <c r="AC994"/>
      <c r="AD994" s="13"/>
      <c r="AI994" s="2"/>
      <c r="AM994" s="22"/>
    </row>
    <row r="995" spans="1:39" s="12" customFormat="1">
      <c r="A995" s="26"/>
      <c r="B995" s="11"/>
      <c r="E995" s="26"/>
      <c r="F995" s="13"/>
      <c r="G995" s="13"/>
      <c r="H995"/>
      <c r="I995"/>
      <c r="J995"/>
      <c r="K995"/>
      <c r="L995"/>
      <c r="M995"/>
      <c r="N995"/>
      <c r="O995"/>
      <c r="P995" s="73"/>
      <c r="Q995" s="74"/>
      <c r="R995" s="74"/>
      <c r="S995" s="74"/>
      <c r="T995" s="74"/>
      <c r="U995" s="74"/>
      <c r="V995"/>
      <c r="W995"/>
      <c r="X995"/>
      <c r="Y995" s="13"/>
      <c r="Z995" s="13"/>
      <c r="AA995" s="13"/>
      <c r="AC995"/>
      <c r="AD995" s="13"/>
      <c r="AI995" s="2"/>
      <c r="AM995" s="22"/>
    </row>
    <row r="996" spans="1:39" s="12" customFormat="1">
      <c r="A996" s="26"/>
      <c r="B996" s="11"/>
      <c r="E996" s="26"/>
      <c r="F996" s="13"/>
      <c r="G996" s="13"/>
      <c r="H996"/>
      <c r="I996"/>
      <c r="J996"/>
      <c r="K996"/>
      <c r="L996"/>
      <c r="M996"/>
      <c r="N996"/>
      <c r="O996"/>
      <c r="P996" s="73"/>
      <c r="Q996" s="74"/>
      <c r="R996" s="74"/>
      <c r="S996" s="74"/>
      <c r="T996" s="74"/>
      <c r="U996" s="74"/>
      <c r="V996"/>
      <c r="W996"/>
      <c r="X996"/>
      <c r="Y996" s="13"/>
      <c r="Z996" s="13"/>
      <c r="AA996" s="13"/>
      <c r="AC996"/>
      <c r="AD996" s="13"/>
      <c r="AI996" s="2"/>
      <c r="AM996" s="22"/>
    </row>
    <row r="997" spans="1:39" s="12" customFormat="1">
      <c r="A997" s="26"/>
      <c r="B997" s="11"/>
      <c r="E997" s="26"/>
      <c r="F997" s="13"/>
      <c r="G997" s="13"/>
      <c r="H997"/>
      <c r="I997"/>
      <c r="J997"/>
      <c r="K997"/>
      <c r="L997"/>
      <c r="M997"/>
      <c r="N997"/>
      <c r="O997"/>
      <c r="P997" s="73"/>
      <c r="Q997" s="74"/>
      <c r="R997" s="74"/>
      <c r="S997" s="74"/>
      <c r="T997" s="74"/>
      <c r="U997" s="74"/>
      <c r="V997"/>
      <c r="W997"/>
      <c r="X997"/>
      <c r="Y997" s="13"/>
      <c r="Z997" s="13"/>
      <c r="AA997" s="13"/>
      <c r="AC997"/>
      <c r="AD997" s="13"/>
      <c r="AI997" s="2"/>
      <c r="AM997" s="22"/>
    </row>
    <row r="998" spans="1:39" s="12" customFormat="1">
      <c r="A998" s="26"/>
      <c r="B998" s="11"/>
      <c r="E998" s="26"/>
      <c r="F998" s="13"/>
      <c r="G998" s="13"/>
      <c r="H998"/>
      <c r="I998"/>
      <c r="J998"/>
      <c r="K998"/>
      <c r="L998"/>
      <c r="M998"/>
      <c r="N998"/>
      <c r="O998"/>
      <c r="P998" s="73"/>
      <c r="Q998" s="74"/>
      <c r="R998" s="74"/>
      <c r="S998" s="74"/>
      <c r="T998" s="74"/>
      <c r="U998" s="74"/>
      <c r="V998"/>
      <c r="W998"/>
      <c r="X998"/>
      <c r="Y998" s="13"/>
      <c r="Z998" s="13"/>
      <c r="AA998" s="13"/>
      <c r="AC998"/>
      <c r="AD998" s="13"/>
      <c r="AI998" s="2"/>
      <c r="AM998" s="22"/>
    </row>
    <row r="999" spans="1:39" s="12" customFormat="1">
      <c r="A999" s="26"/>
      <c r="B999" s="11"/>
      <c r="E999" s="26"/>
      <c r="F999" s="13"/>
      <c r="G999" s="13"/>
      <c r="H999"/>
      <c r="I999"/>
      <c r="J999"/>
      <c r="K999"/>
      <c r="L999"/>
      <c r="M999"/>
      <c r="N999"/>
      <c r="O999"/>
      <c r="P999" s="73"/>
      <c r="Q999" s="74"/>
      <c r="R999" s="74"/>
      <c r="S999" s="74"/>
      <c r="T999" s="74"/>
      <c r="U999" s="74"/>
      <c r="V999"/>
      <c r="W999"/>
      <c r="X999"/>
      <c r="Y999" s="13"/>
      <c r="Z999" s="13"/>
      <c r="AA999" s="13"/>
      <c r="AC999"/>
      <c r="AD999" s="13"/>
      <c r="AI999" s="2"/>
      <c r="AM999" s="22"/>
    </row>
    <row r="1000" spans="1:39" s="12" customFormat="1">
      <c r="A1000" s="26"/>
      <c r="B1000" s="11"/>
      <c r="E1000" s="26"/>
      <c r="F1000" s="13"/>
      <c r="G1000" s="13"/>
      <c r="H1000"/>
      <c r="I1000"/>
      <c r="J1000"/>
      <c r="K1000"/>
      <c r="L1000"/>
      <c r="M1000"/>
      <c r="N1000"/>
      <c r="O1000"/>
      <c r="P1000" s="73"/>
      <c r="Q1000" s="74"/>
      <c r="R1000" s="74"/>
      <c r="S1000" s="74"/>
      <c r="T1000" s="74"/>
      <c r="U1000" s="74"/>
      <c r="V1000"/>
      <c r="W1000"/>
      <c r="X1000"/>
      <c r="Y1000" s="13"/>
      <c r="Z1000" s="13"/>
      <c r="AA1000" s="13"/>
      <c r="AC1000"/>
      <c r="AD1000" s="13"/>
      <c r="AI1000" s="2"/>
      <c r="AM1000" s="22"/>
    </row>
    <row r="1001" spans="1:39" s="12" customFormat="1">
      <c r="A1001" s="26"/>
      <c r="B1001" s="11"/>
      <c r="E1001" s="26"/>
      <c r="F1001" s="13"/>
      <c r="G1001" s="13"/>
      <c r="H1001"/>
      <c r="I1001"/>
      <c r="J1001"/>
      <c r="K1001"/>
      <c r="L1001"/>
      <c r="M1001"/>
      <c r="N1001"/>
      <c r="O1001"/>
      <c r="P1001" s="73"/>
      <c r="Q1001" s="74"/>
      <c r="R1001" s="74"/>
      <c r="S1001" s="74"/>
      <c r="T1001" s="74"/>
      <c r="U1001" s="74"/>
      <c r="V1001"/>
      <c r="W1001"/>
      <c r="X1001"/>
      <c r="Y1001" s="13"/>
      <c r="Z1001" s="13"/>
      <c r="AA1001" s="13"/>
      <c r="AC1001"/>
      <c r="AD1001" s="13"/>
      <c r="AI1001" s="2"/>
      <c r="AM1001" s="22"/>
    </row>
    <row r="1002" spans="1:39" s="12" customFormat="1">
      <c r="A1002" s="26"/>
      <c r="B1002" s="11"/>
      <c r="E1002" s="26"/>
      <c r="F1002" s="13"/>
      <c r="G1002" s="13"/>
      <c r="H1002"/>
      <c r="I1002"/>
      <c r="J1002"/>
      <c r="K1002"/>
      <c r="L1002"/>
      <c r="M1002"/>
      <c r="N1002"/>
      <c r="O1002"/>
      <c r="P1002" s="73"/>
      <c r="Q1002" s="74"/>
      <c r="R1002" s="74"/>
      <c r="S1002" s="74"/>
      <c r="T1002" s="74"/>
      <c r="U1002" s="74"/>
      <c r="V1002"/>
      <c r="W1002"/>
      <c r="X1002"/>
      <c r="Y1002" s="13"/>
      <c r="Z1002" s="13"/>
      <c r="AA1002" s="13"/>
      <c r="AC1002"/>
      <c r="AD1002" s="13"/>
      <c r="AI1002" s="2"/>
      <c r="AM1002" s="22"/>
    </row>
    <row r="1003" spans="1:39" s="12" customFormat="1">
      <c r="A1003" s="26"/>
      <c r="B1003" s="11"/>
      <c r="E1003" s="26"/>
      <c r="F1003" s="13"/>
      <c r="G1003" s="13"/>
      <c r="H1003"/>
      <c r="I1003"/>
      <c r="J1003"/>
      <c r="K1003"/>
      <c r="L1003"/>
      <c r="M1003"/>
      <c r="N1003"/>
      <c r="O1003"/>
      <c r="P1003" s="73"/>
      <c r="Q1003" s="74"/>
      <c r="R1003" s="74"/>
      <c r="S1003" s="74"/>
      <c r="T1003" s="74"/>
      <c r="U1003" s="74"/>
      <c r="V1003"/>
      <c r="W1003"/>
      <c r="X1003"/>
      <c r="Y1003" s="13"/>
      <c r="Z1003" s="13"/>
      <c r="AA1003" s="13"/>
      <c r="AC1003"/>
      <c r="AD1003" s="13"/>
      <c r="AI1003" s="2"/>
      <c r="AM1003" s="22"/>
    </row>
    <row r="1004" spans="1:39" s="12" customFormat="1">
      <c r="A1004" s="26"/>
      <c r="B1004" s="11"/>
      <c r="E1004" s="26"/>
      <c r="F1004" s="13"/>
      <c r="G1004" s="13"/>
      <c r="H1004"/>
      <c r="I1004"/>
      <c r="J1004"/>
      <c r="K1004"/>
      <c r="L1004"/>
      <c r="M1004"/>
      <c r="N1004"/>
      <c r="O1004"/>
      <c r="P1004" s="73"/>
      <c r="Q1004" s="74"/>
      <c r="R1004" s="74"/>
      <c r="S1004" s="74"/>
      <c r="T1004" s="74"/>
      <c r="U1004" s="74"/>
      <c r="V1004"/>
      <c r="W1004"/>
      <c r="X1004"/>
      <c r="Y1004" s="13"/>
      <c r="Z1004" s="13"/>
      <c r="AA1004" s="13"/>
      <c r="AC1004"/>
      <c r="AD1004" s="13"/>
      <c r="AI1004" s="2"/>
      <c r="AM1004" s="22"/>
    </row>
    <row r="1005" spans="1:39" s="12" customFormat="1">
      <c r="A1005" s="26"/>
      <c r="B1005" s="11"/>
      <c r="E1005" s="26"/>
      <c r="F1005" s="13"/>
      <c r="G1005" s="13"/>
      <c r="H1005"/>
      <c r="I1005"/>
      <c r="J1005"/>
      <c r="K1005"/>
      <c r="L1005"/>
      <c r="M1005"/>
      <c r="N1005"/>
      <c r="O1005"/>
      <c r="P1005" s="73"/>
      <c r="Q1005" s="74"/>
      <c r="R1005" s="74"/>
      <c r="S1005" s="74"/>
      <c r="T1005" s="74"/>
      <c r="U1005" s="74"/>
      <c r="V1005"/>
      <c r="W1005"/>
      <c r="X1005"/>
      <c r="Y1005" s="13"/>
      <c r="Z1005" s="13"/>
      <c r="AA1005" s="13"/>
      <c r="AC1005"/>
      <c r="AD1005" s="13"/>
      <c r="AI1005" s="2"/>
      <c r="AM1005" s="22"/>
    </row>
    <row r="1006" spans="1:39" s="12" customFormat="1">
      <c r="A1006" s="26"/>
      <c r="B1006" s="11"/>
      <c r="E1006" s="26"/>
      <c r="F1006" s="13"/>
      <c r="G1006" s="13"/>
      <c r="H1006"/>
      <c r="I1006"/>
      <c r="J1006"/>
      <c r="K1006"/>
      <c r="L1006"/>
      <c r="M1006"/>
      <c r="N1006"/>
      <c r="O1006"/>
      <c r="P1006" s="73"/>
      <c r="Q1006" s="74"/>
      <c r="R1006" s="74"/>
      <c r="S1006" s="74"/>
      <c r="T1006" s="74"/>
      <c r="U1006" s="74"/>
      <c r="V1006"/>
      <c r="W1006"/>
      <c r="X1006"/>
      <c r="Y1006" s="13"/>
      <c r="Z1006" s="13"/>
      <c r="AA1006" s="13"/>
      <c r="AC1006"/>
      <c r="AD1006" s="13"/>
      <c r="AI1006" s="2"/>
      <c r="AM1006" s="22"/>
    </row>
    <row r="1007" spans="1:39" s="12" customFormat="1">
      <c r="A1007" s="26"/>
      <c r="B1007" s="11"/>
      <c r="E1007" s="26"/>
      <c r="F1007" s="13"/>
      <c r="G1007" s="13"/>
      <c r="H1007"/>
      <c r="I1007"/>
      <c r="J1007"/>
      <c r="K1007"/>
      <c r="L1007"/>
      <c r="M1007"/>
      <c r="N1007"/>
      <c r="O1007"/>
      <c r="P1007" s="73"/>
      <c r="Q1007" s="74"/>
      <c r="R1007" s="74"/>
      <c r="S1007" s="74"/>
      <c r="T1007" s="74"/>
      <c r="U1007" s="74"/>
      <c r="V1007"/>
      <c r="W1007"/>
      <c r="X1007"/>
      <c r="Y1007" s="13"/>
      <c r="Z1007" s="13"/>
      <c r="AA1007" s="13"/>
      <c r="AC1007"/>
      <c r="AD1007" s="13"/>
      <c r="AI1007" s="2"/>
      <c r="AM1007" s="22"/>
    </row>
    <row r="1008" spans="1:39" s="12" customFormat="1">
      <c r="A1008" s="26"/>
      <c r="B1008" s="11"/>
      <c r="E1008" s="26"/>
      <c r="F1008" s="13"/>
      <c r="G1008" s="13"/>
      <c r="H1008"/>
      <c r="I1008"/>
      <c r="J1008"/>
      <c r="K1008"/>
      <c r="L1008"/>
      <c r="M1008"/>
      <c r="N1008"/>
      <c r="O1008"/>
      <c r="P1008" s="73"/>
      <c r="Q1008" s="74"/>
      <c r="R1008" s="74"/>
      <c r="S1008" s="74"/>
      <c r="T1008" s="74"/>
      <c r="U1008" s="74"/>
      <c r="V1008"/>
      <c r="W1008"/>
      <c r="X1008"/>
      <c r="Y1008" s="13"/>
      <c r="Z1008" s="13"/>
      <c r="AA1008" s="13"/>
      <c r="AC1008"/>
      <c r="AD1008" s="13"/>
      <c r="AI1008" s="2"/>
      <c r="AM1008" s="22"/>
    </row>
    <row r="1009" spans="1:39" s="12" customFormat="1">
      <c r="A1009" s="26"/>
      <c r="B1009" s="11"/>
      <c r="E1009" s="26"/>
      <c r="F1009" s="13"/>
      <c r="G1009" s="13"/>
      <c r="H1009"/>
      <c r="I1009"/>
      <c r="J1009"/>
      <c r="K1009"/>
      <c r="L1009"/>
      <c r="M1009"/>
      <c r="N1009"/>
      <c r="O1009"/>
      <c r="P1009" s="73"/>
      <c r="Q1009" s="74"/>
      <c r="R1009" s="74"/>
      <c r="S1009" s="74"/>
      <c r="T1009" s="74"/>
      <c r="U1009" s="74"/>
      <c r="V1009"/>
      <c r="W1009"/>
      <c r="X1009"/>
      <c r="Y1009" s="13"/>
      <c r="Z1009" s="13"/>
      <c r="AA1009" s="13"/>
      <c r="AC1009"/>
      <c r="AD1009" s="13"/>
      <c r="AI1009" s="2"/>
      <c r="AM1009" s="22"/>
    </row>
    <row r="1010" spans="1:39" s="12" customFormat="1">
      <c r="A1010" s="26"/>
      <c r="B1010" s="11"/>
      <c r="E1010" s="26"/>
      <c r="F1010" s="13"/>
      <c r="G1010" s="13"/>
      <c r="H1010"/>
      <c r="I1010"/>
      <c r="J1010"/>
      <c r="K1010"/>
      <c r="L1010"/>
      <c r="M1010"/>
      <c r="N1010"/>
      <c r="O1010"/>
      <c r="P1010" s="73"/>
      <c r="Q1010" s="74"/>
      <c r="R1010" s="74"/>
      <c r="S1010" s="74"/>
      <c r="T1010" s="74"/>
      <c r="U1010" s="74"/>
      <c r="V1010"/>
      <c r="W1010"/>
      <c r="X1010"/>
      <c r="Y1010" s="13"/>
      <c r="Z1010" s="13"/>
      <c r="AA1010" s="13"/>
      <c r="AC1010"/>
      <c r="AD1010" s="13"/>
      <c r="AI1010" s="2"/>
      <c r="AM1010" s="22"/>
    </row>
    <row r="1011" spans="1:39" s="12" customFormat="1">
      <c r="A1011" s="26"/>
      <c r="B1011" s="11"/>
      <c r="E1011" s="26"/>
      <c r="F1011" s="13"/>
      <c r="G1011" s="13"/>
      <c r="H1011"/>
      <c r="I1011"/>
      <c r="J1011"/>
      <c r="K1011"/>
      <c r="L1011"/>
      <c r="M1011"/>
      <c r="N1011"/>
      <c r="O1011"/>
      <c r="P1011" s="73"/>
      <c r="Q1011" s="74"/>
      <c r="R1011" s="74"/>
      <c r="S1011" s="74"/>
      <c r="T1011" s="74"/>
      <c r="U1011" s="74"/>
      <c r="V1011"/>
      <c r="W1011"/>
      <c r="X1011"/>
      <c r="Y1011" s="13"/>
      <c r="Z1011" s="13"/>
      <c r="AA1011" s="13"/>
      <c r="AC1011"/>
      <c r="AD1011" s="13"/>
      <c r="AI1011" s="2"/>
      <c r="AM1011" s="22"/>
    </row>
    <row r="1012" spans="1:39" s="12" customFormat="1">
      <c r="A1012" s="26"/>
      <c r="B1012" s="11"/>
      <c r="E1012" s="26"/>
      <c r="F1012" s="13"/>
      <c r="G1012" s="13"/>
      <c r="H1012"/>
      <c r="I1012"/>
      <c r="J1012"/>
      <c r="K1012"/>
      <c r="L1012"/>
      <c r="M1012"/>
      <c r="N1012"/>
      <c r="O1012"/>
      <c r="P1012" s="73"/>
      <c r="Q1012" s="74"/>
      <c r="R1012" s="74"/>
      <c r="S1012" s="74"/>
      <c r="T1012" s="74"/>
      <c r="U1012" s="74"/>
      <c r="V1012"/>
      <c r="W1012"/>
      <c r="X1012"/>
      <c r="Y1012" s="13"/>
      <c r="Z1012" s="13"/>
      <c r="AA1012" s="13"/>
      <c r="AC1012"/>
      <c r="AD1012" s="13"/>
      <c r="AI1012" s="2"/>
      <c r="AM1012" s="22"/>
    </row>
    <row r="1013" spans="1:39" s="12" customFormat="1">
      <c r="A1013" s="26"/>
      <c r="B1013" s="11"/>
      <c r="E1013" s="26"/>
      <c r="F1013" s="13"/>
      <c r="G1013" s="13"/>
      <c r="H1013"/>
      <c r="I1013"/>
      <c r="J1013"/>
      <c r="K1013"/>
      <c r="L1013"/>
      <c r="M1013"/>
      <c r="N1013"/>
      <c r="O1013"/>
      <c r="P1013" s="73"/>
      <c r="Q1013" s="74"/>
      <c r="R1013" s="74"/>
      <c r="S1013" s="74"/>
      <c r="T1013" s="74"/>
      <c r="U1013" s="74"/>
      <c r="V1013"/>
      <c r="W1013"/>
      <c r="X1013"/>
      <c r="Y1013" s="13"/>
      <c r="Z1013" s="13"/>
      <c r="AA1013" s="13"/>
      <c r="AC1013"/>
      <c r="AD1013" s="13"/>
      <c r="AI1013" s="2"/>
      <c r="AM1013" s="22"/>
    </row>
    <row r="1014" spans="1:39" s="12" customFormat="1">
      <c r="A1014" s="26"/>
      <c r="B1014" s="11"/>
      <c r="E1014" s="26"/>
      <c r="F1014" s="13"/>
      <c r="G1014" s="13"/>
      <c r="H1014"/>
      <c r="I1014"/>
      <c r="J1014"/>
      <c r="K1014"/>
      <c r="L1014"/>
      <c r="M1014"/>
      <c r="N1014"/>
      <c r="O1014"/>
      <c r="P1014" s="73"/>
      <c r="Q1014" s="74"/>
      <c r="R1014" s="74"/>
      <c r="S1014" s="74"/>
      <c r="T1014" s="74"/>
      <c r="U1014" s="74"/>
      <c r="V1014"/>
      <c r="W1014"/>
      <c r="X1014"/>
      <c r="Y1014" s="13"/>
      <c r="Z1014" s="13"/>
      <c r="AA1014" s="13"/>
      <c r="AC1014"/>
      <c r="AD1014" s="13"/>
      <c r="AI1014" s="2"/>
      <c r="AM1014" s="22"/>
    </row>
    <row r="1015" spans="1:39" s="12" customFormat="1">
      <c r="A1015" s="26"/>
      <c r="B1015" s="11"/>
      <c r="E1015" s="26"/>
      <c r="F1015" s="13"/>
      <c r="G1015" s="13"/>
      <c r="H1015"/>
      <c r="I1015"/>
      <c r="J1015"/>
      <c r="K1015"/>
      <c r="L1015"/>
      <c r="M1015"/>
      <c r="N1015"/>
      <c r="O1015"/>
      <c r="P1015" s="73"/>
      <c r="Q1015" s="74"/>
      <c r="R1015" s="74"/>
      <c r="S1015" s="74"/>
      <c r="T1015" s="74"/>
      <c r="U1015" s="74"/>
      <c r="V1015"/>
      <c r="W1015"/>
      <c r="X1015"/>
      <c r="Y1015" s="13"/>
      <c r="Z1015" s="13"/>
      <c r="AA1015" s="13"/>
      <c r="AC1015"/>
      <c r="AD1015" s="13"/>
      <c r="AI1015" s="2"/>
      <c r="AM1015" s="22"/>
    </row>
    <row r="1016" spans="1:39" s="12" customFormat="1">
      <c r="A1016" s="26"/>
      <c r="B1016" s="11"/>
      <c r="E1016" s="26"/>
      <c r="F1016" s="13"/>
      <c r="G1016" s="13"/>
      <c r="H1016"/>
      <c r="I1016"/>
      <c r="J1016"/>
      <c r="K1016"/>
      <c r="L1016"/>
      <c r="M1016"/>
      <c r="N1016"/>
      <c r="O1016"/>
      <c r="P1016" s="73"/>
      <c r="Q1016" s="74"/>
      <c r="R1016" s="74"/>
      <c r="S1016" s="74"/>
      <c r="T1016" s="74"/>
      <c r="U1016" s="74"/>
      <c r="V1016"/>
      <c r="W1016"/>
      <c r="X1016"/>
      <c r="Y1016" s="13"/>
      <c r="Z1016" s="13"/>
      <c r="AA1016" s="13"/>
      <c r="AC1016"/>
      <c r="AD1016" s="13"/>
      <c r="AI1016" s="2"/>
      <c r="AM1016" s="22"/>
    </row>
    <row r="1017" spans="1:39" s="12" customFormat="1">
      <c r="A1017" s="26"/>
      <c r="B1017" s="11"/>
      <c r="E1017" s="26"/>
      <c r="F1017" s="13"/>
      <c r="G1017" s="13"/>
      <c r="H1017"/>
      <c r="I1017"/>
      <c r="J1017"/>
      <c r="K1017"/>
      <c r="L1017"/>
      <c r="M1017"/>
      <c r="N1017"/>
      <c r="O1017"/>
      <c r="P1017" s="73"/>
      <c r="Q1017" s="74"/>
      <c r="R1017" s="74"/>
      <c r="S1017" s="74"/>
      <c r="T1017" s="74"/>
      <c r="U1017" s="74"/>
      <c r="V1017"/>
      <c r="W1017"/>
      <c r="X1017"/>
      <c r="Y1017" s="13"/>
      <c r="Z1017" s="13"/>
      <c r="AA1017" s="13"/>
      <c r="AC1017"/>
      <c r="AD1017" s="13"/>
      <c r="AI1017" s="2"/>
      <c r="AM1017" s="22"/>
    </row>
    <row r="1018" spans="1:39" s="12" customFormat="1">
      <c r="A1018" s="26"/>
      <c r="B1018" s="11"/>
      <c r="E1018" s="26"/>
      <c r="F1018" s="13"/>
      <c r="G1018" s="13"/>
      <c r="H1018"/>
      <c r="I1018"/>
      <c r="J1018"/>
      <c r="K1018"/>
      <c r="L1018"/>
      <c r="M1018"/>
      <c r="N1018"/>
      <c r="O1018"/>
      <c r="P1018" s="73"/>
      <c r="Q1018" s="74"/>
      <c r="R1018" s="74"/>
      <c r="S1018" s="74"/>
      <c r="T1018" s="74"/>
      <c r="U1018" s="74"/>
      <c r="V1018"/>
      <c r="W1018"/>
      <c r="X1018"/>
      <c r="Y1018" s="13"/>
      <c r="Z1018" s="13"/>
      <c r="AA1018" s="13"/>
      <c r="AC1018"/>
      <c r="AD1018" s="13"/>
      <c r="AI1018" s="2"/>
      <c r="AM1018" s="22"/>
    </row>
    <row r="1019" spans="1:39" s="12" customFormat="1">
      <c r="A1019" s="26"/>
      <c r="B1019" s="11"/>
      <c r="E1019" s="26"/>
      <c r="F1019" s="13"/>
      <c r="G1019" s="13"/>
      <c r="H1019"/>
      <c r="I1019"/>
      <c r="J1019"/>
      <c r="K1019"/>
      <c r="L1019"/>
      <c r="M1019"/>
      <c r="N1019"/>
      <c r="O1019"/>
      <c r="P1019" s="73"/>
      <c r="Q1019" s="74"/>
      <c r="R1019" s="74"/>
      <c r="S1019" s="74"/>
      <c r="T1019" s="74"/>
      <c r="U1019" s="74"/>
      <c r="V1019"/>
      <c r="W1019"/>
      <c r="X1019"/>
      <c r="Y1019" s="13"/>
      <c r="Z1019" s="13"/>
      <c r="AA1019" s="13"/>
      <c r="AC1019"/>
      <c r="AD1019" s="13"/>
      <c r="AI1019" s="2"/>
      <c r="AM1019" s="22"/>
    </row>
    <row r="1020" spans="1:39" s="12" customFormat="1">
      <c r="A1020" s="26"/>
      <c r="B1020" s="11"/>
      <c r="E1020" s="26"/>
      <c r="F1020" s="13"/>
      <c r="G1020" s="13"/>
      <c r="H1020"/>
      <c r="I1020"/>
      <c r="J1020"/>
      <c r="K1020"/>
      <c r="L1020"/>
      <c r="M1020"/>
      <c r="N1020"/>
      <c r="O1020"/>
      <c r="P1020" s="73"/>
      <c r="Q1020" s="74"/>
      <c r="R1020" s="74"/>
      <c r="S1020" s="74"/>
      <c r="T1020" s="74"/>
      <c r="U1020" s="74"/>
      <c r="V1020"/>
      <c r="W1020"/>
      <c r="X1020"/>
      <c r="Y1020" s="13"/>
      <c r="Z1020" s="13"/>
      <c r="AA1020" s="13"/>
      <c r="AC1020"/>
      <c r="AD1020" s="13"/>
      <c r="AI1020" s="2"/>
      <c r="AM1020" s="22"/>
    </row>
    <row r="1021" spans="1:39" s="12" customFormat="1">
      <c r="A1021" s="26"/>
      <c r="B1021" s="11"/>
      <c r="E1021" s="26"/>
      <c r="F1021" s="13"/>
      <c r="G1021" s="13"/>
      <c r="H1021"/>
      <c r="I1021"/>
      <c r="J1021"/>
      <c r="K1021"/>
      <c r="L1021"/>
      <c r="M1021"/>
      <c r="N1021"/>
      <c r="O1021"/>
      <c r="P1021" s="73"/>
      <c r="Q1021" s="74"/>
      <c r="R1021" s="74"/>
      <c r="S1021" s="74"/>
      <c r="T1021" s="74"/>
      <c r="U1021" s="74"/>
      <c r="V1021"/>
      <c r="W1021"/>
      <c r="X1021"/>
      <c r="Y1021" s="13"/>
      <c r="Z1021" s="13"/>
      <c r="AA1021" s="13"/>
      <c r="AC1021"/>
      <c r="AD1021" s="13"/>
      <c r="AI1021" s="2"/>
      <c r="AM1021" s="22"/>
    </row>
    <row r="1022" spans="1:39" s="12" customFormat="1">
      <c r="A1022" s="26"/>
      <c r="B1022" s="11"/>
      <c r="E1022" s="26"/>
      <c r="F1022" s="13"/>
      <c r="G1022" s="13"/>
      <c r="H1022"/>
      <c r="I1022"/>
      <c r="J1022"/>
      <c r="K1022"/>
      <c r="L1022"/>
      <c r="M1022"/>
      <c r="N1022"/>
      <c r="O1022"/>
      <c r="P1022" s="73"/>
      <c r="Q1022" s="74"/>
      <c r="R1022" s="74"/>
      <c r="S1022" s="74"/>
      <c r="T1022" s="74"/>
      <c r="U1022" s="74"/>
      <c r="V1022"/>
      <c r="W1022"/>
      <c r="X1022"/>
      <c r="Y1022" s="13"/>
      <c r="Z1022" s="13"/>
      <c r="AA1022" s="13"/>
      <c r="AC1022"/>
      <c r="AD1022" s="13"/>
      <c r="AI1022" s="2"/>
      <c r="AM1022" s="22"/>
    </row>
    <row r="1023" spans="1:39" s="12" customFormat="1">
      <c r="A1023" s="26"/>
      <c r="B1023" s="11"/>
      <c r="E1023" s="26"/>
      <c r="F1023" s="13"/>
      <c r="G1023" s="13"/>
      <c r="H1023"/>
      <c r="I1023"/>
      <c r="J1023"/>
      <c r="K1023"/>
      <c r="L1023"/>
      <c r="M1023"/>
      <c r="N1023"/>
      <c r="O1023"/>
      <c r="P1023" s="73"/>
      <c r="Q1023" s="74"/>
      <c r="R1023" s="74"/>
      <c r="S1023" s="74"/>
      <c r="T1023" s="74"/>
      <c r="U1023" s="74"/>
      <c r="V1023"/>
      <c r="W1023"/>
      <c r="X1023"/>
      <c r="Y1023" s="13"/>
      <c r="Z1023" s="13"/>
      <c r="AA1023" s="13"/>
      <c r="AC1023"/>
      <c r="AD1023" s="13"/>
      <c r="AI1023" s="2"/>
      <c r="AM1023" s="22"/>
    </row>
    <row r="1024" spans="1:39" s="12" customFormat="1">
      <c r="A1024" s="26"/>
      <c r="B1024" s="11"/>
      <c r="E1024" s="26"/>
      <c r="F1024" s="13"/>
      <c r="G1024" s="13"/>
      <c r="H1024"/>
      <c r="I1024"/>
      <c r="J1024"/>
      <c r="K1024"/>
      <c r="L1024"/>
      <c r="M1024"/>
      <c r="N1024"/>
      <c r="O1024"/>
      <c r="P1024" s="73"/>
      <c r="Q1024" s="74"/>
      <c r="R1024" s="74"/>
      <c r="S1024" s="74"/>
      <c r="T1024" s="74"/>
      <c r="U1024" s="74"/>
      <c r="V1024"/>
      <c r="W1024"/>
      <c r="X1024"/>
      <c r="Y1024" s="13"/>
      <c r="Z1024" s="13"/>
      <c r="AA1024" s="13"/>
      <c r="AC1024"/>
      <c r="AD1024" s="13"/>
      <c r="AI1024" s="2"/>
      <c r="AM1024" s="22"/>
    </row>
    <row r="1025" spans="1:39" s="12" customFormat="1">
      <c r="A1025" s="26"/>
      <c r="B1025" s="11"/>
      <c r="E1025" s="26"/>
      <c r="F1025" s="13"/>
      <c r="G1025" s="13"/>
      <c r="H1025"/>
      <c r="I1025"/>
      <c r="J1025"/>
      <c r="K1025"/>
      <c r="L1025"/>
      <c r="M1025"/>
      <c r="N1025"/>
      <c r="O1025"/>
      <c r="P1025" s="73"/>
      <c r="Q1025" s="74"/>
      <c r="R1025" s="74"/>
      <c r="S1025" s="74"/>
      <c r="T1025" s="74"/>
      <c r="U1025" s="74"/>
      <c r="V1025"/>
      <c r="W1025"/>
      <c r="X1025"/>
      <c r="Y1025" s="13"/>
      <c r="Z1025" s="13"/>
      <c r="AA1025" s="13"/>
      <c r="AC1025"/>
      <c r="AD1025" s="13"/>
      <c r="AI1025" s="2"/>
      <c r="AM1025" s="22"/>
    </row>
    <row r="1026" spans="1:39" s="12" customFormat="1">
      <c r="A1026" s="26"/>
      <c r="B1026" s="11"/>
      <c r="E1026" s="26"/>
      <c r="F1026" s="13"/>
      <c r="G1026" s="13"/>
      <c r="H1026"/>
      <c r="I1026"/>
      <c r="J1026"/>
      <c r="K1026"/>
      <c r="L1026"/>
      <c r="M1026"/>
      <c r="N1026"/>
      <c r="O1026"/>
      <c r="P1026" s="73"/>
      <c r="Q1026" s="74"/>
      <c r="R1026" s="74"/>
      <c r="S1026" s="74"/>
      <c r="T1026" s="74"/>
      <c r="U1026" s="74"/>
      <c r="V1026"/>
      <c r="W1026"/>
      <c r="X1026"/>
      <c r="Y1026" s="13"/>
      <c r="Z1026" s="13"/>
      <c r="AA1026" s="13"/>
      <c r="AC1026"/>
      <c r="AD1026" s="13"/>
      <c r="AI1026" s="2"/>
      <c r="AM1026" s="22"/>
    </row>
    <row r="1027" spans="1:39" s="12" customFormat="1">
      <c r="A1027" s="26"/>
      <c r="B1027" s="11"/>
      <c r="E1027" s="26"/>
      <c r="F1027" s="13"/>
      <c r="G1027" s="13"/>
      <c r="H1027"/>
      <c r="I1027"/>
      <c r="J1027"/>
      <c r="K1027"/>
      <c r="L1027"/>
      <c r="M1027"/>
      <c r="N1027"/>
      <c r="O1027"/>
      <c r="P1027" s="73"/>
      <c r="Q1027" s="74"/>
      <c r="R1027" s="74"/>
      <c r="S1027" s="74"/>
      <c r="T1027" s="74"/>
      <c r="U1027" s="74"/>
      <c r="V1027"/>
      <c r="W1027"/>
      <c r="X1027"/>
      <c r="Y1027" s="13"/>
      <c r="Z1027" s="13"/>
      <c r="AA1027" s="13"/>
      <c r="AC1027"/>
      <c r="AD1027" s="13"/>
      <c r="AI1027" s="2"/>
      <c r="AM1027" s="22"/>
    </row>
    <row r="1028" spans="1:39" s="12" customFormat="1">
      <c r="A1028" s="26"/>
      <c r="B1028" s="11"/>
      <c r="E1028" s="26"/>
      <c r="F1028" s="13"/>
      <c r="G1028" s="13"/>
      <c r="H1028"/>
      <c r="I1028"/>
      <c r="J1028"/>
      <c r="K1028"/>
      <c r="L1028"/>
      <c r="M1028"/>
      <c r="N1028"/>
      <c r="O1028"/>
      <c r="P1028" s="73"/>
      <c r="Q1028" s="74"/>
      <c r="R1028" s="74"/>
      <c r="S1028" s="74"/>
      <c r="T1028" s="74"/>
      <c r="U1028" s="74"/>
      <c r="V1028"/>
      <c r="W1028"/>
      <c r="X1028"/>
      <c r="Y1028" s="13"/>
      <c r="Z1028" s="13"/>
      <c r="AA1028" s="13"/>
      <c r="AC1028"/>
      <c r="AD1028" s="13"/>
      <c r="AI1028" s="2"/>
      <c r="AM1028" s="22"/>
    </row>
    <row r="1029" spans="1:39" s="12" customFormat="1">
      <c r="A1029" s="26"/>
      <c r="B1029" s="11"/>
      <c r="E1029" s="26"/>
      <c r="F1029" s="13"/>
      <c r="G1029" s="13"/>
      <c r="H1029"/>
      <c r="I1029"/>
      <c r="J1029"/>
      <c r="K1029"/>
      <c r="L1029"/>
      <c r="M1029"/>
      <c r="N1029"/>
      <c r="O1029"/>
      <c r="P1029" s="73"/>
      <c r="Q1029" s="74"/>
      <c r="R1029" s="74"/>
      <c r="S1029" s="74"/>
      <c r="T1029" s="74"/>
      <c r="U1029" s="74"/>
      <c r="V1029"/>
      <c r="W1029"/>
      <c r="X1029"/>
      <c r="Y1029" s="13"/>
      <c r="Z1029" s="13"/>
      <c r="AA1029" s="13"/>
      <c r="AC1029"/>
      <c r="AD1029" s="13"/>
      <c r="AI1029" s="2"/>
      <c r="AM1029" s="22"/>
    </row>
    <row r="1030" spans="1:39" s="12" customFormat="1">
      <c r="A1030" s="26"/>
      <c r="B1030" s="11"/>
      <c r="E1030" s="26"/>
      <c r="F1030" s="13"/>
      <c r="G1030" s="13"/>
      <c r="H1030"/>
      <c r="I1030"/>
      <c r="J1030"/>
      <c r="K1030"/>
      <c r="L1030"/>
      <c r="M1030"/>
      <c r="N1030"/>
      <c r="O1030"/>
      <c r="P1030" s="73"/>
      <c r="Q1030" s="74"/>
      <c r="R1030" s="74"/>
      <c r="S1030" s="74"/>
      <c r="T1030" s="74"/>
      <c r="U1030" s="74"/>
      <c r="V1030"/>
      <c r="W1030"/>
      <c r="X1030"/>
      <c r="Y1030" s="13"/>
      <c r="Z1030" s="13"/>
      <c r="AA1030" s="13"/>
      <c r="AC1030"/>
      <c r="AD1030" s="13"/>
      <c r="AI1030" s="2"/>
      <c r="AM1030" s="22"/>
    </row>
    <row r="1031" spans="1:39" s="12" customFormat="1">
      <c r="A1031" s="26"/>
      <c r="B1031" s="11"/>
      <c r="E1031" s="26"/>
      <c r="F1031" s="13"/>
      <c r="G1031" s="13"/>
      <c r="H1031"/>
      <c r="I1031"/>
      <c r="J1031"/>
      <c r="K1031"/>
      <c r="L1031"/>
      <c r="M1031"/>
      <c r="N1031"/>
      <c r="O1031"/>
      <c r="P1031" s="73"/>
      <c r="Q1031" s="74"/>
      <c r="R1031" s="74"/>
      <c r="S1031" s="74"/>
      <c r="T1031" s="74"/>
      <c r="U1031" s="74"/>
      <c r="V1031"/>
      <c r="W1031"/>
      <c r="X1031"/>
      <c r="Y1031" s="13"/>
      <c r="Z1031" s="13"/>
      <c r="AA1031" s="13"/>
      <c r="AC1031"/>
      <c r="AD1031" s="13"/>
      <c r="AI1031" s="2"/>
      <c r="AM1031" s="22"/>
    </row>
    <row r="1032" spans="1:39" s="12" customFormat="1">
      <c r="A1032" s="26"/>
      <c r="B1032" s="11"/>
      <c r="E1032" s="26"/>
      <c r="F1032" s="13"/>
      <c r="G1032" s="13"/>
      <c r="H1032"/>
      <c r="I1032"/>
      <c r="J1032"/>
      <c r="K1032"/>
      <c r="L1032"/>
      <c r="M1032"/>
      <c r="N1032"/>
      <c r="O1032"/>
      <c r="P1032" s="73"/>
      <c r="Q1032" s="74"/>
      <c r="R1032" s="74"/>
      <c r="S1032" s="74"/>
      <c r="T1032" s="74"/>
      <c r="U1032" s="74"/>
      <c r="V1032"/>
      <c r="W1032"/>
      <c r="X1032"/>
      <c r="Y1032" s="13"/>
      <c r="Z1032" s="13"/>
      <c r="AA1032" s="13"/>
      <c r="AC1032"/>
      <c r="AD1032" s="13"/>
      <c r="AI1032" s="2"/>
      <c r="AM1032" s="22"/>
    </row>
    <row r="1033" spans="1:39" s="12" customFormat="1">
      <c r="A1033" s="26"/>
      <c r="B1033" s="11"/>
      <c r="E1033" s="26"/>
      <c r="F1033" s="13"/>
      <c r="G1033" s="13"/>
      <c r="H1033"/>
      <c r="I1033"/>
      <c r="J1033"/>
      <c r="K1033"/>
      <c r="L1033"/>
      <c r="M1033"/>
      <c r="N1033"/>
      <c r="O1033"/>
      <c r="P1033" s="73"/>
      <c r="Q1033" s="74"/>
      <c r="R1033" s="74"/>
      <c r="S1033" s="74"/>
      <c r="T1033" s="74"/>
      <c r="U1033" s="74"/>
      <c r="V1033"/>
      <c r="W1033"/>
      <c r="X1033"/>
      <c r="Y1033" s="13"/>
      <c r="Z1033" s="13"/>
      <c r="AA1033" s="13"/>
      <c r="AC1033"/>
      <c r="AD1033" s="13"/>
      <c r="AI1033" s="2"/>
      <c r="AM1033" s="22"/>
    </row>
    <row r="1034" spans="1:39" s="12" customFormat="1">
      <c r="A1034" s="26"/>
      <c r="B1034" s="11"/>
      <c r="E1034" s="26"/>
      <c r="F1034" s="13"/>
      <c r="G1034" s="13"/>
      <c r="H1034"/>
      <c r="I1034"/>
      <c r="J1034"/>
      <c r="K1034"/>
      <c r="L1034"/>
      <c r="M1034"/>
      <c r="N1034"/>
      <c r="O1034"/>
      <c r="P1034" s="73"/>
      <c r="Q1034" s="74"/>
      <c r="R1034" s="74"/>
      <c r="S1034" s="74"/>
      <c r="T1034" s="74"/>
      <c r="U1034" s="74"/>
      <c r="V1034"/>
      <c r="W1034"/>
      <c r="X1034"/>
      <c r="Y1034" s="13"/>
      <c r="Z1034" s="13"/>
      <c r="AA1034" s="13"/>
      <c r="AC1034"/>
      <c r="AD1034" s="13"/>
      <c r="AI1034" s="2"/>
      <c r="AM1034" s="22"/>
    </row>
    <row r="1035" spans="1:39" s="12" customFormat="1">
      <c r="A1035" s="26"/>
      <c r="B1035" s="11"/>
      <c r="E1035" s="26"/>
      <c r="F1035" s="13"/>
      <c r="G1035" s="13"/>
      <c r="H1035"/>
      <c r="I1035"/>
      <c r="J1035"/>
      <c r="K1035"/>
      <c r="L1035"/>
      <c r="M1035"/>
      <c r="N1035"/>
      <c r="O1035"/>
      <c r="P1035" s="73"/>
      <c r="Q1035" s="74"/>
      <c r="R1035" s="74"/>
      <c r="S1035" s="74"/>
      <c r="T1035" s="74"/>
      <c r="U1035" s="74"/>
      <c r="V1035"/>
      <c r="W1035"/>
      <c r="X1035"/>
      <c r="Y1035" s="13"/>
      <c r="Z1035" s="13"/>
      <c r="AA1035" s="13"/>
      <c r="AC1035"/>
      <c r="AD1035" s="13"/>
      <c r="AI1035" s="2"/>
      <c r="AM1035" s="22"/>
    </row>
    <row r="1036" spans="1:39" s="12" customFormat="1">
      <c r="A1036" s="26"/>
      <c r="B1036" s="11"/>
      <c r="E1036" s="26"/>
      <c r="F1036" s="13"/>
      <c r="G1036" s="13"/>
      <c r="H1036"/>
      <c r="I1036"/>
      <c r="J1036"/>
      <c r="K1036"/>
      <c r="L1036"/>
      <c r="M1036"/>
      <c r="N1036"/>
      <c r="O1036"/>
      <c r="P1036" s="73"/>
      <c r="Q1036" s="74"/>
      <c r="R1036" s="74"/>
      <c r="S1036" s="74"/>
      <c r="T1036" s="74"/>
      <c r="U1036" s="74"/>
      <c r="V1036"/>
      <c r="W1036"/>
      <c r="X1036"/>
      <c r="Y1036" s="13"/>
      <c r="Z1036" s="13"/>
      <c r="AA1036" s="13"/>
      <c r="AC1036"/>
      <c r="AD1036" s="13"/>
      <c r="AI1036" s="2"/>
      <c r="AM1036" s="22"/>
    </row>
    <row r="1037" spans="1:39" s="12" customFormat="1">
      <c r="A1037" s="26"/>
      <c r="B1037" s="11"/>
      <c r="E1037" s="26"/>
      <c r="F1037" s="13"/>
      <c r="G1037" s="13"/>
      <c r="H1037"/>
      <c r="I1037"/>
      <c r="J1037"/>
      <c r="K1037"/>
      <c r="L1037"/>
      <c r="M1037"/>
      <c r="N1037"/>
      <c r="O1037"/>
      <c r="P1037" s="73"/>
      <c r="Q1037" s="74"/>
      <c r="R1037" s="74"/>
      <c r="S1037" s="74"/>
      <c r="T1037" s="74"/>
      <c r="U1037" s="74"/>
      <c r="V1037"/>
      <c r="W1037"/>
      <c r="X1037"/>
      <c r="Y1037" s="13"/>
      <c r="Z1037" s="13"/>
      <c r="AA1037" s="13"/>
      <c r="AC1037"/>
      <c r="AD1037" s="13"/>
      <c r="AI1037" s="2"/>
      <c r="AM1037" s="22"/>
    </row>
    <row r="1038" spans="1:39" s="12" customFormat="1">
      <c r="A1038" s="26"/>
      <c r="B1038" s="11"/>
      <c r="E1038" s="26"/>
      <c r="F1038" s="13"/>
      <c r="G1038" s="13"/>
      <c r="H1038"/>
      <c r="I1038"/>
      <c r="J1038"/>
      <c r="K1038"/>
      <c r="L1038"/>
      <c r="M1038"/>
      <c r="N1038"/>
      <c r="O1038"/>
      <c r="P1038" s="73"/>
      <c r="Q1038" s="74"/>
      <c r="R1038" s="74"/>
      <c r="S1038" s="74"/>
      <c r="T1038" s="74"/>
      <c r="U1038" s="74"/>
      <c r="V1038"/>
      <c r="W1038"/>
      <c r="X1038"/>
      <c r="Y1038" s="13"/>
      <c r="Z1038" s="13"/>
      <c r="AA1038" s="13"/>
      <c r="AC1038"/>
      <c r="AD1038" s="13"/>
      <c r="AI1038" s="2"/>
      <c r="AM1038" s="22"/>
    </row>
    <row r="1039" spans="1:39" s="12" customFormat="1">
      <c r="A1039" s="26"/>
      <c r="B1039" s="11"/>
      <c r="E1039" s="26"/>
      <c r="F1039" s="13"/>
      <c r="G1039" s="13"/>
      <c r="H1039"/>
      <c r="I1039"/>
      <c r="J1039"/>
      <c r="K1039"/>
      <c r="L1039"/>
      <c r="M1039"/>
      <c r="N1039"/>
      <c r="O1039"/>
      <c r="P1039" s="73"/>
      <c r="Q1039" s="74"/>
      <c r="R1039" s="74"/>
      <c r="S1039" s="74"/>
      <c r="T1039" s="74"/>
      <c r="U1039" s="74"/>
      <c r="V1039"/>
      <c r="W1039"/>
      <c r="X1039"/>
      <c r="Y1039" s="13"/>
      <c r="Z1039" s="13"/>
      <c r="AA1039" s="13"/>
      <c r="AC1039"/>
      <c r="AD1039" s="13"/>
      <c r="AI1039" s="2"/>
      <c r="AM1039" s="22"/>
    </row>
    <row r="1040" spans="1:39" s="12" customFormat="1">
      <c r="A1040" s="26"/>
      <c r="B1040" s="11"/>
      <c r="E1040" s="26"/>
      <c r="F1040" s="13"/>
      <c r="G1040" s="13"/>
      <c r="H1040"/>
      <c r="I1040"/>
      <c r="J1040"/>
      <c r="K1040"/>
      <c r="L1040"/>
      <c r="M1040"/>
      <c r="N1040"/>
      <c r="O1040"/>
      <c r="P1040" s="73"/>
      <c r="Q1040" s="74"/>
      <c r="R1040" s="74"/>
      <c r="S1040" s="74"/>
      <c r="T1040" s="74"/>
      <c r="U1040" s="74"/>
      <c r="V1040"/>
      <c r="W1040"/>
      <c r="X1040"/>
      <c r="Y1040" s="13"/>
      <c r="Z1040" s="13"/>
      <c r="AA1040" s="13"/>
      <c r="AC1040"/>
      <c r="AD1040" s="13"/>
      <c r="AI1040" s="2"/>
      <c r="AM1040" s="22"/>
    </row>
    <row r="1041" spans="1:39" s="12" customFormat="1">
      <c r="A1041" s="26"/>
      <c r="B1041" s="11"/>
      <c r="E1041" s="26"/>
      <c r="F1041" s="13"/>
      <c r="G1041" s="13"/>
      <c r="H1041"/>
      <c r="I1041"/>
      <c r="J1041"/>
      <c r="K1041"/>
      <c r="L1041"/>
      <c r="M1041"/>
      <c r="N1041"/>
      <c r="O1041"/>
      <c r="P1041" s="73"/>
      <c r="Q1041" s="74"/>
      <c r="R1041" s="74"/>
      <c r="S1041" s="74"/>
      <c r="T1041" s="74"/>
      <c r="U1041" s="74"/>
      <c r="V1041"/>
      <c r="W1041"/>
      <c r="X1041"/>
      <c r="Y1041" s="13"/>
      <c r="Z1041" s="13"/>
      <c r="AA1041" s="13"/>
      <c r="AC1041"/>
      <c r="AD1041" s="13"/>
      <c r="AI1041" s="2"/>
      <c r="AM1041" s="22"/>
    </row>
    <row r="1042" spans="1:39" s="12" customFormat="1">
      <c r="A1042" s="26"/>
      <c r="B1042" s="11"/>
      <c r="E1042" s="26"/>
      <c r="F1042" s="13"/>
      <c r="G1042" s="13"/>
      <c r="H1042"/>
      <c r="I1042"/>
      <c r="J1042"/>
      <c r="K1042"/>
      <c r="L1042"/>
      <c r="M1042"/>
      <c r="N1042"/>
      <c r="O1042"/>
      <c r="P1042" s="73"/>
      <c r="Q1042" s="74"/>
      <c r="R1042" s="74"/>
      <c r="S1042" s="74"/>
      <c r="T1042" s="74"/>
      <c r="U1042" s="74"/>
      <c r="V1042"/>
      <c r="W1042"/>
      <c r="X1042"/>
      <c r="Y1042" s="13"/>
      <c r="Z1042" s="13"/>
      <c r="AA1042" s="13"/>
      <c r="AC1042"/>
      <c r="AD1042" s="13"/>
      <c r="AI1042" s="2"/>
      <c r="AM1042" s="22"/>
    </row>
    <row r="1043" spans="1:39" s="12" customFormat="1">
      <c r="A1043" s="26"/>
      <c r="B1043" s="11"/>
      <c r="E1043" s="26"/>
      <c r="F1043" s="13"/>
      <c r="G1043" s="13"/>
      <c r="H1043"/>
      <c r="I1043"/>
      <c r="J1043"/>
      <c r="K1043"/>
      <c r="L1043"/>
      <c r="M1043"/>
      <c r="N1043"/>
      <c r="O1043"/>
      <c r="P1043" s="73"/>
      <c r="Q1043" s="74"/>
      <c r="R1043" s="74"/>
      <c r="S1043" s="74"/>
      <c r="T1043" s="74"/>
      <c r="U1043" s="74"/>
      <c r="V1043"/>
      <c r="W1043"/>
      <c r="X1043"/>
      <c r="Y1043" s="13"/>
      <c r="Z1043" s="13"/>
      <c r="AA1043" s="13"/>
      <c r="AC1043"/>
      <c r="AD1043" s="13"/>
      <c r="AI1043" s="2"/>
      <c r="AM1043" s="22"/>
    </row>
    <row r="1044" spans="1:39" s="12" customFormat="1">
      <c r="A1044" s="26"/>
      <c r="B1044" s="11"/>
      <c r="E1044" s="26"/>
      <c r="F1044" s="13"/>
      <c r="G1044" s="13"/>
      <c r="H1044"/>
      <c r="I1044"/>
      <c r="J1044"/>
      <c r="K1044"/>
      <c r="L1044"/>
      <c r="M1044"/>
      <c r="N1044"/>
      <c r="O1044"/>
      <c r="P1044" s="73"/>
      <c r="Q1044" s="74"/>
      <c r="R1044" s="74"/>
      <c r="S1044" s="74"/>
      <c r="T1044" s="74"/>
      <c r="U1044" s="74"/>
      <c r="V1044"/>
      <c r="W1044"/>
      <c r="X1044"/>
      <c r="Y1044" s="13"/>
      <c r="Z1044" s="13"/>
      <c r="AA1044" s="13"/>
      <c r="AC1044"/>
      <c r="AD1044" s="13"/>
      <c r="AI1044" s="2"/>
      <c r="AM1044" s="22"/>
    </row>
    <row r="1045" spans="1:39" s="12" customFormat="1">
      <c r="A1045" s="26"/>
      <c r="B1045" s="11"/>
      <c r="E1045" s="26"/>
      <c r="F1045" s="13"/>
      <c r="G1045" s="13"/>
      <c r="H1045"/>
      <c r="I1045"/>
      <c r="J1045"/>
      <c r="K1045"/>
      <c r="L1045"/>
      <c r="M1045"/>
      <c r="N1045"/>
      <c r="O1045"/>
      <c r="P1045" s="73"/>
      <c r="Q1045" s="74"/>
      <c r="R1045" s="74"/>
      <c r="S1045" s="74"/>
      <c r="T1045" s="74"/>
      <c r="U1045" s="74"/>
      <c r="V1045"/>
      <c r="W1045"/>
      <c r="X1045"/>
      <c r="Y1045" s="13"/>
      <c r="Z1045" s="13"/>
      <c r="AA1045" s="13"/>
      <c r="AC1045"/>
      <c r="AD1045" s="13"/>
      <c r="AI1045" s="2"/>
      <c r="AM1045" s="22"/>
    </row>
    <row r="1046" spans="1:39" s="12" customFormat="1">
      <c r="A1046" s="26"/>
      <c r="B1046" s="11"/>
      <c r="E1046" s="26"/>
      <c r="F1046" s="13"/>
      <c r="G1046" s="13"/>
      <c r="H1046"/>
      <c r="I1046"/>
      <c r="J1046"/>
      <c r="K1046"/>
      <c r="L1046"/>
      <c r="M1046"/>
      <c r="N1046"/>
      <c r="O1046"/>
      <c r="P1046" s="73"/>
      <c r="Q1046" s="74"/>
      <c r="R1046" s="74"/>
      <c r="S1046" s="74"/>
      <c r="T1046" s="74"/>
      <c r="U1046" s="74"/>
      <c r="V1046"/>
      <c r="W1046"/>
      <c r="X1046"/>
      <c r="Y1046" s="13"/>
      <c r="Z1046" s="13"/>
      <c r="AA1046" s="13"/>
      <c r="AC1046"/>
      <c r="AD1046" s="13"/>
      <c r="AI1046" s="2"/>
      <c r="AM1046" s="22"/>
    </row>
    <row r="1047" spans="1:39" s="12" customFormat="1">
      <c r="A1047" s="26"/>
      <c r="B1047" s="11"/>
      <c r="E1047" s="26"/>
      <c r="F1047" s="13"/>
      <c r="G1047" s="13"/>
      <c r="H1047"/>
      <c r="I1047"/>
      <c r="J1047"/>
      <c r="K1047"/>
      <c r="L1047"/>
      <c r="M1047"/>
      <c r="N1047"/>
      <c r="O1047"/>
      <c r="P1047" s="73"/>
      <c r="Q1047" s="74"/>
      <c r="R1047" s="74"/>
      <c r="S1047" s="74"/>
      <c r="T1047" s="74"/>
      <c r="U1047" s="74"/>
      <c r="V1047"/>
      <c r="W1047"/>
      <c r="X1047"/>
      <c r="Y1047" s="13"/>
      <c r="Z1047" s="13"/>
      <c r="AA1047" s="13"/>
      <c r="AC1047"/>
      <c r="AD1047" s="13"/>
      <c r="AI1047" s="2"/>
      <c r="AM1047" s="22"/>
    </row>
    <row r="1048" spans="1:39" s="12" customFormat="1">
      <c r="A1048" s="26"/>
      <c r="B1048" s="11"/>
      <c r="E1048" s="26"/>
      <c r="F1048" s="13"/>
      <c r="G1048" s="13"/>
      <c r="H1048"/>
      <c r="I1048"/>
      <c r="J1048"/>
      <c r="K1048"/>
      <c r="L1048"/>
      <c r="M1048"/>
      <c r="N1048"/>
      <c r="O1048"/>
      <c r="P1048" s="73"/>
      <c r="Q1048" s="74"/>
      <c r="R1048" s="74"/>
      <c r="S1048" s="74"/>
      <c r="T1048" s="74"/>
      <c r="U1048" s="74"/>
      <c r="V1048"/>
      <c r="W1048"/>
      <c r="X1048"/>
      <c r="Y1048" s="13"/>
      <c r="Z1048" s="13"/>
      <c r="AA1048" s="13"/>
      <c r="AC1048"/>
      <c r="AD1048" s="13"/>
      <c r="AI1048" s="2"/>
      <c r="AM1048" s="22"/>
    </row>
    <row r="1049" spans="1:39" s="12" customFormat="1">
      <c r="A1049" s="26"/>
      <c r="B1049" s="11"/>
      <c r="E1049" s="26"/>
      <c r="F1049" s="13"/>
      <c r="G1049" s="13"/>
      <c r="H1049"/>
      <c r="I1049"/>
      <c r="J1049"/>
      <c r="K1049"/>
      <c r="L1049"/>
      <c r="M1049"/>
      <c r="N1049"/>
      <c r="O1049"/>
      <c r="P1049" s="73"/>
      <c r="Q1049" s="74"/>
      <c r="R1049" s="74"/>
      <c r="S1049" s="74"/>
      <c r="T1049" s="74"/>
      <c r="U1049" s="74"/>
      <c r="V1049"/>
      <c r="W1049"/>
      <c r="X1049"/>
      <c r="Y1049" s="13"/>
      <c r="Z1049" s="13"/>
      <c r="AA1049" s="13"/>
      <c r="AC1049"/>
      <c r="AD1049" s="13"/>
      <c r="AI1049" s="2"/>
      <c r="AM1049" s="22"/>
    </row>
    <row r="1050" spans="1:39" s="12" customFormat="1">
      <c r="A1050" s="26"/>
      <c r="B1050" s="11"/>
      <c r="E1050" s="26"/>
      <c r="F1050" s="13"/>
      <c r="G1050" s="13"/>
      <c r="H1050"/>
      <c r="I1050"/>
      <c r="J1050"/>
      <c r="K1050"/>
      <c r="L1050"/>
      <c r="M1050"/>
      <c r="N1050"/>
      <c r="O1050"/>
      <c r="P1050" s="73"/>
      <c r="Q1050" s="74"/>
      <c r="R1050" s="74"/>
      <c r="S1050" s="74"/>
      <c r="T1050" s="74"/>
      <c r="U1050" s="74"/>
      <c r="V1050"/>
      <c r="W1050"/>
      <c r="X1050"/>
      <c r="Y1050" s="13"/>
      <c r="Z1050" s="13"/>
      <c r="AA1050" s="13"/>
      <c r="AC1050"/>
      <c r="AD1050" s="13"/>
      <c r="AI1050" s="2"/>
      <c r="AM1050" s="22"/>
    </row>
    <row r="1051" spans="1:39" s="12" customFormat="1">
      <c r="A1051" s="26"/>
      <c r="B1051" s="11"/>
      <c r="E1051" s="26"/>
      <c r="F1051" s="13"/>
      <c r="G1051" s="13"/>
      <c r="H1051"/>
      <c r="I1051"/>
      <c r="J1051"/>
      <c r="K1051"/>
      <c r="L1051"/>
      <c r="M1051"/>
      <c r="N1051"/>
      <c r="O1051"/>
      <c r="P1051" s="73"/>
      <c r="Q1051" s="74"/>
      <c r="R1051" s="74"/>
      <c r="S1051" s="74"/>
      <c r="T1051" s="74"/>
      <c r="U1051" s="74"/>
      <c r="V1051"/>
      <c r="W1051"/>
      <c r="X1051"/>
      <c r="Y1051" s="13"/>
      <c r="Z1051" s="13"/>
      <c r="AA1051" s="13"/>
      <c r="AC1051"/>
      <c r="AD1051" s="13"/>
      <c r="AI1051" s="2"/>
      <c r="AM1051" s="22"/>
    </row>
    <row r="1052" spans="1:39" s="12" customFormat="1">
      <c r="A1052" s="26"/>
      <c r="B1052" s="11"/>
      <c r="E1052" s="26"/>
      <c r="F1052" s="13"/>
      <c r="G1052" s="13"/>
      <c r="H1052"/>
      <c r="I1052"/>
      <c r="J1052"/>
      <c r="K1052"/>
      <c r="L1052"/>
      <c r="M1052"/>
      <c r="N1052"/>
      <c r="O1052"/>
      <c r="P1052" s="73"/>
      <c r="Q1052" s="74"/>
      <c r="R1052" s="74"/>
      <c r="S1052" s="74"/>
      <c r="T1052" s="74"/>
      <c r="U1052" s="74"/>
      <c r="V1052"/>
      <c r="W1052"/>
      <c r="X1052"/>
      <c r="Y1052" s="13"/>
      <c r="Z1052" s="13"/>
      <c r="AA1052" s="13"/>
      <c r="AC1052"/>
      <c r="AD1052" s="13"/>
      <c r="AI1052" s="2"/>
      <c r="AM1052" s="22"/>
    </row>
    <row r="1053" spans="1:39" s="12" customFormat="1">
      <c r="A1053" s="26"/>
      <c r="B1053" s="11"/>
      <c r="E1053" s="26"/>
      <c r="F1053" s="13"/>
      <c r="G1053" s="13"/>
      <c r="H1053"/>
      <c r="I1053"/>
      <c r="J1053"/>
      <c r="K1053"/>
      <c r="L1053"/>
      <c r="M1053"/>
      <c r="N1053"/>
      <c r="O1053"/>
      <c r="P1053" s="73"/>
      <c r="Q1053" s="74"/>
      <c r="R1053" s="74"/>
      <c r="S1053" s="74"/>
      <c r="T1053" s="74"/>
      <c r="U1053" s="74"/>
      <c r="V1053"/>
      <c r="W1053"/>
      <c r="X1053"/>
      <c r="Y1053" s="13"/>
      <c r="Z1053" s="13"/>
      <c r="AA1053" s="13"/>
      <c r="AC1053"/>
      <c r="AD1053" s="13"/>
      <c r="AI1053" s="2"/>
      <c r="AM1053" s="22"/>
    </row>
    <row r="1054" spans="1:39" s="12" customFormat="1">
      <c r="A1054" s="26"/>
      <c r="B1054" s="11"/>
      <c r="E1054" s="26"/>
      <c r="F1054" s="13"/>
      <c r="G1054" s="13"/>
      <c r="H1054"/>
      <c r="I1054"/>
      <c r="J1054"/>
      <c r="K1054"/>
      <c r="L1054"/>
      <c r="M1054"/>
      <c r="N1054"/>
      <c r="O1054"/>
      <c r="P1054" s="73"/>
      <c r="Q1054" s="74"/>
      <c r="R1054" s="74"/>
      <c r="S1054" s="74"/>
      <c r="T1054" s="74"/>
      <c r="U1054" s="74"/>
      <c r="V1054"/>
      <c r="W1054"/>
      <c r="X1054"/>
      <c r="Y1054" s="13"/>
      <c r="Z1054" s="13"/>
      <c r="AA1054" s="13"/>
      <c r="AC1054"/>
      <c r="AD1054" s="13"/>
      <c r="AI1054" s="2"/>
      <c r="AM1054" s="22"/>
    </row>
    <row r="1055" spans="1:39" s="12" customFormat="1">
      <c r="A1055" s="26"/>
      <c r="B1055" s="11"/>
      <c r="E1055" s="26"/>
      <c r="F1055" s="13"/>
      <c r="G1055" s="13"/>
      <c r="H1055"/>
      <c r="I1055"/>
      <c r="J1055"/>
      <c r="K1055"/>
      <c r="L1055"/>
      <c r="M1055"/>
      <c r="N1055"/>
      <c r="O1055"/>
      <c r="P1055" s="73"/>
      <c r="Q1055" s="74"/>
      <c r="R1055" s="74"/>
      <c r="S1055" s="74"/>
      <c r="T1055" s="74"/>
      <c r="U1055" s="74"/>
      <c r="V1055"/>
      <c r="W1055"/>
      <c r="X1055"/>
      <c r="Y1055" s="13"/>
      <c r="Z1055" s="13"/>
      <c r="AA1055" s="13"/>
      <c r="AC1055"/>
      <c r="AD1055" s="13"/>
      <c r="AI1055" s="2"/>
      <c r="AM1055" s="22"/>
    </row>
    <row r="1056" spans="1:39" s="12" customFormat="1">
      <c r="A1056" s="26"/>
      <c r="B1056" s="11"/>
      <c r="E1056" s="26"/>
      <c r="F1056" s="13"/>
      <c r="G1056" s="13"/>
      <c r="H1056"/>
      <c r="I1056"/>
      <c r="J1056"/>
      <c r="K1056"/>
      <c r="L1056"/>
      <c r="M1056"/>
      <c r="N1056"/>
      <c r="O1056"/>
      <c r="P1056" s="73"/>
      <c r="Q1056" s="74"/>
      <c r="R1056" s="74"/>
      <c r="S1056" s="74"/>
      <c r="T1056" s="74"/>
      <c r="U1056" s="74"/>
      <c r="V1056"/>
      <c r="W1056"/>
      <c r="X1056"/>
      <c r="Y1056" s="13"/>
      <c r="Z1056" s="13"/>
      <c r="AA1056" s="13"/>
      <c r="AC1056"/>
      <c r="AD1056" s="13"/>
      <c r="AI1056" s="2"/>
      <c r="AM1056" s="22"/>
    </row>
    <row r="1057" spans="1:39" s="12" customFormat="1">
      <c r="A1057" s="26"/>
      <c r="B1057" s="11"/>
      <c r="E1057" s="26"/>
      <c r="F1057" s="13"/>
      <c r="G1057" s="13"/>
      <c r="H1057"/>
      <c r="I1057"/>
      <c r="J1057"/>
      <c r="K1057"/>
      <c r="L1057"/>
      <c r="M1057"/>
      <c r="N1057"/>
      <c r="O1057"/>
      <c r="P1057" s="73"/>
      <c r="Q1057" s="74"/>
      <c r="R1057" s="74"/>
      <c r="S1057" s="74"/>
      <c r="T1057" s="74"/>
      <c r="U1057" s="74"/>
      <c r="V1057"/>
      <c r="W1057"/>
      <c r="X1057"/>
      <c r="Y1057" s="13"/>
      <c r="Z1057" s="13"/>
      <c r="AA1057" s="13"/>
      <c r="AC1057"/>
      <c r="AD1057" s="13"/>
      <c r="AI1057" s="2"/>
      <c r="AM1057" s="22"/>
    </row>
    <row r="1058" spans="1:39" s="12" customFormat="1">
      <c r="A1058" s="26"/>
      <c r="B1058" s="11"/>
      <c r="E1058" s="26"/>
      <c r="F1058" s="13"/>
      <c r="G1058" s="13"/>
      <c r="H1058"/>
      <c r="I1058"/>
      <c r="J1058"/>
      <c r="K1058"/>
      <c r="L1058"/>
      <c r="M1058"/>
      <c r="N1058"/>
      <c r="O1058"/>
      <c r="P1058" s="73"/>
      <c r="Q1058" s="74"/>
      <c r="R1058" s="74"/>
      <c r="S1058" s="74"/>
      <c r="T1058" s="74"/>
      <c r="U1058" s="74"/>
      <c r="V1058"/>
      <c r="W1058"/>
      <c r="X1058"/>
      <c r="Y1058" s="13"/>
      <c r="Z1058" s="13"/>
      <c r="AA1058" s="13"/>
      <c r="AC1058"/>
      <c r="AD1058" s="13"/>
      <c r="AI1058" s="2"/>
      <c r="AM1058" s="22"/>
    </row>
    <row r="1059" spans="1:39" s="12" customFormat="1">
      <c r="A1059" s="26"/>
      <c r="B1059" s="11"/>
      <c r="E1059" s="26"/>
      <c r="F1059" s="13"/>
      <c r="G1059" s="13"/>
      <c r="H1059"/>
      <c r="I1059"/>
      <c r="J1059"/>
      <c r="K1059"/>
      <c r="L1059"/>
      <c r="M1059"/>
      <c r="N1059"/>
      <c r="O1059"/>
      <c r="P1059" s="73"/>
      <c r="Q1059" s="74"/>
      <c r="R1059" s="74"/>
      <c r="S1059" s="74"/>
      <c r="T1059" s="74"/>
      <c r="U1059" s="74"/>
      <c r="V1059"/>
      <c r="W1059"/>
      <c r="X1059"/>
      <c r="Y1059" s="13"/>
      <c r="Z1059" s="13"/>
      <c r="AA1059" s="13"/>
      <c r="AC1059"/>
      <c r="AD1059" s="13"/>
      <c r="AI1059" s="2"/>
      <c r="AM1059" s="22"/>
    </row>
    <row r="1060" spans="1:39" s="12" customFormat="1">
      <c r="A1060" s="26"/>
      <c r="B1060" s="11"/>
      <c r="E1060" s="26"/>
      <c r="F1060" s="13"/>
      <c r="G1060" s="13"/>
      <c r="H1060"/>
      <c r="I1060"/>
      <c r="J1060"/>
      <c r="K1060"/>
      <c r="L1060"/>
      <c r="M1060"/>
      <c r="N1060"/>
      <c r="O1060"/>
      <c r="P1060" s="73"/>
      <c r="Q1060" s="74"/>
      <c r="R1060" s="74"/>
      <c r="S1060" s="74"/>
      <c r="T1060" s="74"/>
      <c r="U1060" s="74"/>
      <c r="V1060"/>
      <c r="W1060"/>
      <c r="X1060"/>
      <c r="Y1060" s="13"/>
      <c r="Z1060" s="13"/>
      <c r="AA1060" s="13"/>
      <c r="AC1060"/>
      <c r="AD1060" s="13"/>
      <c r="AI1060" s="2"/>
      <c r="AM1060" s="22"/>
    </row>
    <row r="1061" spans="1:39" s="12" customFormat="1">
      <c r="A1061" s="26"/>
      <c r="B1061" s="11"/>
      <c r="E1061" s="26"/>
      <c r="F1061" s="13"/>
      <c r="G1061" s="13"/>
      <c r="H1061"/>
      <c r="I1061"/>
      <c r="J1061"/>
      <c r="K1061"/>
      <c r="L1061"/>
      <c r="M1061"/>
      <c r="N1061"/>
      <c r="O1061"/>
      <c r="P1061" s="73"/>
      <c r="Q1061" s="74"/>
      <c r="R1061" s="74"/>
      <c r="S1061" s="74"/>
      <c r="T1061" s="74"/>
      <c r="U1061" s="74"/>
      <c r="V1061"/>
      <c r="W1061"/>
      <c r="X1061"/>
      <c r="Y1061" s="13"/>
      <c r="Z1061" s="13"/>
      <c r="AA1061" s="13"/>
      <c r="AC1061"/>
      <c r="AD1061" s="13"/>
      <c r="AI1061" s="2"/>
      <c r="AM1061" s="22"/>
    </row>
    <row r="1062" spans="1:39" s="12" customFormat="1">
      <c r="A1062" s="26"/>
      <c r="B1062" s="11"/>
      <c r="E1062" s="26"/>
      <c r="F1062" s="13"/>
      <c r="G1062" s="13"/>
      <c r="H1062"/>
      <c r="I1062"/>
      <c r="J1062"/>
      <c r="K1062"/>
      <c r="L1062"/>
      <c r="M1062"/>
      <c r="N1062"/>
      <c r="O1062"/>
      <c r="P1062" s="73"/>
      <c r="Q1062" s="74"/>
      <c r="R1062" s="74"/>
      <c r="S1062" s="74"/>
      <c r="T1062" s="74"/>
      <c r="U1062" s="74"/>
      <c r="V1062"/>
      <c r="W1062"/>
      <c r="X1062"/>
      <c r="Y1062" s="13"/>
      <c r="Z1062" s="13"/>
      <c r="AA1062" s="13"/>
      <c r="AC1062"/>
      <c r="AD1062" s="13"/>
      <c r="AI1062" s="2"/>
      <c r="AM1062" s="22"/>
    </row>
    <row r="1063" spans="1:39" s="12" customFormat="1">
      <c r="A1063" s="26"/>
      <c r="B1063" s="11"/>
      <c r="E1063" s="26"/>
      <c r="F1063" s="13"/>
      <c r="G1063" s="13"/>
      <c r="H1063"/>
      <c r="I1063"/>
      <c r="J1063"/>
      <c r="K1063"/>
      <c r="L1063"/>
      <c r="M1063"/>
      <c r="N1063"/>
      <c r="O1063"/>
      <c r="P1063" s="73"/>
      <c r="Q1063" s="74"/>
      <c r="R1063" s="74"/>
      <c r="S1063" s="74"/>
      <c r="T1063" s="74"/>
      <c r="U1063" s="74"/>
      <c r="V1063"/>
      <c r="W1063"/>
      <c r="X1063"/>
      <c r="Y1063" s="13"/>
      <c r="Z1063" s="13"/>
      <c r="AA1063" s="13"/>
      <c r="AC1063"/>
      <c r="AD1063" s="13"/>
      <c r="AI1063" s="2"/>
      <c r="AM1063" s="22"/>
    </row>
    <row r="1064" spans="1:39" s="12" customFormat="1">
      <c r="A1064" s="26"/>
      <c r="B1064" s="11"/>
      <c r="E1064" s="26"/>
      <c r="F1064" s="13"/>
      <c r="G1064" s="13"/>
      <c r="H1064"/>
      <c r="I1064"/>
      <c r="J1064"/>
      <c r="K1064"/>
      <c r="L1064"/>
      <c r="M1064"/>
      <c r="N1064"/>
      <c r="O1064"/>
      <c r="P1064" s="73"/>
      <c r="Q1064" s="74"/>
      <c r="R1064" s="74"/>
      <c r="S1064" s="74"/>
      <c r="T1064" s="74"/>
      <c r="U1064" s="74"/>
      <c r="V1064"/>
      <c r="W1064"/>
      <c r="X1064"/>
      <c r="Y1064" s="13"/>
      <c r="Z1064" s="13"/>
      <c r="AA1064" s="13"/>
      <c r="AC1064"/>
      <c r="AD1064" s="13"/>
      <c r="AI1064" s="2"/>
      <c r="AM1064" s="22"/>
    </row>
    <row r="1065" spans="1:39" s="12" customFormat="1">
      <c r="A1065" s="26"/>
      <c r="B1065" s="11"/>
      <c r="E1065" s="26"/>
      <c r="F1065" s="13"/>
      <c r="G1065" s="13"/>
      <c r="H1065"/>
      <c r="I1065"/>
      <c r="J1065"/>
      <c r="K1065"/>
      <c r="L1065"/>
      <c r="M1065"/>
      <c r="N1065"/>
      <c r="O1065"/>
      <c r="P1065" s="73"/>
      <c r="Q1065" s="74"/>
      <c r="R1065" s="74"/>
      <c r="S1065" s="74"/>
      <c r="T1065" s="74"/>
      <c r="U1065" s="74"/>
      <c r="V1065"/>
      <c r="W1065"/>
      <c r="X1065"/>
      <c r="Y1065" s="13"/>
      <c r="Z1065" s="13"/>
      <c r="AA1065" s="13"/>
      <c r="AC1065"/>
      <c r="AD1065" s="13"/>
      <c r="AI1065" s="2"/>
      <c r="AM1065" s="22"/>
    </row>
    <row r="1066" spans="1:39" s="12" customFormat="1">
      <c r="A1066" s="26"/>
      <c r="B1066" s="11"/>
      <c r="E1066" s="26"/>
      <c r="F1066" s="13"/>
      <c r="G1066" s="13"/>
      <c r="H1066"/>
      <c r="I1066"/>
      <c r="J1066"/>
      <c r="K1066"/>
      <c r="L1066"/>
      <c r="M1066"/>
      <c r="N1066"/>
      <c r="O1066"/>
      <c r="P1066" s="73"/>
      <c r="Q1066" s="74"/>
      <c r="R1066" s="74"/>
      <c r="S1066" s="74"/>
      <c r="T1066" s="74"/>
      <c r="U1066" s="74"/>
      <c r="V1066"/>
      <c r="W1066"/>
      <c r="X1066"/>
      <c r="Y1066" s="13"/>
      <c r="Z1066" s="13"/>
      <c r="AA1066" s="13"/>
      <c r="AC1066"/>
      <c r="AD1066" s="13"/>
      <c r="AI1066" s="2"/>
      <c r="AM1066" s="22"/>
    </row>
    <row r="1067" spans="1:39" s="12" customFormat="1">
      <c r="A1067" s="26"/>
      <c r="B1067" s="11"/>
      <c r="E1067" s="26"/>
      <c r="F1067" s="13"/>
      <c r="G1067" s="13"/>
      <c r="H1067"/>
      <c r="I1067"/>
      <c r="J1067"/>
      <c r="K1067"/>
      <c r="L1067"/>
      <c r="M1067"/>
      <c r="N1067"/>
      <c r="O1067"/>
      <c r="P1067" s="73"/>
      <c r="Q1067" s="74"/>
      <c r="R1067" s="74"/>
      <c r="S1067" s="74"/>
      <c r="T1067" s="74"/>
      <c r="U1067" s="74"/>
      <c r="V1067"/>
      <c r="W1067"/>
      <c r="X1067"/>
      <c r="Y1067" s="13"/>
      <c r="Z1067" s="13"/>
      <c r="AA1067" s="13"/>
      <c r="AC1067"/>
      <c r="AD1067" s="13"/>
      <c r="AI1067" s="2"/>
      <c r="AM1067" s="22"/>
    </row>
    <row r="1068" spans="1:39" s="12" customFormat="1">
      <c r="A1068" s="26"/>
      <c r="B1068" s="11"/>
      <c r="E1068" s="26"/>
      <c r="F1068" s="13"/>
      <c r="G1068" s="13"/>
      <c r="H1068"/>
      <c r="I1068"/>
      <c r="J1068"/>
      <c r="K1068"/>
      <c r="L1068"/>
      <c r="M1068"/>
      <c r="N1068"/>
      <c r="O1068"/>
      <c r="P1068" s="73"/>
      <c r="Q1068" s="74"/>
      <c r="R1068" s="74"/>
      <c r="S1068" s="74"/>
      <c r="T1068" s="74"/>
      <c r="U1068" s="74"/>
      <c r="V1068"/>
      <c r="W1068"/>
      <c r="X1068"/>
      <c r="Y1068" s="13"/>
      <c r="Z1068" s="13"/>
      <c r="AA1068" s="13"/>
      <c r="AC1068"/>
      <c r="AD1068" s="13"/>
      <c r="AI1068" s="2"/>
      <c r="AM1068" s="22"/>
    </row>
    <row r="1069" spans="1:39" s="12" customFormat="1">
      <c r="A1069" s="26"/>
      <c r="B1069" s="11"/>
      <c r="E1069" s="26"/>
      <c r="F1069" s="13"/>
      <c r="G1069" s="13"/>
      <c r="H1069"/>
      <c r="I1069"/>
      <c r="J1069"/>
      <c r="K1069"/>
      <c r="L1069"/>
      <c r="M1069"/>
      <c r="N1069"/>
      <c r="O1069"/>
      <c r="P1069" s="73"/>
      <c r="Q1069" s="74"/>
      <c r="R1069" s="74"/>
      <c r="S1069" s="74"/>
      <c r="T1069" s="74"/>
      <c r="U1069" s="74"/>
      <c r="V1069"/>
      <c r="W1069"/>
      <c r="X1069"/>
      <c r="Y1069" s="13"/>
      <c r="Z1069" s="13"/>
      <c r="AA1069" s="13"/>
      <c r="AC1069"/>
      <c r="AD1069" s="13"/>
      <c r="AI1069" s="2"/>
      <c r="AM1069" s="22"/>
    </row>
    <row r="1070" spans="1:39" s="12" customFormat="1">
      <c r="A1070" s="26"/>
      <c r="B1070" s="11"/>
      <c r="E1070" s="26"/>
      <c r="F1070" s="13"/>
      <c r="G1070" s="13"/>
      <c r="H1070"/>
      <c r="I1070"/>
      <c r="J1070"/>
      <c r="K1070"/>
      <c r="L1070"/>
      <c r="M1070"/>
      <c r="N1070"/>
      <c r="O1070"/>
      <c r="P1070" s="73"/>
      <c r="Q1070" s="74"/>
      <c r="R1070" s="74"/>
      <c r="S1070" s="74"/>
      <c r="T1070" s="74"/>
      <c r="U1070" s="74"/>
      <c r="V1070"/>
      <c r="W1070"/>
      <c r="X1070"/>
      <c r="Y1070" s="13"/>
      <c r="Z1070" s="13"/>
      <c r="AA1070" s="13"/>
      <c r="AC1070"/>
      <c r="AD1070" s="13"/>
      <c r="AI1070" s="2"/>
      <c r="AM1070" s="22"/>
    </row>
    <row r="1071" spans="1:39" s="12" customFormat="1">
      <c r="A1071" s="26"/>
      <c r="B1071" s="11"/>
      <c r="E1071" s="26"/>
      <c r="F1071" s="13"/>
      <c r="G1071" s="13"/>
      <c r="H1071"/>
      <c r="I1071"/>
      <c r="J1071"/>
      <c r="K1071"/>
      <c r="L1071"/>
      <c r="M1071"/>
      <c r="N1071"/>
      <c r="O1071"/>
      <c r="P1071" s="73"/>
      <c r="Q1071" s="74"/>
      <c r="R1071" s="74"/>
      <c r="S1071" s="74"/>
      <c r="T1071" s="74"/>
      <c r="U1071" s="74"/>
      <c r="V1071"/>
      <c r="W1071"/>
      <c r="X1071"/>
      <c r="Y1071" s="13"/>
      <c r="Z1071" s="13"/>
      <c r="AA1071" s="13"/>
      <c r="AC1071"/>
      <c r="AD1071" s="13"/>
      <c r="AI1071" s="2"/>
      <c r="AM1071" s="22"/>
    </row>
    <row r="1072" spans="1:39" s="12" customFormat="1">
      <c r="A1072" s="26"/>
      <c r="B1072" s="11"/>
      <c r="E1072" s="26"/>
      <c r="F1072" s="13"/>
      <c r="G1072" s="13"/>
      <c r="H1072"/>
      <c r="I1072"/>
      <c r="J1072"/>
      <c r="K1072"/>
      <c r="L1072"/>
      <c r="M1072"/>
      <c r="N1072"/>
      <c r="O1072"/>
      <c r="P1072" s="73"/>
      <c r="Q1072" s="74"/>
      <c r="R1072" s="74"/>
      <c r="S1072" s="74"/>
      <c r="T1072" s="74"/>
      <c r="U1072" s="74"/>
      <c r="V1072"/>
      <c r="W1072"/>
      <c r="X1072"/>
      <c r="Y1072" s="13"/>
      <c r="Z1072" s="13"/>
      <c r="AA1072" s="13"/>
      <c r="AC1072"/>
      <c r="AD1072" s="13"/>
      <c r="AI1072" s="2"/>
      <c r="AM1072" s="22"/>
    </row>
    <row r="1073" spans="1:39" s="12" customFormat="1">
      <c r="A1073" s="26"/>
      <c r="B1073" s="11"/>
      <c r="E1073" s="26"/>
      <c r="F1073" s="13"/>
      <c r="G1073" s="13"/>
      <c r="H1073"/>
      <c r="I1073"/>
      <c r="J1073"/>
      <c r="K1073"/>
      <c r="L1073"/>
      <c r="M1073"/>
      <c r="N1073"/>
      <c r="O1073"/>
      <c r="P1073" s="73"/>
      <c r="Q1073" s="74"/>
      <c r="R1073" s="74"/>
      <c r="S1073" s="74"/>
      <c r="T1073" s="74"/>
      <c r="U1073" s="74"/>
      <c r="V1073"/>
      <c r="W1073"/>
      <c r="X1073"/>
      <c r="Y1073" s="13"/>
      <c r="Z1073" s="13"/>
      <c r="AA1073" s="13"/>
      <c r="AC1073"/>
      <c r="AD1073" s="13"/>
      <c r="AI1073" s="2"/>
      <c r="AM1073" s="22"/>
    </row>
    <row r="1074" spans="1:39" s="12" customFormat="1">
      <c r="A1074" s="26"/>
      <c r="B1074" s="11"/>
      <c r="E1074" s="26"/>
      <c r="F1074" s="13"/>
      <c r="G1074" s="13"/>
      <c r="H1074"/>
      <c r="I1074"/>
      <c r="J1074"/>
      <c r="K1074"/>
      <c r="L1074"/>
      <c r="M1074"/>
      <c r="N1074"/>
      <c r="O1074"/>
      <c r="P1074" s="73"/>
      <c r="Q1074" s="74"/>
      <c r="R1074" s="74"/>
      <c r="S1074" s="74"/>
      <c r="T1074" s="74"/>
      <c r="U1074" s="74"/>
      <c r="V1074"/>
      <c r="W1074"/>
      <c r="X1074"/>
      <c r="Y1074" s="13"/>
      <c r="Z1074" s="13"/>
      <c r="AA1074" s="13"/>
      <c r="AC1074"/>
      <c r="AD1074" s="13"/>
      <c r="AI1074" s="2"/>
      <c r="AM1074" s="22"/>
    </row>
    <row r="1075" spans="1:39" s="12" customFormat="1">
      <c r="A1075" s="26"/>
      <c r="B1075" s="11"/>
      <c r="E1075" s="26"/>
      <c r="F1075" s="13"/>
      <c r="G1075" s="13"/>
      <c r="H1075"/>
      <c r="I1075"/>
      <c r="J1075"/>
      <c r="K1075"/>
      <c r="L1075"/>
      <c r="M1075"/>
      <c r="N1075"/>
      <c r="O1075"/>
      <c r="P1075" s="73"/>
      <c r="Q1075" s="74"/>
      <c r="R1075" s="74"/>
      <c r="S1075" s="74"/>
      <c r="T1075" s="74"/>
      <c r="U1075" s="74"/>
      <c r="V1075"/>
      <c r="W1075"/>
      <c r="X1075"/>
      <c r="Y1075" s="13"/>
      <c r="Z1075" s="13"/>
      <c r="AA1075" s="13"/>
      <c r="AC1075"/>
      <c r="AD1075" s="13"/>
      <c r="AI1075" s="2"/>
      <c r="AM1075" s="22"/>
    </row>
    <row r="1076" spans="1:39" s="12" customFormat="1">
      <c r="A1076" s="26"/>
      <c r="B1076" s="11"/>
      <c r="E1076" s="26"/>
      <c r="F1076" s="13"/>
      <c r="G1076" s="13"/>
      <c r="H1076"/>
      <c r="I1076"/>
      <c r="J1076"/>
      <c r="K1076"/>
      <c r="L1076"/>
      <c r="M1076"/>
      <c r="N1076"/>
      <c r="O1076"/>
      <c r="P1076" s="73"/>
      <c r="Q1076" s="74"/>
      <c r="R1076" s="74"/>
      <c r="S1076" s="74"/>
      <c r="T1076" s="74"/>
      <c r="U1076" s="74"/>
      <c r="V1076"/>
      <c r="W1076"/>
      <c r="X1076"/>
      <c r="Y1076" s="13"/>
      <c r="Z1076" s="13"/>
      <c r="AA1076" s="13"/>
      <c r="AC1076"/>
      <c r="AD1076" s="13"/>
      <c r="AI1076" s="2"/>
      <c r="AM1076" s="22"/>
    </row>
    <row r="1077" spans="1:39" s="12" customFormat="1">
      <c r="A1077" s="26"/>
      <c r="B1077" s="11"/>
      <c r="E1077" s="26"/>
      <c r="F1077" s="13"/>
      <c r="G1077" s="13"/>
      <c r="H1077"/>
      <c r="I1077"/>
      <c r="J1077"/>
      <c r="K1077"/>
      <c r="L1077"/>
      <c r="M1077"/>
      <c r="N1077"/>
      <c r="O1077"/>
      <c r="P1077" s="73"/>
      <c r="Q1077" s="74"/>
      <c r="R1077" s="74"/>
      <c r="S1077" s="74"/>
      <c r="T1077" s="74"/>
      <c r="U1077" s="74"/>
      <c r="V1077"/>
      <c r="W1077"/>
      <c r="X1077"/>
      <c r="Y1077" s="13"/>
      <c r="Z1077" s="13"/>
      <c r="AA1077" s="13"/>
      <c r="AC1077"/>
      <c r="AD1077" s="13"/>
      <c r="AI1077" s="2"/>
      <c r="AM1077" s="22"/>
    </row>
    <row r="1078" spans="1:39" s="12" customFormat="1">
      <c r="A1078" s="26"/>
      <c r="B1078" s="11"/>
      <c r="E1078" s="26"/>
      <c r="F1078" s="13"/>
      <c r="G1078" s="13"/>
      <c r="H1078"/>
      <c r="I1078"/>
      <c r="J1078"/>
      <c r="K1078"/>
      <c r="L1078"/>
      <c r="M1078"/>
      <c r="N1078"/>
      <c r="O1078"/>
      <c r="P1078" s="73"/>
      <c r="Q1078" s="74"/>
      <c r="R1078" s="74"/>
      <c r="S1078" s="74"/>
      <c r="T1078" s="74"/>
      <c r="U1078" s="74"/>
      <c r="V1078"/>
      <c r="W1078"/>
      <c r="X1078"/>
      <c r="Y1078" s="13"/>
      <c r="Z1078" s="13"/>
      <c r="AA1078" s="13"/>
      <c r="AC1078"/>
      <c r="AD1078" s="13"/>
      <c r="AI1078" s="2"/>
      <c r="AM1078" s="22"/>
    </row>
    <row r="1079" spans="1:39" s="12" customFormat="1">
      <c r="A1079" s="26"/>
      <c r="B1079" s="11"/>
      <c r="E1079" s="26"/>
      <c r="F1079" s="13"/>
      <c r="G1079" s="13"/>
      <c r="H1079"/>
      <c r="I1079"/>
      <c r="J1079"/>
      <c r="K1079"/>
      <c r="L1079"/>
      <c r="M1079"/>
      <c r="N1079"/>
      <c r="O1079"/>
      <c r="P1079" s="73"/>
      <c r="Q1079" s="74"/>
      <c r="R1079" s="74"/>
      <c r="S1079" s="74"/>
      <c r="T1079" s="74"/>
      <c r="U1079" s="74"/>
      <c r="V1079"/>
      <c r="W1079"/>
      <c r="X1079"/>
      <c r="Y1079" s="13"/>
      <c r="Z1079" s="13"/>
      <c r="AA1079" s="13"/>
      <c r="AC1079"/>
      <c r="AD1079" s="13"/>
      <c r="AI1079" s="2"/>
      <c r="AM1079" s="22"/>
    </row>
    <row r="1080" spans="1:39" s="12" customFormat="1">
      <c r="A1080" s="26"/>
      <c r="B1080" s="11"/>
      <c r="E1080" s="26"/>
      <c r="F1080" s="13"/>
      <c r="G1080" s="13"/>
      <c r="H1080"/>
      <c r="I1080"/>
      <c r="J1080"/>
      <c r="K1080"/>
      <c r="L1080"/>
      <c r="M1080"/>
      <c r="N1080"/>
      <c r="O1080"/>
      <c r="P1080" s="73"/>
      <c r="Q1080" s="74"/>
      <c r="R1080" s="74"/>
      <c r="S1080" s="74"/>
      <c r="T1080" s="74"/>
      <c r="U1080" s="74"/>
      <c r="V1080"/>
      <c r="W1080"/>
      <c r="X1080"/>
      <c r="Y1080" s="13"/>
      <c r="Z1080" s="13"/>
      <c r="AA1080" s="13"/>
      <c r="AC1080"/>
      <c r="AD1080" s="13"/>
      <c r="AI1080" s="2"/>
      <c r="AM1080" s="22"/>
    </row>
    <row r="1081" spans="1:39" s="12" customFormat="1">
      <c r="A1081" s="26"/>
      <c r="B1081" s="11"/>
      <c r="E1081" s="26"/>
      <c r="F1081" s="13"/>
      <c r="G1081" s="13"/>
      <c r="H1081"/>
      <c r="I1081"/>
      <c r="J1081"/>
      <c r="K1081"/>
      <c r="L1081"/>
      <c r="M1081"/>
      <c r="N1081"/>
      <c r="O1081"/>
      <c r="P1081" s="73"/>
      <c r="Q1081" s="74"/>
      <c r="R1081" s="74"/>
      <c r="S1081" s="74"/>
      <c r="T1081" s="74"/>
      <c r="U1081" s="74"/>
      <c r="V1081"/>
      <c r="W1081"/>
      <c r="X1081"/>
      <c r="Y1081" s="13"/>
      <c r="Z1081" s="13"/>
      <c r="AA1081" s="13"/>
      <c r="AC1081"/>
      <c r="AD1081" s="13"/>
      <c r="AI1081" s="2"/>
      <c r="AM1081" s="22"/>
    </row>
    <row r="1082" spans="1:39" s="12" customFormat="1">
      <c r="A1082" s="26"/>
      <c r="B1082" s="11"/>
      <c r="E1082" s="26"/>
      <c r="F1082" s="13"/>
      <c r="G1082" s="13"/>
      <c r="H1082"/>
      <c r="I1082"/>
      <c r="J1082"/>
      <c r="K1082"/>
      <c r="L1082"/>
      <c r="M1082"/>
      <c r="N1082"/>
      <c r="O1082"/>
      <c r="P1082" s="73"/>
      <c r="Q1082" s="74"/>
      <c r="R1082" s="74"/>
      <c r="S1082" s="74"/>
      <c r="T1082" s="74"/>
      <c r="U1082" s="74"/>
      <c r="V1082"/>
      <c r="W1082"/>
      <c r="X1082"/>
      <c r="Y1082" s="13"/>
      <c r="Z1082" s="13"/>
      <c r="AA1082" s="13"/>
      <c r="AC1082"/>
      <c r="AD1082" s="13"/>
      <c r="AI1082" s="2"/>
      <c r="AM1082" s="22"/>
    </row>
    <row r="1083" spans="1:39" s="12" customFormat="1">
      <c r="A1083" s="26"/>
      <c r="B1083" s="11"/>
      <c r="E1083" s="26"/>
      <c r="F1083" s="13"/>
      <c r="G1083" s="13"/>
      <c r="H1083"/>
      <c r="I1083"/>
      <c r="J1083"/>
      <c r="K1083"/>
      <c r="L1083"/>
      <c r="M1083"/>
      <c r="N1083"/>
      <c r="O1083"/>
      <c r="P1083" s="73"/>
      <c r="Q1083" s="74"/>
      <c r="R1083" s="74"/>
      <c r="S1083" s="74"/>
      <c r="T1083" s="74"/>
      <c r="U1083" s="74"/>
      <c r="V1083"/>
      <c r="W1083"/>
      <c r="X1083"/>
      <c r="Y1083" s="13"/>
      <c r="Z1083" s="13"/>
      <c r="AA1083" s="13"/>
      <c r="AC1083"/>
      <c r="AD1083" s="13"/>
      <c r="AI1083" s="2"/>
      <c r="AM1083" s="22"/>
    </row>
    <row r="1084" spans="1:39" s="12" customFormat="1">
      <c r="A1084" s="26"/>
      <c r="B1084" s="11"/>
      <c r="E1084" s="26"/>
      <c r="F1084" s="13"/>
      <c r="G1084" s="13"/>
      <c r="H1084"/>
      <c r="I1084"/>
      <c r="J1084"/>
      <c r="K1084"/>
      <c r="L1084"/>
      <c r="M1084"/>
      <c r="N1084"/>
      <c r="O1084"/>
      <c r="P1084" s="73"/>
      <c r="Q1084" s="74"/>
      <c r="R1084" s="74"/>
      <c r="S1084" s="74"/>
      <c r="T1084" s="74"/>
      <c r="U1084" s="74"/>
      <c r="V1084"/>
      <c r="W1084"/>
      <c r="X1084"/>
      <c r="Y1084" s="13"/>
      <c r="Z1084" s="13"/>
      <c r="AA1084" s="13"/>
      <c r="AC1084"/>
      <c r="AD1084" s="13"/>
      <c r="AI1084" s="2"/>
      <c r="AM1084" s="22"/>
    </row>
    <row r="1085" spans="1:39" s="12" customFormat="1">
      <c r="A1085" s="26"/>
      <c r="B1085" s="11"/>
      <c r="E1085" s="26"/>
      <c r="F1085" s="13"/>
      <c r="G1085" s="13"/>
      <c r="H1085"/>
      <c r="I1085"/>
      <c r="J1085"/>
      <c r="K1085"/>
      <c r="L1085"/>
      <c r="M1085"/>
      <c r="N1085"/>
      <c r="O1085"/>
      <c r="P1085" s="73"/>
      <c r="Q1085" s="74"/>
      <c r="R1085" s="74"/>
      <c r="S1085" s="74"/>
      <c r="T1085" s="74"/>
      <c r="U1085" s="74"/>
      <c r="V1085"/>
      <c r="W1085"/>
      <c r="X1085"/>
      <c r="Y1085" s="13"/>
      <c r="Z1085" s="13"/>
      <c r="AA1085" s="13"/>
      <c r="AC1085"/>
      <c r="AD1085" s="13"/>
      <c r="AI1085" s="2"/>
      <c r="AM1085" s="22"/>
    </row>
    <row r="1086" spans="1:39" s="12" customFormat="1">
      <c r="A1086" s="26"/>
      <c r="B1086" s="11"/>
      <c r="E1086" s="26"/>
      <c r="F1086" s="13"/>
      <c r="G1086" s="13"/>
      <c r="H1086"/>
      <c r="I1086"/>
      <c r="J1086"/>
      <c r="K1086"/>
      <c r="L1086"/>
      <c r="M1086"/>
      <c r="N1086"/>
      <c r="O1086"/>
      <c r="P1086" s="73"/>
      <c r="Q1086" s="74"/>
      <c r="R1086" s="74"/>
      <c r="S1086" s="74"/>
      <c r="T1086" s="74"/>
      <c r="U1086" s="74"/>
      <c r="V1086"/>
      <c r="W1086"/>
      <c r="X1086"/>
      <c r="Y1086" s="13"/>
      <c r="Z1086" s="13"/>
      <c r="AA1086" s="13"/>
      <c r="AC1086"/>
      <c r="AD1086" s="13"/>
      <c r="AI1086" s="2"/>
      <c r="AM1086" s="22"/>
    </row>
    <row r="1087" spans="1:39" s="12" customFormat="1">
      <c r="A1087" s="26"/>
      <c r="B1087" s="11"/>
      <c r="E1087" s="26"/>
      <c r="F1087" s="13"/>
      <c r="G1087" s="13"/>
      <c r="H1087"/>
      <c r="I1087"/>
      <c r="J1087"/>
      <c r="K1087"/>
      <c r="L1087"/>
      <c r="M1087"/>
      <c r="N1087"/>
      <c r="O1087"/>
      <c r="P1087" s="73"/>
      <c r="Q1087" s="74"/>
      <c r="R1087" s="74"/>
      <c r="S1087" s="74"/>
      <c r="T1087" s="74"/>
      <c r="U1087" s="74"/>
      <c r="V1087"/>
      <c r="W1087"/>
      <c r="X1087"/>
      <c r="Y1087" s="13"/>
      <c r="Z1087" s="13"/>
      <c r="AA1087" s="13"/>
      <c r="AC1087"/>
      <c r="AD1087" s="13"/>
      <c r="AI1087" s="2"/>
      <c r="AM1087" s="22"/>
    </row>
    <row r="1088" spans="1:39" s="12" customFormat="1">
      <c r="A1088" s="26"/>
      <c r="B1088" s="11"/>
      <c r="E1088" s="26"/>
      <c r="F1088" s="13"/>
      <c r="G1088" s="13"/>
      <c r="H1088"/>
      <c r="I1088"/>
      <c r="J1088"/>
      <c r="K1088"/>
      <c r="L1088"/>
      <c r="M1088"/>
      <c r="N1088"/>
      <c r="O1088"/>
      <c r="P1088" s="73"/>
      <c r="Q1088" s="74"/>
      <c r="R1088" s="74"/>
      <c r="S1088" s="74"/>
      <c r="T1088" s="74"/>
      <c r="U1088" s="74"/>
      <c r="V1088"/>
      <c r="W1088"/>
      <c r="X1088"/>
      <c r="Y1088" s="13"/>
      <c r="Z1088" s="13"/>
      <c r="AA1088" s="13"/>
      <c r="AC1088"/>
      <c r="AD1088" s="13"/>
      <c r="AI1088" s="2"/>
      <c r="AM1088" s="22"/>
    </row>
    <row r="1089" spans="1:39" s="12" customFormat="1">
      <c r="A1089" s="26"/>
      <c r="B1089" s="11"/>
      <c r="E1089" s="26"/>
      <c r="F1089" s="13"/>
      <c r="G1089" s="13"/>
      <c r="H1089"/>
      <c r="I1089"/>
      <c r="J1089"/>
      <c r="K1089"/>
      <c r="L1089"/>
      <c r="M1089"/>
      <c r="N1089"/>
      <c r="O1089"/>
      <c r="P1089" s="73"/>
      <c r="Q1089" s="74"/>
      <c r="R1089" s="74"/>
      <c r="S1089" s="74"/>
      <c r="T1089" s="74"/>
      <c r="U1089" s="74"/>
      <c r="V1089"/>
      <c r="W1089"/>
      <c r="X1089"/>
      <c r="Y1089" s="13"/>
      <c r="Z1089" s="13"/>
      <c r="AA1089" s="13"/>
      <c r="AC1089"/>
      <c r="AD1089" s="13"/>
      <c r="AI1089" s="2"/>
      <c r="AM1089" s="22"/>
    </row>
    <row r="1090" spans="1:39" s="12" customFormat="1">
      <c r="A1090" s="26"/>
      <c r="B1090" s="11"/>
      <c r="E1090" s="26"/>
      <c r="F1090" s="13"/>
      <c r="G1090" s="13"/>
      <c r="H1090"/>
      <c r="I1090"/>
      <c r="J1090"/>
      <c r="K1090"/>
      <c r="L1090"/>
      <c r="M1090"/>
      <c r="N1090"/>
      <c r="O1090"/>
      <c r="P1090" s="73"/>
      <c r="Q1090" s="74"/>
      <c r="R1090" s="74"/>
      <c r="S1090" s="74"/>
      <c r="T1090" s="74"/>
      <c r="U1090" s="74"/>
      <c r="V1090"/>
      <c r="W1090"/>
      <c r="X1090"/>
      <c r="Y1090" s="13"/>
      <c r="Z1090" s="13"/>
      <c r="AA1090" s="13"/>
      <c r="AC1090"/>
      <c r="AD1090" s="13"/>
      <c r="AI1090" s="2"/>
      <c r="AM1090" s="22"/>
    </row>
    <row r="1091" spans="1:39" s="12" customFormat="1">
      <c r="A1091" s="26"/>
      <c r="B1091" s="11"/>
      <c r="E1091" s="26"/>
      <c r="F1091" s="13"/>
      <c r="G1091" s="13"/>
      <c r="H1091"/>
      <c r="I1091"/>
      <c r="J1091"/>
      <c r="K1091"/>
      <c r="L1091"/>
      <c r="M1091"/>
      <c r="N1091"/>
      <c r="O1091"/>
      <c r="P1091" s="73"/>
      <c r="Q1091" s="74"/>
      <c r="R1091" s="74"/>
      <c r="S1091" s="74"/>
      <c r="T1091" s="74"/>
      <c r="U1091" s="74"/>
      <c r="V1091"/>
      <c r="W1091"/>
      <c r="X1091"/>
      <c r="Y1091" s="13"/>
      <c r="Z1091" s="13"/>
      <c r="AA1091" s="13"/>
      <c r="AC1091"/>
      <c r="AD1091" s="13"/>
      <c r="AI1091" s="2"/>
      <c r="AM1091" s="22"/>
    </row>
    <row r="1092" spans="1:39" s="12" customFormat="1">
      <c r="A1092" s="26"/>
      <c r="B1092" s="11"/>
      <c r="E1092" s="26"/>
      <c r="F1092" s="13"/>
      <c r="G1092" s="13"/>
      <c r="H1092"/>
      <c r="I1092"/>
      <c r="J1092"/>
      <c r="K1092"/>
      <c r="L1092"/>
      <c r="M1092"/>
      <c r="N1092"/>
      <c r="O1092"/>
      <c r="P1092" s="73"/>
      <c r="Q1092" s="74"/>
      <c r="R1092" s="74"/>
      <c r="S1092" s="74"/>
      <c r="T1092" s="74"/>
      <c r="U1092" s="74"/>
      <c r="V1092"/>
      <c r="W1092"/>
      <c r="X1092"/>
      <c r="Y1092" s="13"/>
      <c r="Z1092" s="13"/>
      <c r="AA1092" s="13"/>
      <c r="AC1092"/>
      <c r="AD1092" s="13"/>
      <c r="AI1092" s="2"/>
      <c r="AM1092" s="22"/>
    </row>
    <row r="1093" spans="1:39" s="12" customFormat="1">
      <c r="A1093" s="26"/>
      <c r="B1093" s="11"/>
      <c r="E1093" s="26"/>
      <c r="F1093" s="13"/>
      <c r="G1093" s="13"/>
      <c r="H1093"/>
      <c r="I1093"/>
      <c r="J1093"/>
      <c r="K1093"/>
      <c r="L1093"/>
      <c r="M1093"/>
      <c r="N1093"/>
      <c r="O1093"/>
      <c r="P1093" s="73"/>
      <c r="Q1093" s="74"/>
      <c r="R1093" s="74"/>
      <c r="S1093" s="74"/>
      <c r="T1093" s="74"/>
      <c r="U1093" s="74"/>
      <c r="V1093"/>
      <c r="W1093"/>
      <c r="X1093"/>
      <c r="Y1093" s="13"/>
      <c r="Z1093" s="13"/>
      <c r="AA1093" s="13"/>
      <c r="AC1093"/>
      <c r="AD1093" s="13"/>
      <c r="AI1093" s="2"/>
      <c r="AM1093" s="22"/>
    </row>
    <row r="1094" spans="1:39" s="12" customFormat="1">
      <c r="A1094" s="26"/>
      <c r="B1094" s="11"/>
      <c r="E1094" s="26"/>
      <c r="F1094" s="13"/>
      <c r="G1094" s="13"/>
      <c r="H1094"/>
      <c r="I1094"/>
      <c r="J1094"/>
      <c r="K1094"/>
      <c r="L1094"/>
      <c r="M1094"/>
      <c r="N1094"/>
      <c r="O1094"/>
      <c r="P1094" s="73"/>
      <c r="Q1094" s="74"/>
      <c r="R1094" s="74"/>
      <c r="S1094" s="74"/>
      <c r="T1094" s="74"/>
      <c r="U1094" s="74"/>
      <c r="V1094"/>
      <c r="W1094"/>
      <c r="X1094"/>
      <c r="Y1094" s="13"/>
      <c r="Z1094" s="13"/>
      <c r="AA1094" s="13"/>
      <c r="AC1094"/>
      <c r="AD1094" s="13"/>
      <c r="AI1094" s="2"/>
      <c r="AM1094" s="22"/>
    </row>
    <row r="1095" spans="1:39" s="12" customFormat="1">
      <c r="A1095" s="26"/>
      <c r="B1095" s="11"/>
      <c r="E1095" s="26"/>
      <c r="F1095" s="13"/>
      <c r="G1095" s="13"/>
      <c r="H1095"/>
      <c r="I1095"/>
      <c r="J1095"/>
      <c r="K1095"/>
      <c r="L1095"/>
      <c r="M1095"/>
      <c r="N1095"/>
      <c r="O1095"/>
      <c r="P1095" s="73"/>
      <c r="Q1095" s="74"/>
      <c r="R1095" s="74"/>
      <c r="S1095" s="74"/>
      <c r="T1095" s="74"/>
      <c r="U1095" s="74"/>
      <c r="V1095"/>
      <c r="W1095"/>
      <c r="X1095"/>
      <c r="Y1095" s="13"/>
      <c r="Z1095" s="13"/>
      <c r="AA1095" s="13"/>
      <c r="AC1095"/>
      <c r="AD1095" s="13"/>
      <c r="AI1095" s="2"/>
      <c r="AM1095" s="22"/>
    </row>
    <row r="1096" spans="1:39" s="12" customFormat="1">
      <c r="A1096" s="26"/>
      <c r="B1096" s="11"/>
      <c r="E1096" s="26"/>
      <c r="F1096" s="13"/>
      <c r="G1096" s="13"/>
      <c r="H1096"/>
      <c r="I1096"/>
      <c r="J1096"/>
      <c r="K1096"/>
      <c r="L1096"/>
      <c r="M1096"/>
      <c r="N1096"/>
      <c r="O1096"/>
      <c r="P1096" s="73"/>
      <c r="Q1096" s="74"/>
      <c r="R1096" s="74"/>
      <c r="S1096" s="74"/>
      <c r="T1096" s="74"/>
      <c r="U1096" s="74"/>
      <c r="V1096"/>
      <c r="W1096"/>
      <c r="X1096"/>
      <c r="Y1096" s="13"/>
      <c r="Z1096" s="13"/>
      <c r="AA1096" s="13"/>
      <c r="AC1096"/>
      <c r="AD1096" s="13"/>
      <c r="AI1096" s="2"/>
      <c r="AM1096" s="22"/>
    </row>
    <row r="1097" spans="1:39" s="12" customFormat="1">
      <c r="A1097" s="26"/>
      <c r="B1097" s="11"/>
      <c r="E1097" s="26"/>
      <c r="F1097" s="13"/>
      <c r="G1097" s="13"/>
      <c r="H1097"/>
      <c r="I1097"/>
      <c r="J1097"/>
      <c r="K1097"/>
      <c r="L1097"/>
      <c r="M1097"/>
      <c r="N1097"/>
      <c r="O1097"/>
      <c r="P1097" s="73"/>
      <c r="Q1097" s="74"/>
      <c r="R1097" s="74"/>
      <c r="S1097" s="74"/>
      <c r="T1097" s="74"/>
      <c r="U1097" s="74"/>
      <c r="V1097"/>
      <c r="W1097"/>
      <c r="X1097"/>
      <c r="Y1097" s="13"/>
      <c r="Z1097" s="13"/>
      <c r="AA1097" s="13"/>
      <c r="AC1097"/>
      <c r="AD1097" s="13"/>
      <c r="AI1097" s="2"/>
      <c r="AM1097" s="22"/>
    </row>
    <row r="1098" spans="1:39" s="12" customFormat="1">
      <c r="A1098" s="26"/>
      <c r="B1098" s="11"/>
      <c r="E1098" s="26"/>
      <c r="F1098" s="13"/>
      <c r="G1098" s="13"/>
      <c r="H1098"/>
      <c r="I1098"/>
      <c r="J1098"/>
      <c r="K1098"/>
      <c r="L1098"/>
      <c r="M1098"/>
      <c r="N1098"/>
      <c r="O1098"/>
      <c r="P1098" s="73"/>
      <c r="Q1098" s="74"/>
      <c r="R1098" s="74"/>
      <c r="S1098" s="74"/>
      <c r="T1098" s="74"/>
      <c r="U1098" s="74"/>
      <c r="V1098"/>
      <c r="W1098"/>
      <c r="X1098"/>
      <c r="Y1098" s="13"/>
      <c r="Z1098" s="13"/>
      <c r="AA1098" s="13"/>
      <c r="AC1098"/>
      <c r="AD1098" s="13"/>
      <c r="AI1098" s="2"/>
      <c r="AM1098" s="22"/>
    </row>
    <row r="1099" spans="1:39" s="12" customFormat="1">
      <c r="A1099" s="26"/>
      <c r="B1099" s="11"/>
      <c r="E1099" s="26"/>
      <c r="F1099" s="13"/>
      <c r="G1099" s="13"/>
      <c r="H1099"/>
      <c r="I1099"/>
      <c r="J1099"/>
      <c r="K1099"/>
      <c r="L1099"/>
      <c r="M1099"/>
      <c r="N1099"/>
      <c r="O1099"/>
      <c r="P1099" s="73"/>
      <c r="Q1099" s="74"/>
      <c r="R1099" s="74"/>
      <c r="S1099" s="74"/>
      <c r="T1099" s="74"/>
      <c r="U1099" s="74"/>
      <c r="V1099"/>
      <c r="W1099"/>
      <c r="X1099"/>
      <c r="Y1099" s="13"/>
      <c r="Z1099" s="13"/>
      <c r="AA1099" s="13"/>
      <c r="AC1099"/>
      <c r="AD1099" s="13"/>
      <c r="AI1099" s="2"/>
      <c r="AM1099" s="22"/>
    </row>
    <row r="1100" spans="1:39" s="12" customFormat="1">
      <c r="A1100" s="26"/>
      <c r="B1100" s="11"/>
      <c r="E1100" s="26"/>
      <c r="F1100" s="13"/>
      <c r="G1100" s="13"/>
      <c r="H1100"/>
      <c r="I1100"/>
      <c r="J1100"/>
      <c r="K1100"/>
      <c r="L1100"/>
      <c r="M1100"/>
      <c r="N1100"/>
      <c r="O1100"/>
      <c r="P1100" s="73"/>
      <c r="Q1100" s="74"/>
      <c r="R1100" s="74"/>
      <c r="S1100" s="74"/>
      <c r="T1100" s="74"/>
      <c r="U1100" s="74"/>
      <c r="V1100"/>
      <c r="W1100"/>
      <c r="X1100"/>
      <c r="Y1100" s="13"/>
      <c r="Z1100" s="13"/>
      <c r="AA1100" s="13"/>
      <c r="AC1100"/>
      <c r="AD1100" s="13"/>
      <c r="AI1100" s="2"/>
      <c r="AM1100" s="22"/>
    </row>
    <row r="1101" spans="1:39" s="12" customFormat="1">
      <c r="A1101" s="26"/>
      <c r="B1101" s="11"/>
      <c r="E1101" s="26"/>
      <c r="F1101" s="13"/>
      <c r="G1101" s="13"/>
      <c r="H1101"/>
      <c r="I1101"/>
      <c r="J1101"/>
      <c r="K1101"/>
      <c r="L1101"/>
      <c r="M1101"/>
      <c r="N1101"/>
      <c r="O1101"/>
      <c r="P1101" s="73"/>
      <c r="Q1101" s="74"/>
      <c r="R1101" s="74"/>
      <c r="S1101" s="74"/>
      <c r="T1101" s="74"/>
      <c r="U1101" s="74"/>
      <c r="V1101"/>
      <c r="W1101"/>
      <c r="X1101"/>
      <c r="Y1101" s="13"/>
      <c r="Z1101" s="13"/>
      <c r="AA1101" s="13"/>
      <c r="AC1101"/>
      <c r="AD1101" s="13"/>
      <c r="AI1101" s="2"/>
      <c r="AM1101" s="22"/>
    </row>
    <row r="1102" spans="1:39" s="12" customFormat="1">
      <c r="A1102" s="26"/>
      <c r="B1102" s="11"/>
      <c r="E1102" s="26"/>
      <c r="F1102" s="13"/>
      <c r="G1102" s="13"/>
      <c r="H1102"/>
      <c r="I1102"/>
      <c r="J1102"/>
      <c r="K1102"/>
      <c r="L1102"/>
      <c r="M1102"/>
      <c r="N1102"/>
      <c r="O1102"/>
      <c r="P1102" s="73"/>
      <c r="Q1102" s="74"/>
      <c r="R1102" s="74"/>
      <c r="S1102" s="74"/>
      <c r="T1102" s="74"/>
      <c r="U1102" s="74"/>
      <c r="V1102"/>
      <c r="W1102"/>
      <c r="X1102"/>
      <c r="Y1102" s="13"/>
      <c r="Z1102" s="13"/>
      <c r="AA1102" s="13"/>
      <c r="AC1102"/>
      <c r="AD1102" s="13"/>
      <c r="AI1102" s="2"/>
      <c r="AM1102" s="22"/>
    </row>
    <row r="1103" spans="1:39" s="12" customFormat="1">
      <c r="A1103" s="26"/>
      <c r="B1103" s="11"/>
      <c r="E1103" s="26"/>
      <c r="F1103" s="13"/>
      <c r="G1103" s="13"/>
      <c r="H1103"/>
      <c r="I1103"/>
      <c r="J1103"/>
      <c r="K1103"/>
      <c r="L1103"/>
      <c r="M1103"/>
      <c r="N1103"/>
      <c r="O1103"/>
      <c r="P1103" s="73"/>
      <c r="Q1103" s="74"/>
      <c r="R1103" s="74"/>
      <c r="S1103" s="74"/>
      <c r="T1103" s="74"/>
      <c r="U1103" s="74"/>
      <c r="V1103"/>
      <c r="W1103"/>
      <c r="X1103"/>
      <c r="Y1103" s="13"/>
      <c r="Z1103" s="13"/>
      <c r="AA1103" s="13"/>
      <c r="AC1103"/>
      <c r="AD1103" s="13"/>
      <c r="AI1103" s="2"/>
      <c r="AM1103" s="22"/>
    </row>
    <row r="1104" spans="1:39" s="12" customFormat="1">
      <c r="A1104" s="26"/>
      <c r="B1104" s="11"/>
      <c r="E1104" s="26"/>
      <c r="F1104" s="13"/>
      <c r="G1104" s="13"/>
      <c r="H1104"/>
      <c r="I1104"/>
      <c r="J1104"/>
      <c r="K1104"/>
      <c r="L1104"/>
      <c r="M1104"/>
      <c r="N1104"/>
      <c r="O1104"/>
      <c r="P1104" s="73"/>
      <c r="Q1104" s="74"/>
      <c r="R1104" s="74"/>
      <c r="S1104" s="74"/>
      <c r="T1104" s="74"/>
      <c r="U1104" s="74"/>
      <c r="V1104"/>
      <c r="W1104"/>
      <c r="X1104"/>
      <c r="Y1104" s="13"/>
      <c r="Z1104" s="13"/>
      <c r="AA1104" s="13"/>
      <c r="AC1104"/>
      <c r="AD1104" s="13"/>
      <c r="AI1104" s="2"/>
      <c r="AM1104" s="22"/>
    </row>
    <row r="1105" spans="1:39" s="12" customFormat="1">
      <c r="A1105" s="26"/>
      <c r="B1105" s="11"/>
      <c r="E1105" s="26"/>
      <c r="F1105" s="13"/>
      <c r="G1105" s="13"/>
      <c r="H1105"/>
      <c r="I1105"/>
      <c r="J1105"/>
      <c r="K1105"/>
      <c r="L1105"/>
      <c r="M1105"/>
      <c r="N1105"/>
      <c r="O1105"/>
      <c r="P1105" s="73"/>
      <c r="Q1105" s="74"/>
      <c r="R1105" s="74"/>
      <c r="S1105" s="74"/>
      <c r="T1105" s="74"/>
      <c r="U1105" s="74"/>
      <c r="V1105"/>
      <c r="W1105"/>
      <c r="X1105"/>
      <c r="Y1105" s="13"/>
      <c r="Z1105" s="13"/>
      <c r="AA1105" s="13"/>
      <c r="AC1105"/>
      <c r="AD1105" s="13"/>
      <c r="AI1105" s="2"/>
      <c r="AM1105" s="22"/>
    </row>
    <row r="1106" spans="1:39" s="12" customFormat="1">
      <c r="A1106" s="26"/>
      <c r="B1106" s="11"/>
      <c r="E1106" s="26"/>
      <c r="F1106" s="13"/>
      <c r="G1106" s="13"/>
      <c r="H1106"/>
      <c r="I1106"/>
      <c r="J1106"/>
      <c r="K1106"/>
      <c r="L1106"/>
      <c r="M1106"/>
      <c r="N1106"/>
      <c r="O1106"/>
      <c r="P1106" s="73"/>
      <c r="Q1106" s="74"/>
      <c r="R1106" s="74"/>
      <c r="S1106" s="74"/>
      <c r="T1106" s="74"/>
      <c r="U1106" s="74"/>
      <c r="V1106"/>
      <c r="W1106"/>
      <c r="X1106"/>
      <c r="Y1106" s="13"/>
      <c r="Z1106" s="13"/>
      <c r="AA1106" s="13"/>
      <c r="AC1106"/>
      <c r="AD1106" s="13"/>
      <c r="AI1106" s="2"/>
      <c r="AM1106" s="22"/>
    </row>
    <row r="1107" spans="1:39" s="12" customFormat="1">
      <c r="A1107" s="26"/>
      <c r="B1107" s="11"/>
      <c r="E1107" s="26"/>
      <c r="F1107" s="13"/>
      <c r="G1107" s="13"/>
      <c r="H1107"/>
      <c r="I1107"/>
      <c r="J1107"/>
      <c r="K1107"/>
      <c r="L1107"/>
      <c r="M1107"/>
      <c r="N1107"/>
      <c r="O1107"/>
      <c r="P1107" s="73"/>
      <c r="Q1107" s="74"/>
      <c r="R1107" s="74"/>
      <c r="S1107" s="74"/>
      <c r="T1107" s="74"/>
      <c r="U1107" s="74"/>
      <c r="V1107"/>
      <c r="W1107"/>
      <c r="X1107"/>
      <c r="Y1107" s="13"/>
      <c r="Z1107" s="13"/>
      <c r="AA1107" s="13"/>
      <c r="AC1107"/>
      <c r="AD1107" s="13"/>
      <c r="AI1107" s="2"/>
      <c r="AM1107" s="22"/>
    </row>
    <row r="1108" spans="1:39" s="12" customFormat="1">
      <c r="A1108" s="26"/>
      <c r="B1108" s="11"/>
      <c r="E1108" s="26"/>
      <c r="F1108" s="13"/>
      <c r="G1108" s="13"/>
      <c r="H1108"/>
      <c r="I1108"/>
      <c r="J1108"/>
      <c r="K1108"/>
      <c r="L1108"/>
      <c r="M1108"/>
      <c r="N1108"/>
      <c r="O1108"/>
      <c r="P1108" s="73"/>
      <c r="Q1108" s="74"/>
      <c r="R1108" s="74"/>
      <c r="S1108" s="74"/>
      <c r="T1108" s="74"/>
      <c r="U1108" s="74"/>
      <c r="V1108"/>
      <c r="W1108"/>
      <c r="X1108"/>
      <c r="Y1108" s="13"/>
      <c r="Z1108" s="13"/>
      <c r="AA1108" s="13"/>
      <c r="AC1108"/>
      <c r="AD1108" s="13"/>
      <c r="AI1108" s="2"/>
      <c r="AM1108" s="22"/>
    </row>
    <row r="1109" spans="1:39" s="12" customFormat="1">
      <c r="A1109" s="26"/>
      <c r="B1109" s="11"/>
      <c r="E1109" s="26"/>
      <c r="F1109" s="13"/>
      <c r="G1109" s="13"/>
      <c r="H1109"/>
      <c r="I1109"/>
      <c r="J1109"/>
      <c r="K1109"/>
      <c r="L1109"/>
      <c r="M1109"/>
      <c r="N1109"/>
      <c r="O1109"/>
      <c r="P1109" s="73"/>
      <c r="Q1109" s="74"/>
      <c r="R1109" s="74"/>
      <c r="S1109" s="74"/>
      <c r="T1109" s="74"/>
      <c r="U1109" s="74"/>
      <c r="V1109"/>
      <c r="W1109"/>
      <c r="X1109"/>
      <c r="Y1109" s="13"/>
      <c r="Z1109" s="13"/>
      <c r="AA1109" s="13"/>
      <c r="AC1109"/>
      <c r="AD1109" s="13"/>
      <c r="AI1109" s="2"/>
      <c r="AM1109" s="22"/>
    </row>
    <row r="1110" spans="1:39" s="12" customFormat="1">
      <c r="A1110" s="26"/>
      <c r="B1110" s="11"/>
      <c r="E1110" s="26"/>
      <c r="F1110" s="13"/>
      <c r="G1110" s="13"/>
      <c r="H1110"/>
      <c r="I1110"/>
      <c r="J1110"/>
      <c r="K1110"/>
      <c r="L1110"/>
      <c r="M1110"/>
      <c r="N1110"/>
      <c r="O1110"/>
      <c r="P1110" s="73"/>
      <c r="Q1110" s="74"/>
      <c r="R1110" s="74"/>
      <c r="S1110" s="74"/>
      <c r="T1110" s="74"/>
      <c r="U1110" s="74"/>
      <c r="V1110"/>
      <c r="W1110"/>
      <c r="X1110"/>
      <c r="Y1110" s="13"/>
      <c r="Z1110" s="13"/>
      <c r="AA1110" s="13"/>
      <c r="AC1110"/>
      <c r="AD1110" s="13"/>
      <c r="AI1110" s="2"/>
      <c r="AM1110" s="22"/>
    </row>
    <row r="1111" spans="1:39" s="12" customFormat="1">
      <c r="A1111" s="26"/>
      <c r="B1111" s="11"/>
      <c r="E1111" s="26"/>
      <c r="F1111" s="13"/>
      <c r="G1111" s="13"/>
      <c r="H1111"/>
      <c r="I1111"/>
      <c r="J1111"/>
      <c r="K1111"/>
      <c r="L1111"/>
      <c r="M1111"/>
      <c r="N1111"/>
      <c r="O1111"/>
      <c r="P1111" s="73"/>
      <c r="Q1111" s="74"/>
      <c r="R1111" s="74"/>
      <c r="S1111" s="74"/>
      <c r="T1111" s="74"/>
      <c r="U1111" s="74"/>
      <c r="V1111"/>
      <c r="W1111"/>
      <c r="X1111"/>
      <c r="Y1111" s="13"/>
      <c r="Z1111" s="13"/>
      <c r="AA1111" s="13"/>
      <c r="AC1111"/>
      <c r="AD1111" s="13"/>
      <c r="AI1111" s="2"/>
      <c r="AM1111" s="22"/>
    </row>
    <row r="1112" spans="1:39" s="12" customFormat="1">
      <c r="A1112" s="26"/>
      <c r="B1112" s="11"/>
      <c r="E1112" s="26"/>
      <c r="F1112" s="13"/>
      <c r="G1112" s="13"/>
      <c r="H1112"/>
      <c r="I1112"/>
      <c r="J1112"/>
      <c r="K1112"/>
      <c r="L1112"/>
      <c r="M1112"/>
      <c r="N1112"/>
      <c r="O1112"/>
      <c r="P1112" s="73"/>
      <c r="Q1112" s="74"/>
      <c r="R1112" s="74"/>
      <c r="S1112" s="74"/>
      <c r="T1112" s="74"/>
      <c r="U1112" s="74"/>
      <c r="V1112"/>
      <c r="W1112"/>
      <c r="X1112"/>
      <c r="Y1112" s="13"/>
      <c r="Z1112" s="13"/>
      <c r="AA1112" s="13"/>
      <c r="AC1112"/>
      <c r="AD1112" s="13"/>
      <c r="AI1112" s="2"/>
      <c r="AM1112" s="22"/>
    </row>
    <row r="1113" spans="1:39" s="12" customFormat="1">
      <c r="A1113" s="26"/>
      <c r="B1113" s="11"/>
      <c r="E1113" s="26"/>
      <c r="F1113" s="13"/>
      <c r="G1113" s="13"/>
      <c r="H1113"/>
      <c r="I1113"/>
      <c r="J1113"/>
      <c r="K1113"/>
      <c r="L1113"/>
      <c r="M1113"/>
      <c r="N1113"/>
      <c r="O1113"/>
      <c r="P1113" s="73"/>
      <c r="Q1113" s="74"/>
      <c r="R1113" s="74"/>
      <c r="S1113" s="74"/>
      <c r="T1113" s="74"/>
      <c r="U1113" s="74"/>
      <c r="V1113"/>
      <c r="W1113"/>
      <c r="X1113"/>
      <c r="Y1113" s="13"/>
      <c r="Z1113" s="13"/>
      <c r="AA1113" s="13"/>
      <c r="AC1113"/>
      <c r="AD1113" s="13"/>
      <c r="AI1113" s="2"/>
      <c r="AM1113" s="22"/>
    </row>
    <row r="1114" spans="1:39" s="12" customFormat="1">
      <c r="A1114" s="26"/>
      <c r="B1114" s="11"/>
      <c r="E1114" s="26"/>
      <c r="F1114" s="13"/>
      <c r="G1114" s="13"/>
      <c r="H1114"/>
      <c r="I1114"/>
      <c r="J1114"/>
      <c r="K1114"/>
      <c r="L1114"/>
      <c r="M1114"/>
      <c r="N1114"/>
      <c r="O1114"/>
      <c r="P1114" s="73"/>
      <c r="Q1114" s="74"/>
      <c r="R1114" s="74"/>
      <c r="S1114" s="74"/>
      <c r="T1114" s="74"/>
      <c r="U1114" s="74"/>
      <c r="V1114"/>
      <c r="W1114"/>
      <c r="X1114"/>
      <c r="Y1114" s="13"/>
      <c r="Z1114" s="13"/>
      <c r="AA1114" s="13"/>
      <c r="AC1114"/>
      <c r="AD1114" s="13"/>
      <c r="AI1114" s="2"/>
      <c r="AM1114" s="22"/>
    </row>
    <row r="1115" spans="1:39" s="12" customFormat="1">
      <c r="A1115" s="26"/>
      <c r="B1115" s="11"/>
      <c r="E1115" s="26"/>
      <c r="F1115" s="13"/>
      <c r="G1115" s="13"/>
      <c r="H1115"/>
      <c r="I1115"/>
      <c r="J1115"/>
      <c r="K1115"/>
      <c r="L1115"/>
      <c r="M1115"/>
      <c r="N1115"/>
      <c r="O1115"/>
      <c r="P1115" s="73"/>
      <c r="Q1115" s="74"/>
      <c r="R1115" s="74"/>
      <c r="S1115" s="74"/>
      <c r="T1115" s="74"/>
      <c r="U1115" s="74"/>
      <c r="V1115"/>
      <c r="W1115"/>
      <c r="X1115"/>
      <c r="Y1115" s="13"/>
      <c r="Z1115" s="13"/>
      <c r="AA1115" s="13"/>
      <c r="AC1115"/>
      <c r="AD1115" s="13"/>
      <c r="AI1115" s="2"/>
      <c r="AM1115" s="22"/>
    </row>
    <row r="1116" spans="1:39" s="12" customFormat="1">
      <c r="A1116" s="26"/>
      <c r="B1116" s="11"/>
      <c r="E1116" s="26"/>
      <c r="F1116" s="13"/>
      <c r="G1116" s="13"/>
      <c r="H1116"/>
      <c r="I1116"/>
      <c r="J1116"/>
      <c r="K1116"/>
      <c r="L1116"/>
      <c r="M1116"/>
      <c r="N1116"/>
      <c r="O1116"/>
      <c r="P1116" s="73"/>
      <c r="Q1116" s="74"/>
      <c r="R1116" s="74"/>
      <c r="S1116" s="74"/>
      <c r="T1116" s="74"/>
      <c r="U1116" s="74"/>
      <c r="V1116"/>
      <c r="W1116"/>
      <c r="X1116"/>
      <c r="Y1116" s="13"/>
      <c r="Z1116" s="13"/>
      <c r="AA1116" s="13"/>
      <c r="AC1116"/>
      <c r="AD1116" s="13"/>
      <c r="AI1116" s="2"/>
      <c r="AM1116" s="22"/>
    </row>
    <row r="1117" spans="1:39" s="12" customFormat="1">
      <c r="A1117" s="26"/>
      <c r="B1117" s="11"/>
      <c r="E1117" s="26"/>
      <c r="F1117" s="13"/>
      <c r="G1117" s="13"/>
      <c r="H1117"/>
      <c r="I1117"/>
      <c r="J1117"/>
      <c r="K1117"/>
      <c r="L1117"/>
      <c r="M1117"/>
      <c r="N1117"/>
      <c r="O1117"/>
      <c r="P1117" s="73"/>
      <c r="Q1117" s="74"/>
      <c r="R1117" s="74"/>
      <c r="S1117" s="74"/>
      <c r="T1117" s="74"/>
      <c r="U1117" s="74"/>
      <c r="V1117"/>
      <c r="W1117"/>
      <c r="X1117"/>
      <c r="Y1117" s="13"/>
      <c r="Z1117" s="13"/>
      <c r="AA1117" s="13"/>
      <c r="AC1117"/>
      <c r="AD1117" s="13"/>
      <c r="AI1117" s="2"/>
      <c r="AM1117" s="22"/>
    </row>
    <row r="1118" spans="1:39" s="12" customFormat="1">
      <c r="A1118" s="26"/>
      <c r="B1118" s="11"/>
      <c r="E1118" s="26"/>
      <c r="F1118" s="13"/>
      <c r="G1118" s="13"/>
      <c r="H1118"/>
      <c r="I1118"/>
      <c r="J1118"/>
      <c r="K1118"/>
      <c r="L1118"/>
      <c r="M1118"/>
      <c r="N1118"/>
      <c r="O1118"/>
      <c r="P1118" s="73"/>
      <c r="Q1118" s="74"/>
      <c r="R1118" s="74"/>
      <c r="S1118" s="74"/>
      <c r="T1118" s="74"/>
      <c r="U1118" s="74"/>
      <c r="V1118"/>
      <c r="W1118"/>
      <c r="X1118"/>
      <c r="Y1118" s="13"/>
      <c r="Z1118" s="13"/>
      <c r="AA1118" s="13"/>
      <c r="AC1118"/>
      <c r="AD1118" s="13"/>
      <c r="AI1118" s="2"/>
      <c r="AM1118" s="22"/>
    </row>
    <row r="1119" spans="1:39" s="12" customFormat="1">
      <c r="A1119" s="26"/>
      <c r="B1119" s="11"/>
      <c r="E1119" s="26"/>
      <c r="F1119" s="13"/>
      <c r="G1119" s="13"/>
      <c r="H1119"/>
      <c r="I1119"/>
      <c r="J1119"/>
      <c r="K1119"/>
      <c r="L1119"/>
      <c r="M1119"/>
      <c r="N1119"/>
      <c r="O1119"/>
      <c r="P1119" s="73"/>
      <c r="Q1119" s="74"/>
      <c r="R1119" s="74"/>
      <c r="S1119" s="74"/>
      <c r="T1119" s="74"/>
      <c r="U1119" s="74"/>
      <c r="V1119"/>
      <c r="W1119"/>
      <c r="X1119"/>
      <c r="Y1119" s="13"/>
      <c r="Z1119" s="13"/>
      <c r="AA1119" s="13"/>
      <c r="AC1119"/>
      <c r="AD1119" s="13"/>
      <c r="AI1119" s="2"/>
      <c r="AM1119" s="22"/>
    </row>
    <row r="1120" spans="1:39" s="12" customFormat="1">
      <c r="A1120" s="26"/>
      <c r="B1120" s="11"/>
      <c r="E1120" s="26"/>
      <c r="F1120" s="13"/>
      <c r="G1120" s="13"/>
      <c r="H1120"/>
      <c r="I1120"/>
      <c r="J1120"/>
      <c r="K1120"/>
      <c r="L1120"/>
      <c r="M1120"/>
      <c r="N1120"/>
      <c r="O1120"/>
      <c r="P1120" s="73"/>
      <c r="Q1120" s="74"/>
      <c r="R1120" s="74"/>
      <c r="S1120" s="74"/>
      <c r="T1120" s="74"/>
      <c r="U1120" s="74"/>
      <c r="V1120"/>
      <c r="W1120"/>
      <c r="X1120"/>
      <c r="Y1120" s="13"/>
      <c r="Z1120" s="13"/>
      <c r="AA1120" s="13"/>
      <c r="AC1120"/>
      <c r="AD1120" s="13"/>
      <c r="AI1120" s="2"/>
      <c r="AM1120" s="22"/>
    </row>
    <row r="1121" spans="1:39" s="12" customFormat="1">
      <c r="A1121" s="26"/>
      <c r="B1121" s="11"/>
      <c r="E1121" s="26"/>
      <c r="F1121" s="13"/>
      <c r="G1121" s="13"/>
      <c r="H1121"/>
      <c r="I1121"/>
      <c r="J1121"/>
      <c r="K1121"/>
      <c r="L1121"/>
      <c r="M1121"/>
      <c r="N1121"/>
      <c r="O1121"/>
      <c r="P1121" s="73"/>
      <c r="Q1121" s="74"/>
      <c r="R1121" s="74"/>
      <c r="S1121" s="74"/>
      <c r="T1121" s="74"/>
      <c r="U1121" s="74"/>
      <c r="V1121"/>
      <c r="W1121"/>
      <c r="X1121"/>
      <c r="Y1121" s="13"/>
      <c r="Z1121" s="13"/>
      <c r="AA1121" s="13"/>
      <c r="AC1121"/>
      <c r="AD1121" s="13"/>
      <c r="AI1121" s="2"/>
      <c r="AM1121" s="22"/>
    </row>
    <row r="1122" spans="1:39" s="12" customFormat="1">
      <c r="A1122" s="26"/>
      <c r="B1122" s="11"/>
      <c r="E1122" s="26"/>
      <c r="F1122" s="13"/>
      <c r="G1122" s="13"/>
      <c r="H1122"/>
      <c r="I1122"/>
      <c r="J1122"/>
      <c r="K1122"/>
      <c r="L1122"/>
      <c r="M1122"/>
      <c r="N1122"/>
      <c r="O1122"/>
      <c r="P1122" s="73"/>
      <c r="Q1122" s="74"/>
      <c r="R1122" s="74"/>
      <c r="S1122" s="74"/>
      <c r="T1122" s="74"/>
      <c r="U1122" s="74"/>
      <c r="V1122"/>
      <c r="W1122"/>
      <c r="X1122"/>
      <c r="Y1122" s="13"/>
      <c r="Z1122" s="13"/>
      <c r="AA1122" s="13"/>
      <c r="AC1122"/>
      <c r="AD1122" s="13"/>
      <c r="AI1122" s="2"/>
      <c r="AM1122" s="22"/>
    </row>
    <row r="1123" spans="1:39" s="12" customFormat="1">
      <c r="A1123" s="26"/>
      <c r="B1123" s="11"/>
      <c r="E1123" s="26"/>
      <c r="F1123" s="13"/>
      <c r="G1123" s="13"/>
      <c r="H1123"/>
      <c r="I1123"/>
      <c r="J1123"/>
      <c r="K1123"/>
      <c r="L1123"/>
      <c r="M1123"/>
      <c r="N1123"/>
      <c r="O1123"/>
      <c r="P1123" s="73"/>
      <c r="Q1123" s="74"/>
      <c r="R1123" s="74"/>
      <c r="S1123" s="74"/>
      <c r="T1123" s="74"/>
      <c r="U1123" s="74"/>
      <c r="V1123"/>
      <c r="W1123"/>
      <c r="X1123"/>
      <c r="Y1123" s="13"/>
      <c r="Z1123" s="13"/>
      <c r="AA1123" s="13"/>
      <c r="AC1123"/>
      <c r="AD1123" s="13"/>
      <c r="AI1123" s="2"/>
      <c r="AM1123" s="22"/>
    </row>
    <row r="1124" spans="1:39" s="12" customFormat="1">
      <c r="A1124" s="26"/>
      <c r="B1124" s="11"/>
      <c r="E1124" s="26"/>
      <c r="F1124" s="13"/>
      <c r="G1124" s="13"/>
      <c r="H1124"/>
      <c r="I1124"/>
      <c r="J1124"/>
      <c r="K1124"/>
      <c r="L1124"/>
      <c r="M1124"/>
      <c r="N1124"/>
      <c r="O1124"/>
      <c r="P1124" s="73"/>
      <c r="Q1124" s="74"/>
      <c r="R1124" s="74"/>
      <c r="S1124" s="74"/>
      <c r="T1124" s="74"/>
      <c r="U1124" s="74"/>
      <c r="V1124"/>
      <c r="W1124"/>
      <c r="X1124"/>
      <c r="Y1124" s="13"/>
      <c r="Z1124" s="13"/>
      <c r="AA1124" s="13"/>
      <c r="AC1124"/>
      <c r="AD1124" s="13"/>
      <c r="AI1124" s="2"/>
      <c r="AM1124" s="22"/>
    </row>
    <row r="1125" spans="1:39" s="12" customFormat="1">
      <c r="A1125" s="26"/>
      <c r="B1125" s="11"/>
      <c r="E1125" s="26"/>
      <c r="F1125" s="13"/>
      <c r="G1125" s="13"/>
      <c r="H1125"/>
      <c r="I1125"/>
      <c r="J1125"/>
      <c r="K1125"/>
      <c r="L1125"/>
      <c r="M1125"/>
      <c r="N1125"/>
      <c r="O1125"/>
      <c r="P1125" s="73"/>
      <c r="Q1125" s="74"/>
      <c r="R1125" s="74"/>
      <c r="S1125" s="74"/>
      <c r="T1125" s="74"/>
      <c r="U1125" s="74"/>
      <c r="V1125"/>
      <c r="W1125"/>
      <c r="X1125"/>
      <c r="Y1125" s="13"/>
      <c r="Z1125" s="13"/>
      <c r="AA1125" s="13"/>
      <c r="AC1125"/>
      <c r="AD1125" s="13"/>
      <c r="AI1125" s="2"/>
      <c r="AM1125" s="22"/>
    </row>
    <row r="1126" spans="1:39" s="12" customFormat="1">
      <c r="A1126" s="26"/>
      <c r="B1126" s="11"/>
      <c r="E1126" s="26"/>
      <c r="F1126" s="13"/>
      <c r="G1126" s="13"/>
      <c r="H1126"/>
      <c r="I1126"/>
      <c r="J1126"/>
      <c r="K1126"/>
      <c r="L1126"/>
      <c r="M1126"/>
      <c r="N1126"/>
      <c r="O1126"/>
      <c r="P1126" s="73"/>
      <c r="Q1126" s="74"/>
      <c r="R1126" s="74"/>
      <c r="S1126" s="74"/>
      <c r="T1126" s="74"/>
      <c r="U1126" s="74"/>
      <c r="V1126"/>
      <c r="W1126"/>
      <c r="X1126"/>
      <c r="Y1126" s="13"/>
      <c r="Z1126" s="13"/>
      <c r="AA1126" s="13"/>
      <c r="AC1126"/>
      <c r="AD1126" s="13"/>
      <c r="AI1126" s="2"/>
      <c r="AM1126" s="22"/>
    </row>
    <row r="1127" spans="1:39" s="12" customFormat="1">
      <c r="A1127" s="26"/>
      <c r="B1127" s="11"/>
      <c r="E1127" s="26"/>
      <c r="F1127" s="13"/>
      <c r="G1127" s="13"/>
      <c r="H1127"/>
      <c r="I1127"/>
      <c r="J1127"/>
      <c r="K1127"/>
      <c r="L1127"/>
      <c r="M1127"/>
      <c r="N1127"/>
      <c r="O1127"/>
      <c r="P1127" s="73"/>
      <c r="Q1127" s="74"/>
      <c r="R1127" s="74"/>
      <c r="S1127" s="74"/>
      <c r="T1127" s="74"/>
      <c r="U1127" s="74"/>
      <c r="V1127"/>
      <c r="W1127"/>
      <c r="X1127"/>
      <c r="Y1127" s="13"/>
      <c r="Z1127" s="13"/>
      <c r="AA1127" s="13"/>
      <c r="AC1127"/>
      <c r="AD1127" s="13"/>
      <c r="AI1127" s="2"/>
      <c r="AM1127" s="22"/>
    </row>
    <row r="1128" spans="1:39" s="12" customFormat="1">
      <c r="A1128" s="26"/>
      <c r="B1128" s="11"/>
      <c r="E1128" s="26"/>
      <c r="F1128" s="13"/>
      <c r="G1128" s="13"/>
      <c r="H1128"/>
      <c r="I1128"/>
      <c r="J1128"/>
      <c r="K1128"/>
      <c r="L1128"/>
      <c r="M1128"/>
      <c r="N1128"/>
      <c r="O1128"/>
      <c r="P1128" s="73"/>
      <c r="Q1128" s="74"/>
      <c r="R1128" s="74"/>
      <c r="S1128" s="74"/>
      <c r="T1128" s="74"/>
      <c r="U1128" s="74"/>
      <c r="V1128"/>
      <c r="W1128"/>
      <c r="X1128"/>
      <c r="Y1128" s="13"/>
      <c r="Z1128" s="13"/>
      <c r="AA1128" s="13"/>
      <c r="AC1128"/>
      <c r="AD1128" s="13"/>
      <c r="AI1128" s="2"/>
      <c r="AM1128" s="22"/>
    </row>
    <row r="1129" spans="1:39" s="12" customFormat="1">
      <c r="A1129" s="26"/>
      <c r="B1129" s="11"/>
      <c r="E1129" s="26"/>
      <c r="F1129" s="13"/>
      <c r="G1129" s="13"/>
      <c r="H1129"/>
      <c r="I1129"/>
      <c r="J1129"/>
      <c r="K1129"/>
      <c r="L1129"/>
      <c r="M1129"/>
      <c r="N1129"/>
      <c r="O1129"/>
      <c r="P1129" s="73"/>
      <c r="Q1129" s="74"/>
      <c r="R1129" s="74"/>
      <c r="S1129" s="74"/>
      <c r="T1129" s="74"/>
      <c r="U1129" s="74"/>
      <c r="V1129"/>
      <c r="W1129"/>
      <c r="X1129"/>
      <c r="Y1129" s="13"/>
      <c r="Z1129" s="13"/>
      <c r="AA1129" s="13"/>
      <c r="AC1129"/>
      <c r="AD1129" s="13"/>
      <c r="AI1129" s="2"/>
      <c r="AM1129" s="22"/>
    </row>
    <row r="1130" spans="1:39" s="12" customFormat="1">
      <c r="A1130" s="26"/>
      <c r="B1130" s="11"/>
      <c r="E1130" s="26"/>
      <c r="F1130" s="13"/>
      <c r="G1130" s="13"/>
      <c r="H1130"/>
      <c r="I1130"/>
      <c r="J1130"/>
      <c r="K1130"/>
      <c r="L1130"/>
      <c r="M1130"/>
      <c r="N1130"/>
      <c r="O1130"/>
      <c r="P1130" s="73"/>
      <c r="Q1130" s="74"/>
      <c r="R1130" s="74"/>
      <c r="S1130" s="74"/>
      <c r="T1130" s="74"/>
      <c r="U1130" s="74"/>
      <c r="V1130"/>
      <c r="W1130"/>
      <c r="X1130"/>
      <c r="Y1130" s="13"/>
      <c r="Z1130" s="13"/>
      <c r="AA1130" s="13"/>
      <c r="AC1130"/>
      <c r="AD1130" s="13"/>
      <c r="AI1130" s="2"/>
      <c r="AM1130" s="22"/>
    </row>
    <row r="1131" spans="1:39" s="12" customFormat="1">
      <c r="A1131" s="26"/>
      <c r="B1131" s="11"/>
      <c r="E1131" s="26"/>
      <c r="F1131" s="13"/>
      <c r="G1131" s="13"/>
      <c r="H1131"/>
      <c r="I1131"/>
      <c r="J1131"/>
      <c r="K1131"/>
      <c r="L1131"/>
      <c r="M1131"/>
      <c r="N1131"/>
      <c r="O1131"/>
      <c r="P1131" s="73"/>
      <c r="Q1131" s="74"/>
      <c r="R1131" s="74"/>
      <c r="S1131" s="74"/>
      <c r="T1131" s="74"/>
      <c r="U1131" s="74"/>
      <c r="V1131"/>
      <c r="W1131"/>
      <c r="X1131"/>
      <c r="Y1131" s="13"/>
      <c r="Z1131" s="13"/>
      <c r="AA1131" s="13"/>
      <c r="AC1131"/>
      <c r="AD1131" s="13"/>
      <c r="AI1131" s="2"/>
      <c r="AM1131" s="22"/>
    </row>
    <row r="1132" spans="1:39" s="12" customFormat="1">
      <c r="A1132" s="26"/>
      <c r="B1132" s="11"/>
      <c r="E1132" s="26"/>
      <c r="F1132" s="13"/>
      <c r="G1132" s="13"/>
      <c r="H1132"/>
      <c r="I1132"/>
      <c r="J1132"/>
      <c r="K1132"/>
      <c r="L1132"/>
      <c r="M1132"/>
      <c r="N1132"/>
      <c r="O1132"/>
      <c r="P1132" s="73"/>
      <c r="Q1132" s="74"/>
      <c r="R1132" s="74"/>
      <c r="S1132" s="74"/>
      <c r="T1132" s="74"/>
      <c r="U1132" s="74"/>
      <c r="V1132"/>
      <c r="W1132"/>
      <c r="X1132"/>
      <c r="Y1132" s="13"/>
      <c r="Z1132" s="13"/>
      <c r="AA1132" s="13"/>
      <c r="AC1132"/>
      <c r="AD1132" s="13"/>
      <c r="AI1132" s="2"/>
      <c r="AM1132" s="22"/>
    </row>
    <row r="1133" spans="1:39" s="12" customFormat="1">
      <c r="A1133" s="26"/>
      <c r="B1133" s="11"/>
      <c r="E1133" s="26"/>
      <c r="F1133" s="13"/>
      <c r="G1133" s="13"/>
      <c r="H1133"/>
      <c r="I1133"/>
      <c r="J1133"/>
      <c r="K1133"/>
      <c r="L1133"/>
      <c r="M1133"/>
      <c r="N1133"/>
      <c r="O1133"/>
      <c r="P1133" s="73"/>
      <c r="Q1133" s="74"/>
      <c r="R1133" s="74"/>
      <c r="S1133" s="74"/>
      <c r="T1133" s="74"/>
      <c r="U1133" s="74"/>
      <c r="V1133"/>
      <c r="W1133"/>
      <c r="X1133"/>
      <c r="Y1133" s="13"/>
      <c r="Z1133" s="13"/>
      <c r="AA1133" s="13"/>
      <c r="AC1133"/>
      <c r="AD1133" s="13"/>
      <c r="AI1133" s="2"/>
      <c r="AM1133" s="22"/>
    </row>
    <row r="1134" spans="1:39" s="12" customFormat="1">
      <c r="A1134" s="26"/>
      <c r="B1134" s="11"/>
      <c r="E1134" s="26"/>
      <c r="F1134" s="13"/>
      <c r="G1134" s="13"/>
      <c r="H1134"/>
      <c r="I1134"/>
      <c r="J1134"/>
      <c r="K1134"/>
      <c r="L1134"/>
      <c r="M1134"/>
      <c r="N1134"/>
      <c r="O1134"/>
      <c r="P1134" s="73"/>
      <c r="Q1134" s="74"/>
      <c r="R1134" s="74"/>
      <c r="S1134" s="74"/>
      <c r="T1134" s="74"/>
      <c r="U1134" s="74"/>
      <c r="V1134"/>
      <c r="W1134"/>
      <c r="X1134"/>
      <c r="Y1134" s="13"/>
      <c r="Z1134" s="13"/>
      <c r="AA1134" s="13"/>
      <c r="AC1134"/>
      <c r="AD1134" s="13"/>
      <c r="AI1134" s="2"/>
      <c r="AM1134" s="22"/>
    </row>
    <row r="1135" spans="1:39" s="12" customFormat="1">
      <c r="A1135" s="26"/>
      <c r="B1135" s="11"/>
      <c r="E1135" s="26"/>
      <c r="F1135" s="13"/>
      <c r="G1135" s="13"/>
      <c r="H1135"/>
      <c r="I1135"/>
      <c r="J1135"/>
      <c r="K1135"/>
      <c r="L1135"/>
      <c r="M1135"/>
      <c r="N1135"/>
      <c r="O1135"/>
      <c r="P1135" s="73"/>
      <c r="Q1135" s="74"/>
      <c r="R1135" s="74"/>
      <c r="S1135" s="74"/>
      <c r="T1135" s="74"/>
      <c r="U1135" s="74"/>
      <c r="V1135"/>
      <c r="W1135"/>
      <c r="X1135"/>
      <c r="Y1135" s="13"/>
      <c r="Z1135" s="13"/>
      <c r="AA1135" s="13"/>
      <c r="AC1135"/>
      <c r="AD1135" s="13"/>
      <c r="AI1135" s="2"/>
      <c r="AM1135" s="22"/>
    </row>
    <row r="1136" spans="1:39" s="12" customFormat="1">
      <c r="A1136" s="26"/>
      <c r="B1136" s="11"/>
      <c r="E1136" s="26"/>
      <c r="F1136" s="13"/>
      <c r="G1136" s="13"/>
      <c r="H1136"/>
      <c r="I1136"/>
      <c r="J1136"/>
      <c r="K1136"/>
      <c r="L1136"/>
      <c r="M1136"/>
      <c r="N1136"/>
      <c r="O1136"/>
      <c r="P1136" s="73"/>
      <c r="Q1136" s="74"/>
      <c r="R1136" s="74"/>
      <c r="S1136" s="74"/>
      <c r="T1136" s="74"/>
      <c r="U1136" s="74"/>
      <c r="V1136"/>
      <c r="W1136"/>
      <c r="X1136"/>
      <c r="Y1136" s="13"/>
      <c r="Z1136" s="13"/>
      <c r="AA1136" s="13"/>
      <c r="AC1136"/>
      <c r="AD1136" s="13"/>
      <c r="AI1136" s="2"/>
      <c r="AM1136" s="22"/>
    </row>
    <row r="1137" spans="1:39" s="12" customFormat="1">
      <c r="A1137" s="26"/>
      <c r="B1137" s="11"/>
      <c r="E1137" s="26"/>
      <c r="F1137" s="13"/>
      <c r="G1137" s="13"/>
      <c r="H1137"/>
      <c r="I1137"/>
      <c r="J1137"/>
      <c r="K1137"/>
      <c r="L1137"/>
      <c r="M1137"/>
      <c r="N1137"/>
      <c r="O1137"/>
      <c r="P1137" s="73"/>
      <c r="Q1137" s="74"/>
      <c r="R1137" s="74"/>
      <c r="S1137" s="74"/>
      <c r="T1137" s="74"/>
      <c r="U1137" s="74"/>
      <c r="V1137"/>
      <c r="W1137"/>
      <c r="X1137"/>
      <c r="Y1137" s="13"/>
      <c r="Z1137" s="13"/>
      <c r="AA1137" s="13"/>
      <c r="AC1137"/>
      <c r="AD1137" s="13"/>
      <c r="AI1137" s="2"/>
      <c r="AM1137" s="22"/>
    </row>
    <row r="1138" spans="1:39" s="12" customFormat="1">
      <c r="A1138" s="26"/>
      <c r="B1138" s="11"/>
      <c r="E1138" s="26"/>
      <c r="F1138" s="13"/>
      <c r="G1138" s="13"/>
      <c r="H1138"/>
      <c r="I1138"/>
      <c r="J1138"/>
      <c r="K1138"/>
      <c r="L1138"/>
      <c r="M1138"/>
      <c r="N1138"/>
      <c r="O1138"/>
      <c r="P1138" s="73"/>
      <c r="Q1138" s="74"/>
      <c r="R1138" s="74"/>
      <c r="S1138" s="74"/>
      <c r="T1138" s="74"/>
      <c r="U1138" s="74"/>
      <c r="V1138"/>
      <c r="W1138"/>
      <c r="X1138"/>
      <c r="Y1138" s="13"/>
      <c r="Z1138" s="13"/>
      <c r="AA1138" s="13"/>
      <c r="AC1138"/>
      <c r="AD1138" s="13"/>
      <c r="AI1138" s="2"/>
      <c r="AM1138" s="22"/>
    </row>
    <row r="1139" spans="1:39" s="12" customFormat="1">
      <c r="A1139" s="26"/>
      <c r="B1139" s="11"/>
      <c r="E1139" s="26"/>
      <c r="F1139" s="13"/>
      <c r="G1139" s="13"/>
      <c r="H1139"/>
      <c r="I1139"/>
      <c r="J1139"/>
      <c r="K1139"/>
      <c r="L1139"/>
      <c r="M1139"/>
      <c r="N1139"/>
      <c r="O1139"/>
      <c r="P1139" s="73"/>
      <c r="Q1139" s="74"/>
      <c r="R1139" s="74"/>
      <c r="S1139" s="74"/>
      <c r="T1139" s="74"/>
      <c r="U1139" s="74"/>
      <c r="V1139"/>
      <c r="W1139"/>
      <c r="X1139"/>
      <c r="Y1139" s="13"/>
      <c r="Z1139" s="13"/>
      <c r="AA1139" s="13"/>
      <c r="AC1139"/>
      <c r="AD1139" s="13"/>
      <c r="AI1139" s="2"/>
      <c r="AM1139" s="22"/>
    </row>
    <row r="1140" spans="1:39" s="12" customFormat="1">
      <c r="A1140" s="26"/>
      <c r="B1140" s="11"/>
      <c r="E1140" s="26"/>
      <c r="F1140" s="13"/>
      <c r="G1140" s="13"/>
      <c r="H1140"/>
      <c r="I1140"/>
      <c r="J1140"/>
      <c r="K1140"/>
      <c r="L1140"/>
      <c r="M1140"/>
      <c r="N1140"/>
      <c r="O1140"/>
      <c r="P1140" s="73"/>
      <c r="Q1140" s="74"/>
      <c r="R1140" s="74"/>
      <c r="S1140" s="74"/>
      <c r="T1140" s="74"/>
      <c r="U1140" s="74"/>
      <c r="V1140"/>
      <c r="W1140"/>
      <c r="X1140"/>
      <c r="Y1140" s="13"/>
      <c r="Z1140" s="13"/>
      <c r="AA1140" s="13"/>
      <c r="AC1140"/>
      <c r="AD1140" s="13"/>
      <c r="AI1140" s="2"/>
      <c r="AM1140" s="22"/>
    </row>
    <row r="1141" spans="1:39" s="12" customFormat="1">
      <c r="A1141" s="26"/>
      <c r="B1141" s="11"/>
      <c r="E1141" s="26"/>
      <c r="F1141" s="13"/>
      <c r="G1141" s="13"/>
      <c r="H1141"/>
      <c r="I1141"/>
      <c r="J1141"/>
      <c r="K1141"/>
      <c r="L1141"/>
      <c r="M1141"/>
      <c r="N1141"/>
      <c r="O1141"/>
      <c r="P1141" s="73"/>
      <c r="Q1141" s="74"/>
      <c r="R1141" s="74"/>
      <c r="S1141" s="74"/>
      <c r="T1141" s="74"/>
      <c r="U1141" s="74"/>
      <c r="V1141"/>
      <c r="W1141"/>
      <c r="X1141"/>
      <c r="Y1141" s="13"/>
      <c r="Z1141" s="13"/>
      <c r="AA1141" s="13"/>
      <c r="AC1141"/>
      <c r="AD1141" s="13"/>
      <c r="AI1141" s="2"/>
      <c r="AM1141" s="22"/>
    </row>
    <row r="1142" spans="1:39" s="12" customFormat="1">
      <c r="A1142" s="26"/>
      <c r="B1142" s="11"/>
      <c r="E1142" s="26"/>
      <c r="F1142" s="13"/>
      <c r="G1142" s="13"/>
      <c r="H1142"/>
      <c r="I1142"/>
      <c r="J1142"/>
      <c r="K1142"/>
      <c r="L1142"/>
      <c r="M1142"/>
      <c r="N1142"/>
      <c r="O1142"/>
      <c r="P1142" s="73"/>
      <c r="Q1142" s="74"/>
      <c r="R1142" s="74"/>
      <c r="S1142" s="74"/>
      <c r="T1142" s="74"/>
      <c r="U1142" s="74"/>
      <c r="V1142"/>
      <c r="W1142"/>
      <c r="X1142"/>
      <c r="Y1142" s="13"/>
      <c r="Z1142" s="13"/>
      <c r="AA1142" s="13"/>
      <c r="AC1142"/>
      <c r="AD1142" s="13"/>
      <c r="AI1142" s="2"/>
      <c r="AM1142" s="22"/>
    </row>
    <row r="1143" spans="1:39" s="12" customFormat="1">
      <c r="A1143" s="26"/>
      <c r="B1143" s="11"/>
      <c r="E1143" s="26"/>
      <c r="F1143" s="13"/>
      <c r="G1143" s="13"/>
      <c r="H1143"/>
      <c r="I1143"/>
      <c r="J1143"/>
      <c r="K1143"/>
      <c r="L1143"/>
      <c r="M1143"/>
      <c r="N1143"/>
      <c r="O1143"/>
      <c r="P1143" s="73"/>
      <c r="Q1143" s="74"/>
      <c r="R1143" s="74"/>
      <c r="S1143" s="74"/>
      <c r="T1143" s="74"/>
      <c r="U1143" s="74"/>
      <c r="V1143"/>
      <c r="W1143"/>
      <c r="X1143"/>
      <c r="Y1143" s="13"/>
      <c r="Z1143" s="13"/>
      <c r="AA1143" s="13"/>
      <c r="AC1143"/>
      <c r="AD1143" s="13"/>
      <c r="AI1143" s="2"/>
      <c r="AM1143" s="22"/>
    </row>
    <row r="1144" spans="1:39" s="12" customFormat="1">
      <c r="A1144" s="26"/>
      <c r="B1144" s="11"/>
      <c r="E1144" s="26"/>
      <c r="F1144" s="13"/>
      <c r="G1144" s="13"/>
      <c r="H1144"/>
      <c r="I1144"/>
      <c r="J1144"/>
      <c r="K1144"/>
      <c r="L1144"/>
      <c r="M1144"/>
      <c r="N1144"/>
      <c r="O1144"/>
      <c r="P1144" s="73"/>
      <c r="Q1144" s="74"/>
      <c r="R1144" s="74"/>
      <c r="S1144" s="74"/>
      <c r="T1144" s="74"/>
      <c r="U1144" s="74"/>
      <c r="V1144"/>
      <c r="W1144"/>
      <c r="X1144"/>
      <c r="Y1144" s="13"/>
      <c r="Z1144" s="13"/>
      <c r="AA1144" s="13"/>
      <c r="AC1144"/>
      <c r="AD1144" s="13"/>
      <c r="AI1144" s="2"/>
      <c r="AM1144" s="22"/>
    </row>
    <row r="1145" spans="1:39" s="12" customFormat="1">
      <c r="A1145" s="26"/>
      <c r="B1145" s="11"/>
      <c r="E1145" s="26"/>
      <c r="F1145" s="13"/>
      <c r="G1145" s="13"/>
      <c r="H1145"/>
      <c r="I1145"/>
      <c r="J1145"/>
      <c r="K1145"/>
      <c r="L1145"/>
      <c r="M1145"/>
      <c r="N1145"/>
      <c r="O1145"/>
      <c r="P1145" s="73"/>
      <c r="Q1145" s="74"/>
      <c r="R1145" s="74"/>
      <c r="S1145" s="74"/>
      <c r="T1145" s="74"/>
      <c r="U1145" s="74"/>
      <c r="V1145"/>
      <c r="W1145"/>
      <c r="X1145"/>
      <c r="Y1145" s="13"/>
      <c r="Z1145" s="13"/>
      <c r="AA1145" s="13"/>
      <c r="AC1145"/>
      <c r="AD1145" s="13"/>
      <c r="AI1145" s="2"/>
      <c r="AM1145" s="22"/>
    </row>
    <row r="1146" spans="1:39" s="12" customFormat="1">
      <c r="A1146" s="26"/>
      <c r="B1146" s="11"/>
      <c r="E1146" s="26"/>
      <c r="F1146" s="13"/>
      <c r="G1146" s="13"/>
      <c r="H1146"/>
      <c r="I1146"/>
      <c r="J1146"/>
      <c r="K1146"/>
      <c r="L1146"/>
      <c r="M1146"/>
      <c r="N1146"/>
      <c r="O1146"/>
      <c r="P1146" s="73"/>
      <c r="Q1146" s="74"/>
      <c r="R1146" s="74"/>
      <c r="S1146" s="74"/>
      <c r="T1146" s="74"/>
      <c r="U1146" s="74"/>
      <c r="V1146"/>
      <c r="W1146"/>
      <c r="X1146"/>
      <c r="Y1146" s="13"/>
      <c r="Z1146" s="13"/>
      <c r="AA1146" s="13"/>
      <c r="AC1146"/>
      <c r="AD1146" s="13"/>
      <c r="AI1146" s="2"/>
      <c r="AM1146" s="22"/>
    </row>
    <row r="1147" spans="1:39" s="12" customFormat="1">
      <c r="A1147" s="26"/>
      <c r="B1147" s="11"/>
      <c r="E1147" s="26"/>
      <c r="F1147" s="13"/>
      <c r="G1147" s="13"/>
      <c r="H1147"/>
      <c r="I1147"/>
      <c r="J1147"/>
      <c r="K1147"/>
      <c r="L1147"/>
      <c r="M1147"/>
      <c r="N1147"/>
      <c r="O1147"/>
      <c r="P1147" s="73"/>
      <c r="Q1147" s="74"/>
      <c r="R1147" s="74"/>
      <c r="S1147" s="74"/>
      <c r="T1147" s="74"/>
      <c r="U1147" s="74"/>
      <c r="V1147"/>
      <c r="W1147"/>
      <c r="X1147"/>
      <c r="Y1147" s="13"/>
      <c r="Z1147" s="13"/>
      <c r="AA1147" s="13"/>
      <c r="AC1147"/>
      <c r="AD1147" s="13"/>
      <c r="AI1147" s="2"/>
      <c r="AM1147" s="22"/>
    </row>
    <row r="1148" spans="1:39" s="12" customFormat="1">
      <c r="A1148" s="26"/>
      <c r="B1148" s="11"/>
      <c r="E1148" s="26"/>
      <c r="F1148" s="13"/>
      <c r="G1148" s="13"/>
      <c r="H1148"/>
      <c r="I1148"/>
      <c r="J1148"/>
      <c r="K1148"/>
      <c r="L1148"/>
      <c r="M1148"/>
      <c r="N1148"/>
      <c r="O1148"/>
      <c r="P1148" s="73"/>
      <c r="Q1148" s="74"/>
      <c r="R1148" s="74"/>
      <c r="S1148" s="74"/>
      <c r="T1148" s="74"/>
      <c r="U1148" s="74"/>
      <c r="V1148"/>
      <c r="W1148"/>
      <c r="X1148"/>
      <c r="Y1148" s="13"/>
      <c r="Z1148" s="13"/>
      <c r="AA1148" s="13"/>
      <c r="AC1148"/>
      <c r="AD1148" s="13"/>
      <c r="AI1148" s="2"/>
      <c r="AM1148" s="22"/>
    </row>
    <row r="1149" spans="1:39" s="12" customFormat="1">
      <c r="A1149" s="26"/>
      <c r="B1149" s="11"/>
      <c r="E1149" s="26"/>
      <c r="F1149" s="13"/>
      <c r="G1149" s="13"/>
      <c r="H1149"/>
      <c r="I1149"/>
      <c r="J1149"/>
      <c r="K1149"/>
      <c r="L1149"/>
      <c r="M1149"/>
      <c r="N1149"/>
      <c r="O1149"/>
      <c r="P1149" s="73"/>
      <c r="Q1149" s="74"/>
      <c r="R1149" s="74"/>
      <c r="S1149" s="74"/>
      <c r="T1149" s="74"/>
      <c r="U1149" s="74"/>
      <c r="V1149"/>
      <c r="W1149"/>
      <c r="X1149"/>
      <c r="Y1149" s="13"/>
      <c r="Z1149" s="13"/>
      <c r="AA1149" s="13"/>
      <c r="AC1149"/>
      <c r="AD1149" s="13"/>
      <c r="AI1149" s="2"/>
      <c r="AM1149" s="22"/>
    </row>
    <row r="1150" spans="1:39" s="12" customFormat="1">
      <c r="A1150" s="26"/>
      <c r="B1150" s="11"/>
      <c r="E1150" s="26"/>
      <c r="F1150" s="13"/>
      <c r="G1150" s="13"/>
      <c r="H1150"/>
      <c r="I1150"/>
      <c r="J1150"/>
      <c r="K1150"/>
      <c r="L1150"/>
      <c r="M1150"/>
      <c r="N1150"/>
      <c r="O1150"/>
      <c r="P1150" s="73"/>
      <c r="Q1150" s="74"/>
      <c r="R1150" s="74"/>
      <c r="S1150" s="74"/>
      <c r="T1150" s="74"/>
      <c r="U1150" s="74"/>
      <c r="V1150"/>
      <c r="W1150"/>
      <c r="X1150"/>
      <c r="Y1150" s="13"/>
      <c r="Z1150" s="13"/>
      <c r="AA1150" s="13"/>
      <c r="AC1150"/>
      <c r="AD1150" s="13"/>
      <c r="AI1150" s="2"/>
      <c r="AM1150" s="22"/>
    </row>
    <row r="1151" spans="1:39" s="12" customFormat="1">
      <c r="A1151" s="26"/>
      <c r="B1151" s="11"/>
      <c r="E1151" s="26"/>
      <c r="F1151" s="13"/>
      <c r="G1151" s="13"/>
      <c r="H1151"/>
      <c r="I1151"/>
      <c r="J1151"/>
      <c r="K1151"/>
      <c r="L1151"/>
      <c r="M1151"/>
      <c r="N1151"/>
      <c r="O1151"/>
      <c r="P1151" s="73"/>
      <c r="Q1151" s="74"/>
      <c r="R1151" s="74"/>
      <c r="S1151" s="74"/>
      <c r="T1151" s="74"/>
      <c r="U1151" s="74"/>
      <c r="V1151"/>
      <c r="W1151"/>
      <c r="X1151"/>
      <c r="Y1151" s="13"/>
      <c r="Z1151" s="13"/>
      <c r="AA1151" s="13"/>
      <c r="AC1151"/>
      <c r="AD1151" s="13"/>
      <c r="AI1151" s="2"/>
      <c r="AM1151" s="22"/>
    </row>
    <row r="1152" spans="1:39" s="12" customFormat="1">
      <c r="A1152" s="26"/>
      <c r="B1152" s="11"/>
      <c r="E1152" s="26"/>
      <c r="F1152" s="13"/>
      <c r="G1152" s="13"/>
      <c r="H1152"/>
      <c r="I1152"/>
      <c r="J1152"/>
      <c r="K1152"/>
      <c r="L1152"/>
      <c r="M1152"/>
      <c r="N1152"/>
      <c r="O1152"/>
      <c r="P1152" s="73"/>
      <c r="Q1152" s="74"/>
      <c r="R1152" s="74"/>
      <c r="S1152" s="74"/>
      <c r="T1152" s="74"/>
      <c r="U1152" s="74"/>
      <c r="V1152"/>
      <c r="W1152"/>
      <c r="X1152"/>
      <c r="Y1152" s="13"/>
      <c r="Z1152" s="13"/>
      <c r="AA1152" s="13"/>
      <c r="AC1152"/>
      <c r="AD1152" s="13"/>
      <c r="AI1152" s="2"/>
      <c r="AM1152" s="22"/>
    </row>
    <row r="1153" spans="1:39" s="12" customFormat="1">
      <c r="A1153" s="26"/>
      <c r="B1153" s="11"/>
      <c r="E1153" s="26"/>
      <c r="F1153" s="13"/>
      <c r="G1153" s="13"/>
      <c r="H1153"/>
      <c r="I1153"/>
      <c r="J1153"/>
      <c r="K1153"/>
      <c r="L1153"/>
      <c r="M1153"/>
      <c r="N1153"/>
      <c r="O1153"/>
      <c r="P1153" s="73"/>
      <c r="Q1153" s="74"/>
      <c r="R1153" s="74"/>
      <c r="S1153" s="74"/>
      <c r="T1153" s="74"/>
      <c r="U1153" s="74"/>
      <c r="V1153"/>
      <c r="W1153"/>
      <c r="X1153"/>
      <c r="Y1153" s="13"/>
      <c r="Z1153" s="13"/>
      <c r="AA1153" s="13"/>
      <c r="AC1153"/>
      <c r="AD1153" s="13"/>
      <c r="AI1153" s="2"/>
      <c r="AM1153" s="22"/>
    </row>
    <row r="1154" spans="1:39" s="12" customFormat="1">
      <c r="A1154" s="26"/>
      <c r="B1154" s="11"/>
      <c r="E1154" s="26"/>
      <c r="F1154" s="13"/>
      <c r="G1154" s="13"/>
      <c r="H1154"/>
      <c r="I1154"/>
      <c r="J1154"/>
      <c r="K1154"/>
      <c r="L1154"/>
      <c r="M1154"/>
      <c r="N1154"/>
      <c r="O1154"/>
      <c r="P1154" s="73"/>
      <c r="Q1154" s="74"/>
      <c r="R1154" s="74"/>
      <c r="S1154" s="74"/>
      <c r="T1154" s="74"/>
      <c r="U1154" s="74"/>
      <c r="V1154"/>
      <c r="W1154"/>
      <c r="X1154"/>
      <c r="Y1154" s="13"/>
      <c r="Z1154" s="13"/>
      <c r="AA1154" s="13"/>
      <c r="AC1154"/>
      <c r="AD1154" s="13"/>
      <c r="AI1154" s="2"/>
      <c r="AM1154" s="22"/>
    </row>
    <row r="1155" spans="1:39" s="12" customFormat="1">
      <c r="A1155" s="26"/>
      <c r="B1155" s="11"/>
      <c r="E1155" s="26"/>
      <c r="F1155" s="13"/>
      <c r="G1155" s="13"/>
      <c r="H1155"/>
      <c r="I1155"/>
      <c r="J1155"/>
      <c r="K1155"/>
      <c r="L1155"/>
      <c r="M1155"/>
      <c r="N1155"/>
      <c r="O1155"/>
      <c r="P1155" s="73"/>
      <c r="Q1155" s="74"/>
      <c r="R1155" s="74"/>
      <c r="S1155" s="74"/>
      <c r="T1155" s="74"/>
      <c r="U1155" s="74"/>
      <c r="V1155"/>
      <c r="W1155"/>
      <c r="X1155"/>
      <c r="Y1155" s="13"/>
      <c r="Z1155" s="13"/>
      <c r="AA1155" s="13"/>
      <c r="AC1155"/>
      <c r="AD1155" s="13"/>
      <c r="AI1155" s="2"/>
      <c r="AM1155" s="22"/>
    </row>
    <row r="1156" spans="1:39" s="12" customFormat="1">
      <c r="A1156" s="26"/>
      <c r="B1156" s="11"/>
      <c r="E1156" s="26"/>
      <c r="F1156" s="13"/>
      <c r="G1156" s="13"/>
      <c r="H1156"/>
      <c r="I1156"/>
      <c r="J1156"/>
      <c r="K1156"/>
      <c r="L1156"/>
      <c r="M1156"/>
      <c r="N1156"/>
      <c r="O1156"/>
      <c r="P1156" s="73"/>
      <c r="Q1156" s="74"/>
      <c r="R1156" s="74"/>
      <c r="S1156" s="74"/>
      <c r="T1156" s="74"/>
      <c r="U1156" s="74"/>
      <c r="V1156"/>
      <c r="W1156"/>
      <c r="X1156"/>
      <c r="Y1156" s="13"/>
      <c r="Z1156" s="13"/>
      <c r="AA1156" s="13"/>
      <c r="AC1156"/>
      <c r="AD1156" s="13"/>
      <c r="AI1156" s="2"/>
      <c r="AM1156" s="22"/>
    </row>
    <row r="1157" spans="1:39" s="12" customFormat="1">
      <c r="A1157" s="26"/>
      <c r="B1157" s="11"/>
      <c r="E1157" s="26"/>
      <c r="F1157" s="13"/>
      <c r="G1157" s="13"/>
      <c r="H1157"/>
      <c r="I1157"/>
      <c r="J1157"/>
      <c r="K1157"/>
      <c r="L1157"/>
      <c r="M1157"/>
      <c r="N1157"/>
      <c r="O1157"/>
      <c r="P1157" s="73"/>
      <c r="Q1157" s="74"/>
      <c r="R1157" s="74"/>
      <c r="S1157" s="74"/>
      <c r="T1157" s="74"/>
      <c r="U1157" s="74"/>
      <c r="V1157"/>
      <c r="W1157"/>
      <c r="X1157"/>
      <c r="Y1157" s="13"/>
      <c r="Z1157" s="13"/>
      <c r="AA1157" s="13"/>
      <c r="AC1157"/>
      <c r="AD1157" s="13"/>
      <c r="AI1157" s="2"/>
      <c r="AM1157" s="22"/>
    </row>
    <row r="1158" spans="1:39" s="12" customFormat="1">
      <c r="A1158" s="26"/>
      <c r="B1158" s="11"/>
      <c r="E1158" s="26"/>
      <c r="F1158" s="13"/>
      <c r="G1158" s="13"/>
      <c r="H1158"/>
      <c r="I1158"/>
      <c r="J1158"/>
      <c r="K1158"/>
      <c r="L1158"/>
      <c r="M1158"/>
      <c r="N1158"/>
      <c r="O1158"/>
      <c r="P1158" s="73"/>
      <c r="Q1158" s="74"/>
      <c r="R1158" s="74"/>
      <c r="S1158" s="74"/>
      <c r="T1158" s="74"/>
      <c r="U1158" s="74"/>
      <c r="V1158"/>
      <c r="W1158"/>
      <c r="X1158"/>
      <c r="Y1158" s="13"/>
      <c r="Z1158" s="13"/>
      <c r="AA1158" s="13"/>
      <c r="AC1158"/>
      <c r="AD1158" s="13"/>
      <c r="AI1158" s="2"/>
      <c r="AM1158" s="22"/>
    </row>
    <row r="1159" spans="1:39" s="12" customFormat="1">
      <c r="A1159" s="26"/>
      <c r="B1159" s="11"/>
      <c r="E1159" s="26"/>
      <c r="F1159" s="13"/>
      <c r="G1159" s="13"/>
      <c r="H1159"/>
      <c r="I1159"/>
      <c r="J1159"/>
      <c r="K1159"/>
      <c r="L1159"/>
      <c r="M1159"/>
      <c r="N1159"/>
      <c r="O1159"/>
      <c r="P1159" s="73"/>
      <c r="Q1159" s="74"/>
      <c r="R1159" s="74"/>
      <c r="S1159" s="74"/>
      <c r="T1159" s="74"/>
      <c r="U1159" s="74"/>
      <c r="V1159"/>
      <c r="W1159"/>
      <c r="X1159"/>
      <c r="Y1159" s="13"/>
      <c r="Z1159" s="13"/>
      <c r="AA1159" s="13"/>
      <c r="AC1159"/>
      <c r="AD1159" s="13"/>
      <c r="AI1159" s="2"/>
      <c r="AM1159" s="22"/>
    </row>
    <row r="1160" spans="1:39" s="12" customFormat="1">
      <c r="A1160" s="26"/>
      <c r="B1160" s="11"/>
      <c r="E1160" s="26"/>
      <c r="F1160" s="13"/>
      <c r="G1160" s="13"/>
      <c r="H1160"/>
      <c r="I1160"/>
      <c r="J1160"/>
      <c r="K1160"/>
      <c r="L1160"/>
      <c r="M1160"/>
      <c r="N1160"/>
      <c r="O1160"/>
      <c r="P1160" s="73"/>
      <c r="Q1160" s="74"/>
      <c r="R1160" s="74"/>
      <c r="S1160" s="74"/>
      <c r="T1160" s="74"/>
      <c r="U1160" s="74"/>
      <c r="V1160"/>
      <c r="W1160"/>
      <c r="X1160"/>
      <c r="Y1160" s="13"/>
      <c r="Z1160" s="13"/>
      <c r="AA1160" s="13"/>
      <c r="AC1160"/>
      <c r="AD1160" s="13"/>
      <c r="AI1160" s="2"/>
      <c r="AM1160" s="22"/>
    </row>
    <row r="1161" spans="1:39" s="12" customFormat="1">
      <c r="A1161" s="26"/>
      <c r="B1161" s="11"/>
      <c r="E1161" s="26"/>
      <c r="F1161" s="13"/>
      <c r="G1161" s="13"/>
      <c r="H1161"/>
      <c r="I1161"/>
      <c r="J1161"/>
      <c r="K1161"/>
      <c r="L1161"/>
      <c r="M1161"/>
      <c r="N1161"/>
      <c r="O1161"/>
      <c r="P1161" s="73"/>
      <c r="Q1161" s="74"/>
      <c r="R1161" s="74"/>
      <c r="S1161" s="74"/>
      <c r="T1161" s="74"/>
      <c r="U1161" s="74"/>
      <c r="V1161"/>
      <c r="W1161"/>
      <c r="X1161"/>
      <c r="Y1161" s="13"/>
      <c r="Z1161" s="13"/>
      <c r="AA1161" s="13"/>
      <c r="AC1161"/>
      <c r="AD1161" s="13"/>
      <c r="AI1161" s="2"/>
      <c r="AM1161" s="22"/>
    </row>
    <row r="1162" spans="1:39" s="12" customFormat="1">
      <c r="A1162" s="26"/>
      <c r="B1162" s="11"/>
      <c r="E1162" s="26"/>
      <c r="F1162" s="13"/>
      <c r="G1162" s="13"/>
      <c r="H1162"/>
      <c r="I1162"/>
      <c r="J1162"/>
      <c r="K1162"/>
      <c r="L1162"/>
      <c r="M1162"/>
      <c r="N1162"/>
      <c r="O1162"/>
      <c r="P1162" s="73"/>
      <c r="Q1162" s="74"/>
      <c r="R1162" s="74"/>
      <c r="S1162" s="74"/>
      <c r="T1162" s="74"/>
      <c r="U1162" s="74"/>
      <c r="V1162"/>
      <c r="W1162"/>
      <c r="X1162"/>
      <c r="Y1162" s="13"/>
      <c r="Z1162" s="13"/>
      <c r="AA1162" s="13"/>
      <c r="AC1162"/>
      <c r="AD1162" s="13"/>
      <c r="AI1162" s="2"/>
      <c r="AM1162" s="22"/>
    </row>
    <row r="1163" spans="1:39" s="12" customFormat="1">
      <c r="A1163" s="26"/>
      <c r="B1163" s="11"/>
      <c r="E1163" s="26"/>
      <c r="F1163" s="13"/>
      <c r="G1163" s="13"/>
      <c r="H1163"/>
      <c r="I1163"/>
      <c r="J1163"/>
      <c r="K1163"/>
      <c r="L1163"/>
      <c r="M1163"/>
      <c r="N1163"/>
      <c r="O1163"/>
      <c r="P1163" s="73"/>
      <c r="Q1163" s="74"/>
      <c r="R1163" s="74"/>
      <c r="S1163" s="74"/>
      <c r="T1163" s="74"/>
      <c r="U1163" s="74"/>
      <c r="V1163"/>
      <c r="W1163"/>
      <c r="X1163"/>
      <c r="Y1163" s="13"/>
      <c r="Z1163" s="13"/>
      <c r="AA1163" s="13"/>
      <c r="AC1163"/>
      <c r="AD1163" s="13"/>
      <c r="AI1163" s="2"/>
      <c r="AM1163" s="22"/>
    </row>
    <row r="1164" spans="1:39" s="12" customFormat="1">
      <c r="A1164" s="26"/>
      <c r="B1164" s="11"/>
      <c r="E1164" s="26"/>
      <c r="F1164" s="13"/>
      <c r="G1164" s="13"/>
      <c r="H1164"/>
      <c r="I1164"/>
      <c r="J1164"/>
      <c r="K1164"/>
      <c r="L1164"/>
      <c r="M1164"/>
      <c r="N1164"/>
      <c r="O1164"/>
      <c r="P1164" s="73"/>
      <c r="Q1164" s="74"/>
      <c r="R1164" s="74"/>
      <c r="S1164" s="74"/>
      <c r="T1164" s="74"/>
      <c r="U1164" s="74"/>
      <c r="V1164"/>
      <c r="W1164"/>
      <c r="X1164"/>
      <c r="Y1164" s="13"/>
      <c r="Z1164" s="13"/>
      <c r="AA1164" s="13"/>
      <c r="AC1164"/>
      <c r="AD1164" s="13"/>
      <c r="AI1164" s="2"/>
      <c r="AM1164" s="22"/>
    </row>
    <row r="1165" spans="1:39" s="12" customFormat="1">
      <c r="A1165" s="26"/>
      <c r="B1165" s="11"/>
      <c r="E1165" s="26"/>
      <c r="F1165" s="13"/>
      <c r="G1165" s="13"/>
      <c r="H1165"/>
      <c r="I1165"/>
      <c r="J1165"/>
      <c r="K1165"/>
      <c r="L1165"/>
      <c r="M1165"/>
      <c r="N1165"/>
      <c r="O1165"/>
      <c r="P1165" s="73"/>
      <c r="Q1165" s="74"/>
      <c r="R1165" s="74"/>
      <c r="S1165" s="74"/>
      <c r="T1165" s="74"/>
      <c r="U1165" s="74"/>
      <c r="V1165"/>
      <c r="W1165"/>
      <c r="X1165"/>
      <c r="Y1165" s="13"/>
      <c r="Z1165" s="13"/>
      <c r="AA1165" s="13"/>
      <c r="AC1165"/>
      <c r="AD1165" s="13"/>
      <c r="AI1165" s="2"/>
      <c r="AM1165" s="22"/>
    </row>
    <row r="1166" spans="1:39" s="12" customFormat="1">
      <c r="A1166" s="26"/>
      <c r="B1166" s="11"/>
      <c r="E1166" s="26"/>
      <c r="F1166" s="13"/>
      <c r="G1166" s="13"/>
      <c r="H1166"/>
      <c r="I1166"/>
      <c r="J1166"/>
      <c r="K1166"/>
      <c r="L1166"/>
      <c r="M1166"/>
      <c r="N1166"/>
      <c r="O1166"/>
      <c r="P1166" s="73"/>
      <c r="Q1166" s="74"/>
      <c r="R1166" s="74"/>
      <c r="S1166" s="74"/>
      <c r="T1166" s="74"/>
      <c r="U1166" s="74"/>
      <c r="V1166"/>
      <c r="W1166"/>
      <c r="X1166"/>
      <c r="Y1166" s="13"/>
      <c r="Z1166" s="13"/>
      <c r="AA1166" s="13"/>
      <c r="AC1166"/>
      <c r="AD1166" s="13"/>
      <c r="AI1166" s="2"/>
      <c r="AM1166" s="22"/>
    </row>
    <row r="1167" spans="1:39" s="12" customFormat="1">
      <c r="A1167" s="26"/>
      <c r="B1167" s="11"/>
      <c r="E1167" s="26"/>
      <c r="F1167" s="13"/>
      <c r="G1167" s="13"/>
      <c r="H1167"/>
      <c r="I1167"/>
      <c r="J1167"/>
      <c r="K1167"/>
      <c r="L1167"/>
      <c r="M1167"/>
      <c r="N1167"/>
      <c r="O1167"/>
      <c r="P1167" s="73"/>
      <c r="Q1167" s="74"/>
      <c r="R1167" s="74"/>
      <c r="S1167" s="74"/>
      <c r="T1167" s="74"/>
      <c r="U1167" s="74"/>
      <c r="V1167"/>
      <c r="W1167"/>
      <c r="X1167"/>
      <c r="Y1167" s="13"/>
      <c r="Z1167" s="13"/>
      <c r="AA1167" s="13"/>
      <c r="AC1167"/>
      <c r="AD1167" s="13"/>
      <c r="AI1167" s="2"/>
      <c r="AM1167" s="22"/>
    </row>
    <row r="1168" spans="1:39" s="12" customFormat="1">
      <c r="A1168" s="26"/>
      <c r="B1168" s="11"/>
      <c r="E1168" s="26"/>
      <c r="F1168" s="13"/>
      <c r="G1168" s="13"/>
      <c r="H1168"/>
      <c r="I1168"/>
      <c r="J1168"/>
      <c r="K1168"/>
      <c r="L1168"/>
      <c r="M1168"/>
      <c r="N1168"/>
      <c r="O1168"/>
      <c r="P1168" s="73"/>
      <c r="Q1168" s="74"/>
      <c r="R1168" s="74"/>
      <c r="S1168" s="74"/>
      <c r="T1168" s="74"/>
      <c r="U1168" s="74"/>
      <c r="V1168"/>
      <c r="W1168"/>
      <c r="X1168"/>
      <c r="Y1168" s="13"/>
      <c r="Z1168" s="13"/>
      <c r="AA1168" s="13"/>
      <c r="AC1168"/>
      <c r="AD1168" s="13"/>
      <c r="AI1168" s="2"/>
      <c r="AM1168" s="22"/>
    </row>
    <row r="1169" spans="1:39" s="12" customFormat="1">
      <c r="A1169" s="26"/>
      <c r="B1169" s="11"/>
      <c r="E1169" s="26"/>
      <c r="F1169" s="13"/>
      <c r="G1169" s="13"/>
      <c r="H1169"/>
      <c r="I1169"/>
      <c r="J1169"/>
      <c r="K1169"/>
      <c r="L1169"/>
      <c r="M1169"/>
      <c r="N1169"/>
      <c r="O1169"/>
      <c r="P1169" s="73"/>
      <c r="Q1169" s="74"/>
      <c r="R1169" s="74"/>
      <c r="S1169" s="74"/>
      <c r="T1169" s="74"/>
      <c r="U1169" s="74"/>
      <c r="V1169"/>
      <c r="W1169"/>
      <c r="X1169"/>
      <c r="Y1169" s="13"/>
      <c r="Z1169" s="13"/>
      <c r="AA1169" s="13"/>
      <c r="AC1169"/>
      <c r="AD1169" s="13"/>
      <c r="AI1169" s="2"/>
      <c r="AM1169" s="22"/>
    </row>
    <row r="1170" spans="1:39" s="12" customFormat="1">
      <c r="A1170" s="26"/>
      <c r="B1170" s="11"/>
      <c r="E1170" s="26"/>
      <c r="F1170" s="13"/>
      <c r="G1170" s="13"/>
      <c r="H1170"/>
      <c r="I1170"/>
      <c r="J1170"/>
      <c r="K1170"/>
      <c r="L1170"/>
      <c r="M1170"/>
      <c r="N1170"/>
      <c r="O1170"/>
      <c r="P1170" s="73"/>
      <c r="Q1170" s="74"/>
      <c r="R1170" s="74"/>
      <c r="S1170" s="74"/>
      <c r="T1170" s="74"/>
      <c r="U1170" s="74"/>
      <c r="V1170"/>
      <c r="W1170"/>
      <c r="X1170"/>
      <c r="Y1170" s="13"/>
      <c r="Z1170" s="13"/>
      <c r="AA1170" s="13"/>
      <c r="AC1170"/>
      <c r="AD1170" s="13"/>
      <c r="AI1170" s="2"/>
      <c r="AM1170" s="22"/>
    </row>
    <row r="1171" spans="1:39" s="12" customFormat="1">
      <c r="A1171" s="26"/>
      <c r="B1171" s="11"/>
      <c r="E1171" s="26"/>
      <c r="F1171" s="13"/>
      <c r="G1171" s="13"/>
      <c r="H1171"/>
      <c r="I1171"/>
      <c r="J1171"/>
      <c r="K1171"/>
      <c r="L1171"/>
      <c r="M1171"/>
      <c r="N1171"/>
      <c r="O1171"/>
      <c r="P1171" s="73"/>
      <c r="Q1171" s="74"/>
      <c r="R1171" s="74"/>
      <c r="S1171" s="74"/>
      <c r="T1171" s="74"/>
      <c r="U1171" s="74"/>
      <c r="V1171"/>
      <c r="W1171"/>
      <c r="X1171"/>
      <c r="Y1171" s="13"/>
      <c r="Z1171" s="13"/>
      <c r="AA1171" s="13"/>
      <c r="AC1171"/>
      <c r="AD1171" s="13"/>
      <c r="AI1171" s="2"/>
      <c r="AM1171" s="22"/>
    </row>
    <row r="1172" spans="1:39" s="12" customFormat="1">
      <c r="A1172" s="26"/>
      <c r="B1172" s="11"/>
      <c r="E1172" s="26"/>
      <c r="F1172" s="13"/>
      <c r="G1172" s="13"/>
      <c r="H1172"/>
      <c r="I1172"/>
      <c r="J1172"/>
      <c r="K1172"/>
      <c r="L1172"/>
      <c r="M1172"/>
      <c r="N1172"/>
      <c r="O1172"/>
      <c r="P1172" s="73"/>
      <c r="Q1172" s="74"/>
      <c r="R1172" s="74"/>
      <c r="S1172" s="74"/>
      <c r="T1172" s="74"/>
      <c r="U1172" s="74"/>
      <c r="V1172"/>
      <c r="W1172"/>
      <c r="X1172"/>
      <c r="Y1172" s="13"/>
      <c r="Z1172" s="13"/>
      <c r="AA1172" s="13"/>
      <c r="AC1172"/>
      <c r="AD1172" s="13"/>
      <c r="AI1172" s="2"/>
      <c r="AM1172" s="22"/>
    </row>
    <row r="1173" spans="1:39" s="12" customFormat="1">
      <c r="A1173" s="26"/>
      <c r="B1173" s="11"/>
      <c r="E1173" s="26"/>
      <c r="F1173" s="13"/>
      <c r="G1173" s="13"/>
      <c r="H1173"/>
      <c r="I1173"/>
      <c r="J1173"/>
      <c r="K1173"/>
      <c r="L1173"/>
      <c r="M1173"/>
      <c r="N1173"/>
      <c r="O1173"/>
      <c r="P1173" s="73"/>
      <c r="Q1173" s="74"/>
      <c r="R1173" s="74"/>
      <c r="S1173" s="74"/>
      <c r="T1173" s="74"/>
      <c r="U1173" s="74"/>
      <c r="V1173"/>
      <c r="W1173"/>
      <c r="X1173"/>
      <c r="Y1173" s="13"/>
      <c r="Z1173" s="13"/>
      <c r="AA1173" s="13"/>
      <c r="AC1173"/>
      <c r="AD1173" s="13"/>
      <c r="AI1173" s="2"/>
      <c r="AM1173" s="22"/>
    </row>
    <row r="1174" spans="1:39" s="12" customFormat="1">
      <c r="A1174" s="26"/>
      <c r="B1174" s="11"/>
      <c r="E1174" s="26"/>
      <c r="F1174" s="13"/>
      <c r="G1174" s="13"/>
      <c r="H1174"/>
      <c r="I1174"/>
      <c r="J1174"/>
      <c r="K1174"/>
      <c r="L1174"/>
      <c r="M1174"/>
      <c r="N1174"/>
      <c r="O1174"/>
      <c r="P1174" s="73"/>
      <c r="Q1174" s="74"/>
      <c r="R1174" s="74"/>
      <c r="S1174" s="74"/>
      <c r="T1174" s="74"/>
      <c r="U1174" s="74"/>
      <c r="V1174"/>
      <c r="W1174"/>
      <c r="X1174"/>
      <c r="Y1174" s="13"/>
      <c r="Z1174" s="13"/>
      <c r="AA1174" s="13"/>
      <c r="AC1174"/>
      <c r="AD1174" s="13"/>
      <c r="AI1174" s="2"/>
      <c r="AM1174" s="22"/>
    </row>
    <row r="1175" spans="1:39" s="12" customFormat="1">
      <c r="A1175" s="26"/>
      <c r="B1175" s="11"/>
      <c r="E1175" s="26"/>
      <c r="F1175" s="13"/>
      <c r="G1175" s="13"/>
      <c r="H1175"/>
      <c r="I1175"/>
      <c r="J1175"/>
      <c r="K1175"/>
      <c r="L1175"/>
      <c r="M1175"/>
      <c r="N1175"/>
      <c r="O1175"/>
      <c r="P1175" s="73"/>
      <c r="Q1175" s="74"/>
      <c r="R1175" s="74"/>
      <c r="S1175" s="74"/>
      <c r="T1175" s="74"/>
      <c r="U1175" s="74"/>
      <c r="V1175"/>
      <c r="W1175"/>
      <c r="X1175"/>
      <c r="Y1175" s="13"/>
      <c r="Z1175" s="13"/>
      <c r="AA1175" s="13"/>
      <c r="AC1175"/>
      <c r="AD1175" s="13"/>
      <c r="AI1175" s="2"/>
      <c r="AM1175" s="22"/>
    </row>
    <row r="1176" spans="1:39" s="12" customFormat="1">
      <c r="A1176" s="26"/>
      <c r="B1176" s="11"/>
      <c r="E1176" s="26"/>
      <c r="F1176" s="13"/>
      <c r="G1176" s="13"/>
      <c r="H1176"/>
      <c r="I1176"/>
      <c r="J1176"/>
      <c r="K1176"/>
      <c r="L1176"/>
      <c r="M1176"/>
      <c r="N1176"/>
      <c r="O1176"/>
      <c r="P1176" s="73"/>
      <c r="Q1176" s="74"/>
      <c r="R1176" s="74"/>
      <c r="S1176" s="74"/>
      <c r="T1176" s="74"/>
      <c r="U1176" s="74"/>
      <c r="V1176"/>
      <c r="W1176"/>
      <c r="X1176"/>
      <c r="Y1176" s="13"/>
      <c r="Z1176" s="13"/>
      <c r="AA1176" s="13"/>
      <c r="AC1176"/>
      <c r="AD1176" s="13"/>
      <c r="AI1176" s="2"/>
      <c r="AM1176" s="22"/>
    </row>
    <row r="1177" spans="1:39" s="12" customFormat="1">
      <c r="A1177" s="26"/>
      <c r="B1177" s="11"/>
      <c r="E1177" s="26"/>
      <c r="F1177" s="13"/>
      <c r="G1177" s="13"/>
      <c r="H1177"/>
      <c r="I1177"/>
      <c r="J1177"/>
      <c r="K1177"/>
      <c r="L1177"/>
      <c r="M1177"/>
      <c r="N1177"/>
      <c r="O1177"/>
      <c r="P1177" s="73"/>
      <c r="Q1177" s="74"/>
      <c r="R1177" s="74"/>
      <c r="S1177" s="74"/>
      <c r="T1177" s="74"/>
      <c r="U1177" s="74"/>
      <c r="V1177"/>
      <c r="W1177"/>
      <c r="X1177"/>
      <c r="Y1177" s="13"/>
      <c r="Z1177" s="13"/>
      <c r="AA1177" s="13"/>
      <c r="AC1177"/>
      <c r="AD1177" s="13"/>
      <c r="AI1177" s="2"/>
      <c r="AM1177" s="22"/>
    </row>
    <row r="1178" spans="1:39" s="12" customFormat="1">
      <c r="A1178" s="26"/>
      <c r="B1178" s="11"/>
      <c r="E1178" s="26"/>
      <c r="F1178" s="13"/>
      <c r="G1178" s="13"/>
      <c r="H1178"/>
      <c r="I1178"/>
      <c r="J1178"/>
      <c r="K1178"/>
      <c r="L1178"/>
      <c r="M1178"/>
      <c r="N1178"/>
      <c r="O1178"/>
      <c r="P1178" s="73"/>
      <c r="Q1178" s="74"/>
      <c r="R1178" s="74"/>
      <c r="S1178" s="74"/>
      <c r="T1178" s="74"/>
      <c r="U1178" s="74"/>
      <c r="V1178"/>
      <c r="W1178"/>
      <c r="X1178"/>
      <c r="Y1178" s="13"/>
      <c r="Z1178" s="13"/>
      <c r="AA1178" s="13"/>
      <c r="AC1178"/>
      <c r="AD1178" s="13"/>
      <c r="AI1178" s="2"/>
      <c r="AM1178" s="22"/>
    </row>
    <row r="1179" spans="1:39" s="12" customFormat="1">
      <c r="A1179" s="26"/>
      <c r="B1179" s="11"/>
      <c r="E1179" s="26"/>
      <c r="F1179" s="13"/>
      <c r="G1179" s="13"/>
      <c r="H1179"/>
      <c r="I1179"/>
      <c r="J1179"/>
      <c r="K1179"/>
      <c r="L1179"/>
      <c r="M1179"/>
      <c r="N1179"/>
      <c r="O1179"/>
      <c r="P1179" s="73"/>
      <c r="Q1179" s="74"/>
      <c r="R1179" s="74"/>
      <c r="S1179" s="74"/>
      <c r="T1179" s="74"/>
      <c r="U1179" s="74"/>
      <c r="V1179"/>
      <c r="W1179"/>
      <c r="X1179"/>
      <c r="Y1179" s="13"/>
      <c r="Z1179" s="13"/>
      <c r="AA1179" s="13"/>
      <c r="AC1179"/>
      <c r="AD1179" s="13"/>
      <c r="AI1179" s="2"/>
      <c r="AM1179" s="22"/>
    </row>
    <row r="1180" spans="1:39" s="12" customFormat="1">
      <c r="A1180" s="26"/>
      <c r="B1180" s="11"/>
      <c r="E1180" s="26"/>
      <c r="F1180" s="13"/>
      <c r="G1180" s="13"/>
      <c r="H1180"/>
      <c r="I1180"/>
      <c r="J1180"/>
      <c r="K1180"/>
      <c r="L1180"/>
      <c r="M1180"/>
      <c r="N1180"/>
      <c r="O1180"/>
      <c r="P1180" s="73"/>
      <c r="Q1180" s="74"/>
      <c r="R1180" s="74"/>
      <c r="S1180" s="74"/>
      <c r="T1180" s="74"/>
      <c r="U1180" s="74"/>
      <c r="V1180"/>
      <c r="W1180"/>
      <c r="X1180"/>
      <c r="Y1180" s="13"/>
      <c r="Z1180" s="13"/>
      <c r="AA1180" s="13"/>
      <c r="AC1180"/>
      <c r="AD1180" s="13"/>
      <c r="AI1180" s="2"/>
      <c r="AM1180" s="22"/>
    </row>
    <row r="1181" spans="1:39" s="12" customFormat="1">
      <c r="A1181" s="26"/>
      <c r="B1181" s="11"/>
      <c r="E1181" s="26"/>
      <c r="F1181" s="13"/>
      <c r="G1181" s="13"/>
      <c r="H1181"/>
      <c r="I1181"/>
      <c r="J1181"/>
      <c r="K1181"/>
      <c r="L1181"/>
      <c r="M1181"/>
      <c r="N1181"/>
      <c r="O1181"/>
      <c r="P1181" s="73"/>
      <c r="Q1181" s="74"/>
      <c r="R1181" s="74"/>
      <c r="S1181" s="74"/>
      <c r="T1181" s="74"/>
      <c r="U1181" s="74"/>
      <c r="V1181"/>
      <c r="W1181"/>
      <c r="X1181"/>
      <c r="Y1181" s="13"/>
      <c r="Z1181" s="13"/>
      <c r="AA1181" s="13"/>
      <c r="AC1181"/>
      <c r="AD1181" s="13"/>
      <c r="AI1181" s="2"/>
      <c r="AM1181" s="22"/>
    </row>
    <row r="1182" spans="1:39" s="12" customFormat="1">
      <c r="A1182" s="26"/>
      <c r="B1182" s="11"/>
      <c r="E1182" s="26"/>
      <c r="F1182" s="13"/>
      <c r="G1182" s="13"/>
      <c r="H1182"/>
      <c r="I1182"/>
      <c r="J1182"/>
      <c r="K1182"/>
      <c r="L1182"/>
      <c r="M1182"/>
      <c r="N1182"/>
      <c r="O1182"/>
      <c r="P1182" s="73"/>
      <c r="Q1182" s="74"/>
      <c r="R1182" s="74"/>
      <c r="S1182" s="74"/>
      <c r="T1182" s="74"/>
      <c r="U1182" s="74"/>
      <c r="V1182"/>
      <c r="W1182"/>
      <c r="X1182"/>
      <c r="Y1182" s="13"/>
      <c r="Z1182" s="13"/>
      <c r="AA1182" s="13"/>
      <c r="AC1182"/>
      <c r="AD1182" s="13"/>
      <c r="AI1182" s="2"/>
      <c r="AM1182" s="22"/>
    </row>
    <row r="1183" spans="1:39" s="12" customFormat="1">
      <c r="A1183" s="26"/>
      <c r="B1183" s="11"/>
      <c r="E1183" s="26"/>
      <c r="F1183" s="13"/>
      <c r="G1183" s="13"/>
      <c r="H1183"/>
      <c r="I1183"/>
      <c r="J1183"/>
      <c r="K1183"/>
      <c r="L1183"/>
      <c r="M1183"/>
      <c r="N1183"/>
      <c r="O1183"/>
      <c r="P1183" s="73"/>
      <c r="Q1183" s="74"/>
      <c r="R1183" s="74"/>
      <c r="S1183" s="74"/>
      <c r="T1183" s="74"/>
      <c r="U1183" s="74"/>
      <c r="V1183"/>
      <c r="W1183"/>
      <c r="X1183"/>
      <c r="Y1183" s="13"/>
      <c r="Z1183" s="13"/>
      <c r="AA1183" s="13"/>
      <c r="AC1183"/>
      <c r="AD1183" s="13"/>
      <c r="AI1183" s="2"/>
      <c r="AM1183" s="22"/>
    </row>
    <row r="1184" spans="1:39" s="12" customFormat="1">
      <c r="A1184" s="26"/>
      <c r="B1184" s="11"/>
      <c r="E1184" s="26"/>
      <c r="F1184" s="13"/>
      <c r="G1184" s="13"/>
      <c r="H1184"/>
      <c r="I1184"/>
      <c r="J1184"/>
      <c r="K1184"/>
      <c r="L1184"/>
      <c r="M1184"/>
      <c r="N1184"/>
      <c r="O1184"/>
      <c r="P1184" s="73"/>
      <c r="Q1184" s="74"/>
      <c r="R1184" s="74"/>
      <c r="S1184" s="74"/>
      <c r="T1184" s="74"/>
      <c r="U1184" s="74"/>
      <c r="V1184"/>
      <c r="W1184"/>
      <c r="X1184"/>
      <c r="Y1184" s="13"/>
      <c r="Z1184" s="13"/>
      <c r="AA1184" s="13"/>
      <c r="AC1184"/>
      <c r="AD1184" s="13"/>
      <c r="AI1184" s="2"/>
      <c r="AM1184" s="22"/>
    </row>
    <row r="1185" spans="1:39" s="12" customFormat="1">
      <c r="A1185" s="26"/>
      <c r="B1185" s="11"/>
      <c r="E1185" s="26"/>
      <c r="F1185" s="13"/>
      <c r="G1185" s="13"/>
      <c r="H1185"/>
      <c r="I1185"/>
      <c r="J1185"/>
      <c r="K1185"/>
      <c r="L1185"/>
      <c r="M1185"/>
      <c r="N1185"/>
      <c r="O1185"/>
      <c r="P1185" s="73"/>
      <c r="Q1185" s="74"/>
      <c r="R1185" s="74"/>
      <c r="S1185" s="74"/>
      <c r="T1185" s="74"/>
      <c r="U1185" s="74"/>
      <c r="V1185"/>
      <c r="W1185"/>
      <c r="X1185"/>
      <c r="Y1185" s="13"/>
      <c r="Z1185" s="13"/>
      <c r="AA1185" s="13"/>
      <c r="AC1185"/>
      <c r="AD1185" s="13"/>
      <c r="AI1185" s="2"/>
      <c r="AM1185" s="22"/>
    </row>
    <row r="1186" spans="1:39" s="12" customFormat="1">
      <c r="A1186" s="26"/>
      <c r="B1186" s="11"/>
      <c r="E1186" s="26"/>
      <c r="F1186" s="13"/>
      <c r="G1186" s="13"/>
      <c r="H1186"/>
      <c r="I1186"/>
      <c r="J1186"/>
      <c r="K1186"/>
      <c r="L1186"/>
      <c r="M1186"/>
      <c r="N1186"/>
      <c r="O1186"/>
      <c r="P1186" s="73"/>
      <c r="Q1186" s="74"/>
      <c r="R1186" s="74"/>
      <c r="S1186" s="74"/>
      <c r="T1186" s="74"/>
      <c r="U1186" s="74"/>
      <c r="V1186"/>
      <c r="W1186"/>
      <c r="X1186"/>
      <c r="Y1186" s="13"/>
      <c r="Z1186" s="13"/>
      <c r="AA1186" s="13"/>
      <c r="AC1186"/>
      <c r="AD1186" s="13"/>
      <c r="AI1186" s="2"/>
      <c r="AM1186" s="22"/>
    </row>
    <row r="1187" spans="1:39" s="12" customFormat="1">
      <c r="A1187" s="26"/>
      <c r="B1187" s="11"/>
      <c r="E1187" s="26"/>
      <c r="F1187" s="13"/>
      <c r="G1187" s="13"/>
      <c r="H1187"/>
      <c r="I1187"/>
      <c r="J1187"/>
      <c r="K1187"/>
      <c r="L1187"/>
      <c r="M1187"/>
      <c r="N1187"/>
      <c r="O1187"/>
      <c r="P1187" s="73"/>
      <c r="Q1187" s="74"/>
      <c r="R1187" s="74"/>
      <c r="S1187" s="74"/>
      <c r="T1187" s="74"/>
      <c r="U1187" s="74"/>
      <c r="V1187"/>
      <c r="W1187"/>
      <c r="X1187"/>
      <c r="Y1187" s="13"/>
      <c r="Z1187" s="13"/>
      <c r="AA1187" s="13"/>
      <c r="AC1187"/>
      <c r="AD1187" s="13"/>
      <c r="AI1187" s="2"/>
      <c r="AM1187" s="22"/>
    </row>
    <row r="1188" spans="1:39" s="12" customFormat="1">
      <c r="A1188" s="26"/>
      <c r="B1188" s="11"/>
      <c r="E1188" s="26"/>
      <c r="F1188" s="13"/>
      <c r="G1188" s="13"/>
      <c r="H1188"/>
      <c r="I1188"/>
      <c r="J1188"/>
      <c r="K1188"/>
      <c r="L1188"/>
      <c r="M1188"/>
      <c r="N1188"/>
      <c r="O1188"/>
      <c r="P1188" s="73"/>
      <c r="Q1188" s="74"/>
      <c r="R1188" s="74"/>
      <c r="S1188" s="74"/>
      <c r="T1188" s="74"/>
      <c r="U1188" s="74"/>
      <c r="V1188"/>
      <c r="W1188"/>
      <c r="X1188"/>
      <c r="Y1188" s="13"/>
      <c r="Z1188" s="13"/>
      <c r="AA1188" s="13"/>
      <c r="AC1188"/>
      <c r="AD1188" s="13"/>
      <c r="AI1188" s="2"/>
      <c r="AM1188" s="22"/>
    </row>
    <row r="1189" spans="1:39" s="12" customFormat="1">
      <c r="A1189" s="26"/>
      <c r="B1189" s="11"/>
      <c r="E1189" s="26"/>
      <c r="F1189" s="13"/>
      <c r="G1189" s="13"/>
      <c r="H1189"/>
      <c r="I1189"/>
      <c r="J1189"/>
      <c r="K1189"/>
      <c r="L1189"/>
      <c r="M1189"/>
      <c r="N1189"/>
      <c r="O1189"/>
      <c r="P1189" s="73"/>
      <c r="Q1189" s="74"/>
      <c r="R1189" s="74"/>
      <c r="S1189" s="74"/>
      <c r="T1189" s="74"/>
      <c r="U1189" s="74"/>
      <c r="V1189"/>
      <c r="W1189"/>
      <c r="X1189"/>
      <c r="Y1189" s="13"/>
      <c r="Z1189" s="13"/>
      <c r="AA1189" s="13"/>
      <c r="AC1189"/>
      <c r="AD1189" s="13"/>
      <c r="AI1189" s="2"/>
      <c r="AM1189" s="22"/>
    </row>
    <row r="1190" spans="1:39" s="12" customFormat="1">
      <c r="A1190" s="26"/>
      <c r="B1190" s="11"/>
      <c r="E1190" s="26"/>
      <c r="F1190" s="13"/>
      <c r="G1190" s="13"/>
      <c r="H1190"/>
      <c r="I1190"/>
      <c r="J1190"/>
      <c r="K1190"/>
      <c r="L1190"/>
      <c r="M1190"/>
      <c r="N1190"/>
      <c r="O1190"/>
      <c r="P1190" s="73"/>
      <c r="Q1190" s="74"/>
      <c r="R1190" s="74"/>
      <c r="S1190" s="74"/>
      <c r="T1190" s="74"/>
      <c r="U1190" s="74"/>
      <c r="V1190"/>
      <c r="W1190"/>
      <c r="X1190"/>
      <c r="Y1190" s="13"/>
      <c r="Z1190" s="13"/>
      <c r="AA1190" s="13"/>
      <c r="AC1190"/>
      <c r="AD1190" s="13"/>
      <c r="AI1190" s="2"/>
      <c r="AM1190" s="22"/>
    </row>
    <row r="1191" spans="1:39" s="12" customFormat="1">
      <c r="A1191" s="26"/>
      <c r="B1191" s="11"/>
      <c r="E1191" s="26"/>
      <c r="F1191" s="13"/>
      <c r="G1191" s="13"/>
      <c r="H1191"/>
      <c r="I1191"/>
      <c r="J1191"/>
      <c r="K1191"/>
      <c r="L1191"/>
      <c r="M1191"/>
      <c r="N1191"/>
      <c r="O1191"/>
      <c r="P1191" s="73"/>
      <c r="Q1191" s="74"/>
      <c r="R1191" s="74"/>
      <c r="S1191" s="74"/>
      <c r="T1191" s="74"/>
      <c r="U1191" s="74"/>
      <c r="V1191"/>
      <c r="W1191"/>
      <c r="X1191"/>
      <c r="Y1191" s="13"/>
      <c r="Z1191" s="13"/>
      <c r="AA1191" s="13"/>
      <c r="AC1191"/>
      <c r="AD1191" s="13"/>
      <c r="AI1191" s="2"/>
      <c r="AM1191" s="22"/>
    </row>
    <row r="1192" spans="1:39" s="12" customFormat="1">
      <c r="A1192" s="26"/>
      <c r="B1192" s="11"/>
      <c r="E1192" s="26"/>
      <c r="F1192" s="13"/>
      <c r="G1192" s="13"/>
      <c r="H1192"/>
      <c r="I1192"/>
      <c r="J1192"/>
      <c r="K1192"/>
      <c r="L1192"/>
      <c r="M1192"/>
      <c r="N1192"/>
      <c r="O1192"/>
      <c r="P1192" s="73"/>
      <c r="Q1192" s="74"/>
      <c r="R1192" s="74"/>
      <c r="S1192" s="74"/>
      <c r="T1192" s="74"/>
      <c r="U1192" s="74"/>
      <c r="V1192"/>
      <c r="W1192"/>
      <c r="X1192"/>
      <c r="Y1192" s="13"/>
      <c r="Z1192" s="13"/>
      <c r="AA1192" s="13"/>
      <c r="AC1192"/>
      <c r="AD1192" s="13"/>
      <c r="AI1192" s="2"/>
      <c r="AM1192" s="22"/>
    </row>
    <row r="1193" spans="1:39" s="12" customFormat="1">
      <c r="A1193" s="26"/>
      <c r="B1193" s="11"/>
      <c r="E1193" s="26"/>
      <c r="F1193" s="13"/>
      <c r="G1193" s="13"/>
      <c r="H1193"/>
      <c r="I1193"/>
      <c r="J1193"/>
      <c r="K1193"/>
      <c r="L1193"/>
      <c r="M1193"/>
      <c r="N1193"/>
      <c r="O1193"/>
      <c r="P1193" s="73"/>
      <c r="Q1193" s="74"/>
      <c r="R1193" s="74"/>
      <c r="S1193" s="74"/>
      <c r="T1193" s="74"/>
      <c r="U1193" s="74"/>
      <c r="V1193"/>
      <c r="W1193"/>
      <c r="X1193"/>
      <c r="Y1193" s="13"/>
      <c r="Z1193" s="13"/>
      <c r="AA1193" s="13"/>
      <c r="AC1193"/>
      <c r="AD1193" s="13"/>
      <c r="AI1193" s="2"/>
      <c r="AM1193" s="22"/>
    </row>
    <row r="1194" spans="1:39" s="12" customFormat="1">
      <c r="A1194" s="26"/>
      <c r="B1194" s="11"/>
      <c r="E1194" s="26"/>
      <c r="F1194" s="13"/>
      <c r="G1194" s="13"/>
      <c r="H1194"/>
      <c r="I1194"/>
      <c r="J1194"/>
      <c r="K1194"/>
      <c r="L1194"/>
      <c r="M1194"/>
      <c r="N1194"/>
      <c r="O1194"/>
      <c r="P1194" s="73"/>
      <c r="Q1194" s="74"/>
      <c r="R1194" s="74"/>
      <c r="S1194" s="74"/>
      <c r="T1194" s="74"/>
      <c r="U1194" s="74"/>
      <c r="V1194"/>
      <c r="W1194"/>
      <c r="X1194"/>
      <c r="Y1194" s="13"/>
      <c r="Z1194" s="13"/>
      <c r="AA1194" s="13"/>
      <c r="AC1194"/>
      <c r="AD1194" s="13"/>
      <c r="AI1194" s="2"/>
      <c r="AM1194" s="22"/>
    </row>
    <row r="1195" spans="1:39" s="12" customFormat="1">
      <c r="A1195" s="26"/>
      <c r="B1195" s="11"/>
      <c r="E1195" s="26"/>
      <c r="F1195" s="13"/>
      <c r="G1195" s="13"/>
      <c r="H1195"/>
      <c r="I1195"/>
      <c r="J1195"/>
      <c r="K1195"/>
      <c r="L1195"/>
      <c r="M1195"/>
      <c r="N1195"/>
      <c r="O1195"/>
      <c r="P1195" s="73"/>
      <c r="Q1195" s="74"/>
      <c r="R1195" s="74"/>
      <c r="S1195" s="74"/>
      <c r="T1195" s="74"/>
      <c r="U1195" s="74"/>
      <c r="V1195"/>
      <c r="W1195"/>
      <c r="X1195"/>
      <c r="Y1195" s="13"/>
      <c r="Z1195" s="13"/>
      <c r="AA1195" s="13"/>
      <c r="AC1195"/>
      <c r="AD1195" s="13"/>
      <c r="AI1195" s="2"/>
      <c r="AM1195" s="22"/>
    </row>
    <row r="1196" spans="1:39" s="12" customFormat="1">
      <c r="A1196" s="26"/>
      <c r="B1196" s="11"/>
      <c r="E1196" s="26"/>
      <c r="F1196" s="13"/>
      <c r="G1196" s="13"/>
      <c r="H1196"/>
      <c r="I1196"/>
      <c r="J1196"/>
      <c r="K1196"/>
      <c r="L1196"/>
      <c r="M1196"/>
      <c r="N1196"/>
      <c r="O1196"/>
      <c r="P1196" s="73"/>
      <c r="Q1196" s="74"/>
      <c r="R1196" s="74"/>
      <c r="S1196" s="74"/>
      <c r="T1196" s="74"/>
      <c r="U1196" s="74"/>
      <c r="V1196"/>
      <c r="W1196"/>
      <c r="X1196"/>
      <c r="Y1196" s="13"/>
      <c r="Z1196" s="13"/>
      <c r="AA1196" s="13"/>
      <c r="AC1196"/>
      <c r="AD1196" s="13"/>
      <c r="AI1196" s="2"/>
      <c r="AM1196" s="22"/>
    </row>
    <row r="1197" spans="1:39" s="12" customFormat="1">
      <c r="A1197" s="26"/>
      <c r="B1197" s="11"/>
      <c r="E1197" s="26"/>
      <c r="F1197" s="13"/>
      <c r="G1197" s="13"/>
      <c r="H1197"/>
      <c r="I1197"/>
      <c r="J1197"/>
      <c r="K1197"/>
      <c r="L1197"/>
      <c r="M1197"/>
      <c r="N1197"/>
      <c r="O1197"/>
      <c r="P1197" s="73"/>
      <c r="Q1197" s="74"/>
      <c r="R1197" s="74"/>
      <c r="S1197" s="74"/>
      <c r="T1197" s="74"/>
      <c r="U1197" s="74"/>
      <c r="V1197"/>
      <c r="W1197"/>
      <c r="X1197"/>
      <c r="Y1197" s="13"/>
      <c r="Z1197" s="13"/>
      <c r="AA1197" s="13"/>
      <c r="AC1197"/>
      <c r="AD1197" s="13"/>
      <c r="AI1197" s="2"/>
      <c r="AM1197" s="22"/>
    </row>
    <row r="1198" spans="1:39" s="12" customFormat="1">
      <c r="A1198" s="26"/>
      <c r="B1198" s="11"/>
      <c r="E1198" s="26"/>
      <c r="F1198" s="13"/>
      <c r="G1198" s="13"/>
      <c r="H1198"/>
      <c r="I1198"/>
      <c r="J1198"/>
      <c r="K1198"/>
      <c r="L1198"/>
      <c r="M1198"/>
      <c r="N1198"/>
      <c r="O1198"/>
      <c r="P1198" s="73"/>
      <c r="Q1198" s="74"/>
      <c r="R1198" s="74"/>
      <c r="S1198" s="74"/>
      <c r="T1198" s="74"/>
      <c r="U1198" s="74"/>
      <c r="V1198"/>
      <c r="W1198"/>
      <c r="X1198"/>
      <c r="Y1198" s="13"/>
      <c r="Z1198" s="13"/>
      <c r="AA1198" s="13"/>
      <c r="AC1198"/>
      <c r="AD1198" s="13"/>
      <c r="AI1198" s="2"/>
      <c r="AM1198" s="22"/>
    </row>
    <row r="1199" spans="1:39" s="12" customFormat="1">
      <c r="A1199" s="26"/>
      <c r="B1199" s="11"/>
      <c r="E1199" s="26"/>
      <c r="F1199" s="13"/>
      <c r="G1199" s="13"/>
      <c r="H1199"/>
      <c r="I1199"/>
      <c r="J1199"/>
      <c r="K1199"/>
      <c r="L1199"/>
      <c r="M1199"/>
      <c r="N1199"/>
      <c r="O1199"/>
      <c r="P1199" s="73"/>
      <c r="Q1199" s="74"/>
      <c r="R1199" s="74"/>
      <c r="S1199" s="74"/>
      <c r="T1199" s="74"/>
      <c r="U1199" s="74"/>
      <c r="V1199"/>
      <c r="W1199"/>
      <c r="X1199"/>
      <c r="Y1199" s="13"/>
      <c r="Z1199" s="13"/>
      <c r="AA1199" s="13"/>
      <c r="AC1199"/>
      <c r="AD1199" s="13"/>
      <c r="AI1199" s="2"/>
      <c r="AM1199" s="22"/>
    </row>
    <row r="1200" spans="1:39" s="12" customFormat="1">
      <c r="A1200" s="26"/>
      <c r="B1200" s="11"/>
      <c r="E1200" s="26"/>
      <c r="F1200" s="13"/>
      <c r="G1200" s="13"/>
      <c r="H1200"/>
      <c r="I1200"/>
      <c r="J1200"/>
      <c r="K1200"/>
      <c r="L1200"/>
      <c r="M1200"/>
      <c r="N1200"/>
      <c r="O1200"/>
      <c r="P1200" s="73"/>
      <c r="Q1200" s="74"/>
      <c r="R1200" s="74"/>
      <c r="S1200" s="74"/>
      <c r="T1200" s="74"/>
      <c r="U1200" s="74"/>
      <c r="V1200"/>
      <c r="W1200"/>
      <c r="X1200"/>
      <c r="Y1200" s="13"/>
      <c r="Z1200" s="13"/>
      <c r="AA1200" s="13"/>
      <c r="AC1200"/>
      <c r="AD1200" s="13"/>
      <c r="AI1200" s="2"/>
      <c r="AM1200" s="22"/>
    </row>
    <row r="1201" spans="1:39" s="12" customFormat="1">
      <c r="A1201" s="26"/>
      <c r="B1201" s="11"/>
      <c r="E1201" s="26"/>
      <c r="F1201" s="13"/>
      <c r="G1201" s="13"/>
      <c r="H1201"/>
      <c r="I1201"/>
      <c r="J1201"/>
      <c r="K1201"/>
      <c r="L1201"/>
      <c r="M1201"/>
      <c r="N1201"/>
      <c r="O1201"/>
      <c r="P1201" s="73"/>
      <c r="Q1201" s="74"/>
      <c r="R1201" s="74"/>
      <c r="S1201" s="74"/>
      <c r="T1201" s="74"/>
      <c r="U1201" s="74"/>
      <c r="V1201"/>
      <c r="W1201"/>
      <c r="X1201"/>
      <c r="Y1201" s="13"/>
      <c r="Z1201" s="13"/>
      <c r="AA1201" s="13"/>
      <c r="AC1201"/>
      <c r="AD1201" s="13"/>
      <c r="AI1201" s="2"/>
      <c r="AM1201" s="22"/>
    </row>
    <row r="1202" spans="1:39" s="12" customFormat="1">
      <c r="A1202" s="26"/>
      <c r="B1202" s="11"/>
      <c r="E1202" s="26"/>
      <c r="F1202" s="13"/>
      <c r="G1202" s="13"/>
      <c r="H1202"/>
      <c r="I1202"/>
      <c r="J1202"/>
      <c r="K1202"/>
      <c r="L1202"/>
      <c r="M1202"/>
      <c r="N1202"/>
      <c r="O1202"/>
      <c r="P1202" s="73"/>
      <c r="Q1202" s="74"/>
      <c r="R1202" s="74"/>
      <c r="S1202" s="74"/>
      <c r="T1202" s="74"/>
      <c r="U1202" s="74"/>
      <c r="V1202"/>
      <c r="W1202"/>
      <c r="X1202"/>
      <c r="Y1202" s="13"/>
      <c r="Z1202" s="13"/>
      <c r="AA1202" s="13"/>
      <c r="AC1202"/>
      <c r="AD1202" s="13"/>
      <c r="AI1202" s="2"/>
      <c r="AM1202" s="22"/>
    </row>
    <row r="1203" spans="1:39" s="12" customFormat="1">
      <c r="A1203" s="26"/>
      <c r="B1203" s="11"/>
      <c r="E1203" s="26"/>
      <c r="F1203" s="13"/>
      <c r="G1203" s="13"/>
      <c r="H1203"/>
      <c r="I1203"/>
      <c r="J1203"/>
      <c r="K1203"/>
      <c r="L1203"/>
      <c r="M1203"/>
      <c r="N1203"/>
      <c r="O1203"/>
      <c r="P1203" s="73"/>
      <c r="Q1203" s="74"/>
      <c r="R1203" s="74"/>
      <c r="S1203" s="74"/>
      <c r="T1203" s="74"/>
      <c r="U1203" s="74"/>
      <c r="V1203"/>
      <c r="W1203"/>
      <c r="X1203"/>
      <c r="Y1203" s="13"/>
      <c r="Z1203" s="13"/>
      <c r="AA1203" s="13"/>
      <c r="AC1203"/>
      <c r="AD1203" s="13"/>
      <c r="AI1203" s="2"/>
      <c r="AM1203" s="22"/>
    </row>
    <row r="1204" spans="1:39" s="12" customFormat="1">
      <c r="A1204" s="26"/>
      <c r="B1204" s="11"/>
      <c r="E1204" s="26"/>
      <c r="F1204" s="13"/>
      <c r="G1204" s="13"/>
      <c r="H1204"/>
      <c r="I1204"/>
      <c r="J1204"/>
      <c r="K1204"/>
      <c r="L1204"/>
      <c r="M1204"/>
      <c r="N1204"/>
      <c r="O1204"/>
      <c r="P1204" s="73"/>
      <c r="Q1204" s="74"/>
      <c r="R1204" s="74"/>
      <c r="S1204" s="74"/>
      <c r="T1204" s="74"/>
      <c r="U1204" s="74"/>
      <c r="V1204"/>
      <c r="W1204"/>
      <c r="X1204"/>
      <c r="Y1204" s="13"/>
      <c r="Z1204" s="13"/>
      <c r="AA1204" s="13"/>
      <c r="AC1204"/>
      <c r="AD1204" s="13"/>
      <c r="AI1204" s="2"/>
      <c r="AM1204" s="22"/>
    </row>
    <row r="1205" spans="1:39" s="12" customFormat="1">
      <c r="A1205" s="26"/>
      <c r="B1205" s="11"/>
      <c r="E1205" s="26"/>
      <c r="F1205" s="13"/>
      <c r="G1205" s="13"/>
      <c r="H1205"/>
      <c r="I1205"/>
      <c r="J1205"/>
      <c r="K1205"/>
      <c r="L1205"/>
      <c r="M1205"/>
      <c r="N1205"/>
      <c r="O1205"/>
      <c r="P1205" s="73"/>
      <c r="Q1205" s="74"/>
      <c r="R1205" s="74"/>
      <c r="S1205" s="74"/>
      <c r="T1205" s="74"/>
      <c r="U1205" s="74"/>
      <c r="V1205"/>
      <c r="W1205"/>
      <c r="X1205"/>
      <c r="Y1205" s="13"/>
      <c r="Z1205" s="13"/>
      <c r="AA1205" s="13"/>
      <c r="AC1205"/>
      <c r="AD1205" s="13"/>
      <c r="AI1205" s="2"/>
      <c r="AM1205" s="22"/>
    </row>
    <row r="1206" spans="1:39" s="12" customFormat="1">
      <c r="A1206" s="26"/>
      <c r="B1206" s="11"/>
      <c r="E1206" s="26"/>
      <c r="F1206" s="13"/>
      <c r="G1206" s="13"/>
      <c r="H1206"/>
      <c r="I1206"/>
      <c r="J1206"/>
      <c r="K1206"/>
      <c r="L1206"/>
      <c r="M1206"/>
      <c r="N1206"/>
      <c r="O1206"/>
      <c r="P1206" s="73"/>
      <c r="Q1206" s="74"/>
      <c r="R1206" s="74"/>
      <c r="S1206" s="74"/>
      <c r="T1206" s="74"/>
      <c r="U1206" s="74"/>
      <c r="V1206"/>
      <c r="W1206"/>
      <c r="X1206"/>
      <c r="Y1206" s="13"/>
      <c r="Z1206" s="13"/>
      <c r="AA1206" s="13"/>
      <c r="AC1206"/>
      <c r="AD1206" s="13"/>
      <c r="AI1206" s="2"/>
      <c r="AM1206" s="22"/>
    </row>
    <row r="1207" spans="1:39" s="12" customFormat="1">
      <c r="A1207" s="26"/>
      <c r="B1207" s="11"/>
      <c r="E1207" s="26"/>
      <c r="F1207" s="13"/>
      <c r="G1207" s="13"/>
      <c r="H1207"/>
      <c r="I1207"/>
      <c r="J1207"/>
      <c r="K1207"/>
      <c r="L1207"/>
      <c r="M1207"/>
      <c r="N1207"/>
      <c r="O1207"/>
      <c r="P1207" s="73"/>
      <c r="Q1207" s="74"/>
      <c r="R1207" s="74"/>
      <c r="S1207" s="74"/>
      <c r="T1207" s="74"/>
      <c r="U1207" s="74"/>
      <c r="V1207"/>
      <c r="W1207"/>
      <c r="X1207"/>
      <c r="Y1207" s="13"/>
      <c r="Z1207" s="13"/>
      <c r="AA1207" s="13"/>
      <c r="AC1207"/>
      <c r="AD1207" s="13"/>
      <c r="AI1207" s="2"/>
      <c r="AM1207" s="22"/>
    </row>
    <row r="1208" spans="1:39" s="12" customFormat="1">
      <c r="A1208" s="26"/>
      <c r="B1208" s="11"/>
      <c r="E1208" s="26"/>
      <c r="F1208" s="13"/>
      <c r="G1208" s="13"/>
      <c r="H1208"/>
      <c r="I1208"/>
      <c r="J1208"/>
      <c r="K1208"/>
      <c r="L1208"/>
      <c r="M1208"/>
      <c r="N1208"/>
      <c r="O1208"/>
      <c r="P1208" s="73"/>
      <c r="Q1208" s="74"/>
      <c r="R1208" s="74"/>
      <c r="S1208" s="74"/>
      <c r="T1208" s="74"/>
      <c r="U1208" s="74"/>
      <c r="V1208"/>
      <c r="W1208"/>
      <c r="X1208"/>
      <c r="Y1208" s="13"/>
      <c r="Z1208" s="13"/>
      <c r="AA1208" s="13"/>
      <c r="AC1208"/>
      <c r="AD1208" s="13"/>
      <c r="AI1208" s="2"/>
      <c r="AM1208" s="22"/>
    </row>
    <row r="1209" spans="1:39" s="12" customFormat="1">
      <c r="A1209" s="26"/>
      <c r="B1209" s="11"/>
      <c r="E1209" s="26"/>
      <c r="F1209" s="13"/>
      <c r="G1209" s="13"/>
      <c r="H1209"/>
      <c r="I1209"/>
      <c r="J1209"/>
      <c r="K1209"/>
      <c r="L1209"/>
      <c r="M1209"/>
      <c r="N1209"/>
      <c r="O1209"/>
      <c r="P1209" s="73"/>
      <c r="Q1209" s="74"/>
      <c r="R1209" s="74"/>
      <c r="S1209" s="74"/>
      <c r="T1209" s="74"/>
      <c r="U1209" s="74"/>
      <c r="V1209"/>
      <c r="W1209"/>
      <c r="X1209"/>
      <c r="Y1209" s="13"/>
      <c r="Z1209" s="13"/>
      <c r="AA1209" s="13"/>
      <c r="AC1209"/>
      <c r="AD1209" s="13"/>
      <c r="AI1209" s="2"/>
      <c r="AM1209" s="22"/>
    </row>
    <row r="1210" spans="1:39" s="12" customFormat="1">
      <c r="A1210" s="26"/>
      <c r="B1210" s="11"/>
      <c r="E1210" s="26"/>
      <c r="F1210" s="13"/>
      <c r="G1210" s="13"/>
      <c r="H1210"/>
      <c r="I1210"/>
      <c r="J1210"/>
      <c r="K1210"/>
      <c r="L1210"/>
      <c r="M1210"/>
      <c r="N1210"/>
      <c r="O1210"/>
      <c r="P1210" s="73"/>
      <c r="Q1210" s="74"/>
      <c r="R1210" s="74"/>
      <c r="S1210" s="74"/>
      <c r="T1210" s="74"/>
      <c r="U1210" s="74"/>
      <c r="V1210"/>
      <c r="W1210"/>
      <c r="X1210"/>
      <c r="Y1210" s="13"/>
      <c r="Z1210" s="13"/>
      <c r="AA1210" s="13"/>
      <c r="AC1210"/>
      <c r="AD1210" s="13"/>
      <c r="AI1210" s="2"/>
      <c r="AM1210" s="22"/>
    </row>
    <row r="1211" spans="1:39" s="12" customFormat="1">
      <c r="A1211" s="26"/>
      <c r="B1211" s="11"/>
      <c r="E1211" s="26"/>
      <c r="F1211" s="13"/>
      <c r="G1211" s="13"/>
      <c r="H1211"/>
      <c r="I1211"/>
      <c r="J1211"/>
      <c r="K1211"/>
      <c r="L1211"/>
      <c r="M1211"/>
      <c r="N1211"/>
      <c r="O1211"/>
      <c r="P1211" s="73"/>
      <c r="Q1211" s="74"/>
      <c r="R1211" s="74"/>
      <c r="S1211" s="74"/>
      <c r="T1211" s="74"/>
      <c r="U1211" s="74"/>
      <c r="V1211"/>
      <c r="W1211"/>
      <c r="X1211"/>
      <c r="Y1211" s="13"/>
      <c r="Z1211" s="13"/>
      <c r="AA1211" s="13"/>
      <c r="AC1211"/>
      <c r="AD1211" s="13"/>
      <c r="AI1211" s="2"/>
      <c r="AM1211" s="22"/>
    </row>
    <row r="1212" spans="1:39" s="12" customFormat="1">
      <c r="A1212" s="26"/>
      <c r="B1212" s="11"/>
      <c r="E1212" s="26"/>
      <c r="F1212" s="13"/>
      <c r="G1212" s="13"/>
      <c r="H1212"/>
      <c r="I1212"/>
      <c r="J1212"/>
      <c r="K1212"/>
      <c r="L1212"/>
      <c r="M1212"/>
      <c r="N1212"/>
      <c r="O1212"/>
      <c r="P1212" s="73"/>
      <c r="Q1212" s="74"/>
      <c r="R1212" s="74"/>
      <c r="S1212" s="74"/>
      <c r="T1212" s="74"/>
      <c r="U1212" s="74"/>
      <c r="V1212"/>
      <c r="W1212"/>
      <c r="X1212"/>
      <c r="Y1212" s="13"/>
      <c r="Z1212" s="13"/>
      <c r="AA1212" s="13"/>
      <c r="AC1212"/>
      <c r="AD1212" s="13"/>
      <c r="AI1212" s="2"/>
      <c r="AM1212" s="22"/>
    </row>
    <row r="1213" spans="1:39" s="12" customFormat="1">
      <c r="A1213" s="26"/>
      <c r="B1213" s="11"/>
      <c r="E1213" s="26"/>
      <c r="F1213" s="13"/>
      <c r="G1213" s="13"/>
      <c r="H1213"/>
      <c r="I1213"/>
      <c r="J1213"/>
      <c r="K1213"/>
      <c r="L1213"/>
      <c r="M1213"/>
      <c r="N1213"/>
      <c r="O1213"/>
      <c r="P1213" s="73"/>
      <c r="Q1213" s="74"/>
      <c r="R1213" s="74"/>
      <c r="S1213" s="74"/>
      <c r="T1213" s="74"/>
      <c r="U1213" s="74"/>
      <c r="V1213"/>
      <c r="W1213"/>
      <c r="X1213"/>
      <c r="Y1213" s="13"/>
      <c r="Z1213" s="13"/>
      <c r="AA1213" s="13"/>
      <c r="AC1213"/>
      <c r="AD1213" s="13"/>
      <c r="AI1213" s="2"/>
      <c r="AM1213" s="22"/>
    </row>
    <row r="1214" spans="1:39" s="12" customFormat="1">
      <c r="A1214" s="26"/>
      <c r="B1214" s="11"/>
      <c r="E1214" s="26"/>
      <c r="F1214" s="13"/>
      <c r="G1214" s="13"/>
      <c r="H1214"/>
      <c r="I1214"/>
      <c r="J1214"/>
      <c r="K1214"/>
      <c r="L1214"/>
      <c r="M1214"/>
      <c r="N1214"/>
      <c r="O1214"/>
      <c r="P1214" s="73"/>
      <c r="Q1214" s="74"/>
      <c r="R1214" s="74"/>
      <c r="S1214" s="74"/>
      <c r="T1214" s="74"/>
      <c r="U1214" s="74"/>
      <c r="V1214"/>
      <c r="W1214"/>
      <c r="X1214"/>
      <c r="Y1214" s="13"/>
      <c r="Z1214" s="13"/>
      <c r="AA1214" s="13"/>
      <c r="AC1214"/>
      <c r="AD1214" s="13"/>
      <c r="AI1214" s="2"/>
      <c r="AM1214" s="22"/>
    </row>
    <row r="1215" spans="1:39" s="12" customFormat="1">
      <c r="A1215" s="26"/>
      <c r="B1215" s="11"/>
      <c r="E1215" s="26"/>
      <c r="F1215" s="13"/>
      <c r="G1215" s="13"/>
      <c r="H1215"/>
      <c r="I1215"/>
      <c r="J1215"/>
      <c r="K1215"/>
      <c r="L1215"/>
      <c r="M1215"/>
      <c r="N1215"/>
      <c r="O1215"/>
      <c r="P1215" s="73"/>
      <c r="Q1215" s="74"/>
      <c r="R1215" s="74"/>
      <c r="S1215" s="74"/>
      <c r="T1215" s="74"/>
      <c r="U1215" s="74"/>
      <c r="V1215"/>
      <c r="W1215"/>
      <c r="X1215"/>
      <c r="Y1215" s="13"/>
      <c r="Z1215" s="13"/>
      <c r="AA1215" s="13"/>
      <c r="AC1215"/>
      <c r="AD1215" s="13"/>
      <c r="AI1215" s="2"/>
      <c r="AM1215" s="22"/>
    </row>
    <row r="1216" spans="1:39" s="12" customFormat="1">
      <c r="A1216" s="26"/>
      <c r="B1216" s="11"/>
      <c r="E1216" s="26"/>
      <c r="F1216" s="13"/>
      <c r="G1216" s="13"/>
      <c r="H1216"/>
      <c r="I1216"/>
      <c r="J1216"/>
      <c r="K1216"/>
      <c r="L1216"/>
      <c r="M1216"/>
      <c r="N1216"/>
      <c r="O1216"/>
      <c r="P1216" s="73"/>
      <c r="Q1216" s="74"/>
      <c r="R1216" s="74"/>
      <c r="S1216" s="74"/>
      <c r="T1216" s="74"/>
      <c r="U1216" s="74"/>
      <c r="V1216"/>
      <c r="W1216"/>
      <c r="X1216"/>
      <c r="Y1216" s="13"/>
      <c r="Z1216" s="13"/>
      <c r="AA1216" s="13"/>
      <c r="AC1216"/>
      <c r="AD1216" s="13"/>
      <c r="AI1216" s="2"/>
      <c r="AM1216" s="22"/>
    </row>
    <row r="1217" spans="1:39" s="12" customFormat="1">
      <c r="A1217" s="26"/>
      <c r="B1217" s="11"/>
      <c r="E1217" s="26"/>
      <c r="F1217" s="13"/>
      <c r="G1217" s="13"/>
      <c r="H1217"/>
      <c r="I1217"/>
      <c r="J1217"/>
      <c r="K1217"/>
      <c r="L1217"/>
      <c r="M1217"/>
      <c r="N1217"/>
      <c r="O1217"/>
      <c r="P1217" s="73"/>
      <c r="Q1217" s="74"/>
      <c r="R1217" s="74"/>
      <c r="S1217" s="74"/>
      <c r="T1217" s="74"/>
      <c r="U1217" s="74"/>
      <c r="V1217"/>
      <c r="W1217"/>
      <c r="X1217"/>
      <c r="Y1217" s="13"/>
      <c r="Z1217" s="13"/>
      <c r="AA1217" s="13"/>
      <c r="AC1217"/>
      <c r="AD1217" s="13"/>
      <c r="AI1217" s="2"/>
      <c r="AM1217" s="22"/>
    </row>
    <row r="1218" spans="1:39" s="12" customFormat="1">
      <c r="A1218" s="26"/>
      <c r="B1218" s="11"/>
      <c r="E1218" s="26"/>
      <c r="F1218" s="13"/>
      <c r="G1218" s="13"/>
      <c r="H1218"/>
      <c r="I1218"/>
      <c r="J1218"/>
      <c r="K1218"/>
      <c r="L1218"/>
      <c r="M1218"/>
      <c r="N1218"/>
      <c r="O1218"/>
      <c r="P1218" s="73"/>
      <c r="Q1218" s="74"/>
      <c r="R1218" s="74"/>
      <c r="S1218" s="74"/>
      <c r="T1218" s="74"/>
      <c r="U1218" s="74"/>
      <c r="V1218"/>
      <c r="W1218"/>
      <c r="X1218"/>
      <c r="Y1218" s="13"/>
      <c r="Z1218" s="13"/>
      <c r="AA1218" s="13"/>
      <c r="AC1218"/>
      <c r="AD1218" s="13"/>
      <c r="AI1218" s="2"/>
      <c r="AM1218" s="22"/>
    </row>
    <row r="1219" spans="1:39" s="12" customFormat="1">
      <c r="A1219" s="26"/>
      <c r="B1219" s="11"/>
      <c r="E1219" s="26"/>
      <c r="F1219" s="13"/>
      <c r="G1219" s="13"/>
      <c r="H1219"/>
      <c r="I1219"/>
      <c r="J1219"/>
      <c r="K1219"/>
      <c r="L1219"/>
      <c r="M1219"/>
      <c r="N1219"/>
      <c r="O1219"/>
      <c r="P1219" s="73"/>
      <c r="Q1219" s="74"/>
      <c r="R1219" s="74"/>
      <c r="S1219" s="74"/>
      <c r="T1219" s="74"/>
      <c r="U1219" s="74"/>
      <c r="V1219"/>
      <c r="W1219"/>
      <c r="X1219"/>
      <c r="Y1219" s="13"/>
      <c r="Z1219" s="13"/>
      <c r="AA1219" s="13"/>
      <c r="AC1219"/>
      <c r="AD1219" s="13"/>
      <c r="AI1219" s="2"/>
      <c r="AM1219" s="22"/>
    </row>
    <row r="1220" spans="1:39" s="12" customFormat="1">
      <c r="A1220" s="26"/>
      <c r="B1220" s="11"/>
      <c r="E1220" s="26"/>
      <c r="F1220" s="13"/>
      <c r="G1220" s="13"/>
      <c r="H1220"/>
      <c r="I1220"/>
      <c r="J1220"/>
      <c r="K1220"/>
      <c r="L1220"/>
      <c r="M1220"/>
      <c r="N1220"/>
      <c r="O1220"/>
      <c r="P1220" s="73"/>
      <c r="Q1220" s="74"/>
      <c r="R1220" s="74"/>
      <c r="S1220" s="74"/>
      <c r="T1220" s="74"/>
      <c r="U1220" s="74"/>
      <c r="V1220"/>
      <c r="W1220"/>
      <c r="X1220"/>
      <c r="Y1220" s="13"/>
      <c r="Z1220" s="13"/>
      <c r="AA1220" s="13"/>
      <c r="AC1220"/>
      <c r="AD1220" s="13"/>
      <c r="AI1220" s="2"/>
      <c r="AM1220" s="22"/>
    </row>
    <row r="1221" spans="1:39" s="12" customFormat="1">
      <c r="A1221" s="26"/>
      <c r="B1221" s="11"/>
      <c r="E1221" s="26"/>
      <c r="F1221" s="13"/>
      <c r="G1221" s="13"/>
      <c r="H1221"/>
      <c r="I1221"/>
      <c r="J1221"/>
      <c r="K1221"/>
      <c r="L1221"/>
      <c r="M1221"/>
      <c r="N1221"/>
      <c r="O1221"/>
      <c r="P1221" s="73"/>
      <c r="Q1221" s="74"/>
      <c r="R1221" s="74"/>
      <c r="S1221" s="74"/>
      <c r="T1221" s="74"/>
      <c r="U1221" s="74"/>
      <c r="V1221"/>
      <c r="W1221"/>
      <c r="X1221"/>
      <c r="Y1221" s="13"/>
      <c r="Z1221" s="13"/>
      <c r="AA1221" s="13"/>
      <c r="AC1221"/>
      <c r="AD1221" s="13"/>
      <c r="AI1221" s="2"/>
      <c r="AM1221" s="22"/>
    </row>
    <row r="1222" spans="1:39" s="12" customFormat="1">
      <c r="A1222" s="26"/>
      <c r="B1222" s="11"/>
      <c r="E1222" s="26"/>
      <c r="F1222" s="13"/>
      <c r="G1222" s="13"/>
      <c r="H1222"/>
      <c r="I1222"/>
      <c r="J1222"/>
      <c r="K1222"/>
      <c r="L1222"/>
      <c r="M1222"/>
      <c r="N1222"/>
      <c r="O1222"/>
      <c r="P1222" s="73"/>
      <c r="Q1222" s="74"/>
      <c r="R1222" s="74"/>
      <c r="S1222" s="74"/>
      <c r="T1222" s="74"/>
      <c r="U1222" s="74"/>
      <c r="V1222"/>
      <c r="W1222"/>
      <c r="X1222"/>
      <c r="Y1222" s="13"/>
      <c r="Z1222" s="13"/>
      <c r="AA1222" s="13"/>
      <c r="AC1222"/>
      <c r="AD1222" s="13"/>
      <c r="AI1222" s="2"/>
      <c r="AM1222" s="22"/>
    </row>
    <row r="1223" spans="1:39" s="12" customFormat="1">
      <c r="A1223" s="26"/>
      <c r="B1223" s="11"/>
      <c r="E1223" s="26"/>
      <c r="F1223" s="13"/>
      <c r="G1223" s="13"/>
      <c r="H1223"/>
      <c r="I1223"/>
      <c r="J1223"/>
      <c r="K1223"/>
      <c r="L1223"/>
      <c r="M1223"/>
      <c r="N1223"/>
      <c r="O1223"/>
      <c r="P1223" s="73"/>
      <c r="Q1223" s="74"/>
      <c r="R1223" s="74"/>
      <c r="S1223" s="74"/>
      <c r="T1223" s="74"/>
      <c r="U1223" s="74"/>
      <c r="V1223"/>
      <c r="W1223"/>
      <c r="X1223"/>
      <c r="Y1223" s="13"/>
      <c r="Z1223" s="13"/>
      <c r="AA1223" s="13"/>
      <c r="AC1223"/>
      <c r="AD1223" s="13"/>
      <c r="AI1223" s="2"/>
      <c r="AM1223" s="22"/>
    </row>
    <row r="1224" spans="1:39" s="12" customFormat="1">
      <c r="A1224" s="26"/>
      <c r="B1224" s="11"/>
      <c r="E1224" s="26"/>
      <c r="F1224" s="13"/>
      <c r="G1224" s="13"/>
      <c r="H1224"/>
      <c r="I1224"/>
      <c r="J1224"/>
      <c r="K1224"/>
      <c r="L1224"/>
      <c r="M1224"/>
      <c r="N1224"/>
      <c r="O1224"/>
      <c r="P1224" s="73"/>
      <c r="Q1224" s="74"/>
      <c r="R1224" s="74"/>
      <c r="S1224" s="74"/>
      <c r="T1224" s="74"/>
      <c r="U1224" s="74"/>
      <c r="V1224"/>
      <c r="W1224"/>
      <c r="X1224"/>
      <c r="Y1224" s="13"/>
      <c r="Z1224" s="13"/>
      <c r="AA1224" s="13"/>
      <c r="AC1224"/>
      <c r="AD1224" s="13"/>
      <c r="AI1224" s="2"/>
      <c r="AM1224" s="22"/>
    </row>
    <row r="1225" spans="1:39" s="12" customFormat="1">
      <c r="A1225" s="26"/>
      <c r="B1225" s="11"/>
      <c r="E1225" s="26"/>
      <c r="F1225" s="13"/>
      <c r="G1225" s="13"/>
      <c r="H1225"/>
      <c r="I1225"/>
      <c r="J1225"/>
      <c r="K1225"/>
      <c r="L1225"/>
      <c r="M1225"/>
      <c r="N1225"/>
      <c r="O1225"/>
      <c r="P1225" s="73"/>
      <c r="Q1225" s="74"/>
      <c r="R1225" s="74"/>
      <c r="S1225" s="74"/>
      <c r="T1225" s="74"/>
      <c r="U1225" s="74"/>
      <c r="V1225"/>
      <c r="W1225"/>
      <c r="X1225"/>
      <c r="Y1225" s="13"/>
      <c r="Z1225" s="13"/>
      <c r="AA1225" s="13"/>
      <c r="AC1225"/>
      <c r="AD1225" s="13"/>
      <c r="AI1225" s="2"/>
      <c r="AM1225" s="22"/>
    </row>
    <row r="1226" spans="1:39" s="12" customFormat="1">
      <c r="A1226" s="26"/>
      <c r="B1226" s="11"/>
      <c r="E1226" s="26"/>
      <c r="F1226" s="13"/>
      <c r="G1226" s="13"/>
      <c r="H1226"/>
      <c r="I1226"/>
      <c r="J1226"/>
      <c r="K1226"/>
      <c r="L1226"/>
      <c r="M1226"/>
      <c r="N1226"/>
      <c r="O1226"/>
      <c r="P1226" s="73"/>
      <c r="Q1226" s="74"/>
      <c r="R1226" s="74"/>
      <c r="S1226" s="74"/>
      <c r="T1226" s="74"/>
      <c r="U1226" s="74"/>
      <c r="V1226"/>
      <c r="W1226"/>
      <c r="X1226"/>
      <c r="Y1226" s="13"/>
      <c r="Z1226" s="13"/>
      <c r="AA1226" s="13"/>
      <c r="AC1226"/>
      <c r="AD1226" s="13"/>
      <c r="AI1226" s="2"/>
      <c r="AM1226" s="22"/>
    </row>
    <row r="1227" spans="1:39" s="12" customFormat="1">
      <c r="A1227" s="26"/>
      <c r="B1227" s="11"/>
      <c r="E1227" s="26"/>
      <c r="F1227" s="13"/>
      <c r="G1227" s="13"/>
      <c r="H1227"/>
      <c r="I1227"/>
      <c r="J1227"/>
      <c r="K1227"/>
      <c r="L1227"/>
      <c r="M1227"/>
      <c r="N1227"/>
      <c r="O1227"/>
      <c r="P1227" s="73"/>
      <c r="Q1227" s="74"/>
      <c r="R1227" s="74"/>
      <c r="S1227" s="74"/>
      <c r="T1227" s="74"/>
      <c r="U1227" s="74"/>
      <c r="V1227"/>
      <c r="W1227"/>
      <c r="X1227"/>
      <c r="Y1227" s="13"/>
      <c r="Z1227" s="13"/>
      <c r="AA1227" s="13"/>
      <c r="AC1227"/>
      <c r="AD1227" s="13"/>
      <c r="AI1227" s="2"/>
      <c r="AM1227" s="22"/>
    </row>
    <row r="1228" spans="1:39" s="12" customFormat="1">
      <c r="A1228" s="26"/>
      <c r="B1228" s="11"/>
      <c r="E1228" s="26"/>
      <c r="F1228" s="13"/>
      <c r="G1228" s="13"/>
      <c r="H1228"/>
      <c r="I1228"/>
      <c r="J1228"/>
      <c r="K1228"/>
      <c r="L1228"/>
      <c r="M1228"/>
      <c r="N1228"/>
      <c r="O1228"/>
      <c r="P1228" s="73"/>
      <c r="Q1228" s="74"/>
      <c r="R1228" s="74"/>
      <c r="S1228" s="74"/>
      <c r="T1228" s="74"/>
      <c r="U1228" s="74"/>
      <c r="V1228"/>
      <c r="W1228"/>
      <c r="X1228"/>
      <c r="Y1228" s="13"/>
      <c r="Z1228" s="13"/>
      <c r="AA1228" s="13"/>
      <c r="AC1228"/>
      <c r="AD1228" s="13"/>
      <c r="AI1228" s="2"/>
      <c r="AM1228" s="22"/>
    </row>
    <row r="1229" spans="1:39" s="12" customFormat="1">
      <c r="A1229" s="26"/>
      <c r="B1229" s="11"/>
      <c r="E1229" s="26"/>
      <c r="F1229" s="13"/>
      <c r="G1229" s="13"/>
      <c r="H1229"/>
      <c r="I1229"/>
      <c r="J1229"/>
      <c r="K1229"/>
      <c r="L1229"/>
      <c r="M1229"/>
      <c r="N1229"/>
      <c r="O1229"/>
      <c r="P1229" s="73"/>
      <c r="Q1229" s="74"/>
      <c r="R1229" s="74"/>
      <c r="S1229" s="74"/>
      <c r="T1229" s="74"/>
      <c r="U1229" s="74"/>
      <c r="V1229"/>
      <c r="W1229"/>
      <c r="X1229"/>
      <c r="Y1229" s="13"/>
      <c r="Z1229" s="13"/>
      <c r="AA1229" s="13"/>
      <c r="AC1229"/>
      <c r="AD1229" s="13"/>
      <c r="AI1229" s="2"/>
      <c r="AM1229" s="22"/>
    </row>
    <row r="1230" spans="1:39" s="12" customFormat="1">
      <c r="A1230" s="26"/>
      <c r="B1230" s="11"/>
      <c r="E1230" s="26"/>
      <c r="F1230" s="13"/>
      <c r="G1230" s="13"/>
      <c r="H1230"/>
      <c r="I1230"/>
      <c r="J1230"/>
      <c r="K1230"/>
      <c r="L1230"/>
      <c r="M1230"/>
      <c r="N1230"/>
      <c r="O1230"/>
      <c r="P1230" s="73"/>
      <c r="Q1230" s="74"/>
      <c r="R1230" s="74"/>
      <c r="S1230" s="74"/>
      <c r="T1230" s="74"/>
      <c r="U1230" s="74"/>
      <c r="V1230"/>
      <c r="W1230"/>
      <c r="X1230"/>
      <c r="Y1230" s="13"/>
      <c r="Z1230" s="13"/>
      <c r="AA1230" s="13"/>
      <c r="AC1230"/>
      <c r="AD1230" s="13"/>
      <c r="AI1230" s="2"/>
      <c r="AM1230" s="22"/>
    </row>
    <row r="1231" spans="1:39" s="12" customFormat="1">
      <c r="A1231" s="26"/>
      <c r="B1231" s="11"/>
      <c r="E1231" s="26"/>
      <c r="F1231" s="13"/>
      <c r="G1231" s="13"/>
      <c r="H1231"/>
      <c r="I1231"/>
      <c r="J1231"/>
      <c r="K1231"/>
      <c r="L1231"/>
      <c r="M1231"/>
      <c r="N1231"/>
      <c r="O1231"/>
      <c r="P1231" s="73"/>
      <c r="Q1231" s="74"/>
      <c r="R1231" s="74"/>
      <c r="S1231" s="74"/>
      <c r="T1231" s="74"/>
      <c r="U1231" s="74"/>
      <c r="V1231"/>
      <c r="W1231"/>
      <c r="X1231"/>
      <c r="Y1231" s="13"/>
      <c r="Z1231" s="13"/>
      <c r="AA1231" s="13"/>
      <c r="AC1231"/>
      <c r="AD1231" s="13"/>
      <c r="AI1231" s="2"/>
      <c r="AM1231" s="22"/>
    </row>
    <row r="1232" spans="1:39" s="12" customFormat="1">
      <c r="A1232" s="26"/>
      <c r="B1232" s="11"/>
      <c r="E1232" s="26"/>
      <c r="F1232" s="13"/>
      <c r="G1232" s="13"/>
      <c r="H1232"/>
      <c r="I1232"/>
      <c r="J1232"/>
      <c r="K1232"/>
      <c r="L1232"/>
      <c r="M1232"/>
      <c r="N1232"/>
      <c r="O1232"/>
      <c r="P1232" s="73"/>
      <c r="Q1232" s="74"/>
      <c r="R1232" s="74"/>
      <c r="S1232" s="74"/>
      <c r="T1232" s="74"/>
      <c r="U1232" s="74"/>
      <c r="V1232"/>
      <c r="W1232"/>
      <c r="X1232"/>
      <c r="Y1232" s="13"/>
      <c r="Z1232" s="13"/>
      <c r="AA1232" s="13"/>
      <c r="AC1232"/>
      <c r="AD1232" s="13"/>
      <c r="AI1232" s="2"/>
      <c r="AM1232" s="22"/>
    </row>
    <row r="1233" spans="1:39" s="12" customFormat="1">
      <c r="A1233" s="26"/>
      <c r="B1233" s="11"/>
      <c r="E1233" s="26"/>
      <c r="F1233" s="13"/>
      <c r="G1233" s="13"/>
      <c r="H1233"/>
      <c r="I1233"/>
      <c r="J1233"/>
      <c r="K1233"/>
      <c r="L1233"/>
      <c r="M1233"/>
      <c r="N1233"/>
      <c r="O1233"/>
      <c r="P1233" s="73"/>
      <c r="Q1233" s="74"/>
      <c r="R1233" s="74"/>
      <c r="S1233" s="74"/>
      <c r="T1233" s="74"/>
      <c r="U1233" s="74"/>
      <c r="V1233"/>
      <c r="W1233"/>
      <c r="X1233"/>
      <c r="Y1233" s="13"/>
      <c r="Z1233" s="13"/>
      <c r="AA1233" s="13"/>
      <c r="AC1233"/>
      <c r="AD1233" s="13"/>
      <c r="AI1233" s="2"/>
      <c r="AM1233" s="22"/>
    </row>
    <row r="1234" spans="1:39" s="12" customFormat="1">
      <c r="A1234" s="26"/>
      <c r="B1234" s="11"/>
      <c r="E1234" s="26"/>
      <c r="F1234" s="13"/>
      <c r="G1234" s="13"/>
      <c r="H1234"/>
      <c r="I1234"/>
      <c r="J1234"/>
      <c r="K1234"/>
      <c r="L1234"/>
      <c r="M1234"/>
      <c r="N1234"/>
      <c r="O1234"/>
      <c r="P1234" s="73"/>
      <c r="Q1234" s="74"/>
      <c r="R1234" s="74"/>
      <c r="S1234" s="74"/>
      <c r="T1234" s="74"/>
      <c r="U1234" s="74"/>
      <c r="V1234"/>
      <c r="W1234"/>
      <c r="X1234"/>
      <c r="Y1234" s="13"/>
      <c r="Z1234" s="13"/>
      <c r="AA1234" s="13"/>
      <c r="AC1234"/>
      <c r="AD1234" s="13"/>
      <c r="AI1234" s="2"/>
      <c r="AM1234" s="22"/>
    </row>
    <row r="1235" spans="1:39" s="12" customFormat="1">
      <c r="A1235" s="26"/>
      <c r="B1235" s="11"/>
      <c r="E1235" s="26"/>
      <c r="F1235" s="13"/>
      <c r="G1235" s="13"/>
      <c r="H1235"/>
      <c r="I1235"/>
      <c r="J1235"/>
      <c r="K1235"/>
      <c r="L1235"/>
      <c r="M1235"/>
      <c r="N1235"/>
      <c r="O1235"/>
      <c r="P1235" s="73"/>
      <c r="Q1235" s="74"/>
      <c r="R1235" s="74"/>
      <c r="S1235" s="74"/>
      <c r="T1235" s="74"/>
      <c r="U1235" s="74"/>
      <c r="V1235"/>
      <c r="W1235"/>
      <c r="X1235"/>
      <c r="Y1235" s="13"/>
      <c r="Z1235" s="13"/>
      <c r="AA1235" s="13"/>
      <c r="AC1235"/>
      <c r="AD1235" s="13"/>
      <c r="AI1235" s="2"/>
      <c r="AM1235" s="22"/>
    </row>
    <row r="1236" spans="1:39" s="12" customFormat="1">
      <c r="A1236" s="26"/>
      <c r="B1236" s="11"/>
      <c r="E1236" s="26"/>
      <c r="F1236" s="13"/>
      <c r="G1236" s="13"/>
      <c r="H1236"/>
      <c r="I1236"/>
      <c r="J1236"/>
      <c r="K1236"/>
      <c r="L1236"/>
      <c r="M1236"/>
      <c r="N1236"/>
      <c r="O1236"/>
      <c r="P1236" s="73"/>
      <c r="Q1236" s="74"/>
      <c r="R1236" s="74"/>
      <c r="S1236" s="74"/>
      <c r="T1236" s="74"/>
      <c r="U1236" s="74"/>
      <c r="V1236"/>
      <c r="W1236"/>
      <c r="X1236"/>
      <c r="Y1236" s="13"/>
      <c r="Z1236" s="13"/>
      <c r="AA1236" s="13"/>
      <c r="AC1236"/>
      <c r="AD1236" s="13"/>
      <c r="AI1236" s="2"/>
      <c r="AM1236" s="22"/>
    </row>
    <row r="1237" spans="1:39" s="12" customFormat="1">
      <c r="A1237" s="26"/>
      <c r="B1237" s="11"/>
      <c r="E1237" s="26"/>
      <c r="F1237" s="13"/>
      <c r="G1237" s="13"/>
      <c r="H1237"/>
      <c r="I1237"/>
      <c r="J1237"/>
      <c r="K1237"/>
      <c r="L1237"/>
      <c r="M1237"/>
      <c r="N1237"/>
      <c r="O1237"/>
      <c r="P1237" s="73"/>
      <c r="Q1237" s="74"/>
      <c r="R1237" s="74"/>
      <c r="S1237" s="74"/>
      <c r="T1237" s="74"/>
      <c r="U1237" s="74"/>
      <c r="V1237"/>
      <c r="W1237"/>
      <c r="X1237"/>
      <c r="Y1237" s="13"/>
      <c r="Z1237" s="13"/>
      <c r="AA1237" s="13"/>
      <c r="AC1237"/>
      <c r="AD1237" s="13"/>
      <c r="AI1237" s="2"/>
      <c r="AM1237" s="22"/>
    </row>
    <row r="1238" spans="1:39" s="12" customFormat="1">
      <c r="A1238" s="26"/>
      <c r="B1238" s="11"/>
      <c r="E1238" s="26"/>
      <c r="F1238" s="13"/>
      <c r="G1238" s="13"/>
      <c r="H1238"/>
      <c r="I1238"/>
      <c r="J1238"/>
      <c r="K1238"/>
      <c r="L1238"/>
      <c r="M1238"/>
      <c r="N1238"/>
      <c r="O1238"/>
      <c r="P1238" s="73"/>
      <c r="Q1238" s="74"/>
      <c r="R1238" s="74"/>
      <c r="S1238" s="74"/>
      <c r="T1238" s="74"/>
      <c r="U1238" s="74"/>
      <c r="V1238"/>
      <c r="W1238"/>
      <c r="X1238"/>
      <c r="Y1238" s="13"/>
      <c r="Z1238" s="13"/>
      <c r="AA1238" s="13"/>
      <c r="AC1238"/>
      <c r="AD1238" s="13"/>
      <c r="AI1238" s="2"/>
      <c r="AM1238" s="22"/>
    </row>
    <row r="1239" spans="1:39" s="12" customFormat="1">
      <c r="A1239" s="26"/>
      <c r="B1239" s="11"/>
      <c r="E1239" s="26"/>
      <c r="F1239" s="13"/>
      <c r="G1239" s="13"/>
      <c r="H1239"/>
      <c r="I1239"/>
      <c r="J1239"/>
      <c r="K1239"/>
      <c r="L1239"/>
      <c r="M1239"/>
      <c r="N1239"/>
      <c r="O1239"/>
      <c r="P1239" s="73"/>
      <c r="Q1239" s="74"/>
      <c r="R1239" s="74"/>
      <c r="S1239" s="74"/>
      <c r="T1239" s="74"/>
      <c r="U1239" s="74"/>
      <c r="V1239"/>
      <c r="W1239"/>
      <c r="X1239"/>
      <c r="Y1239" s="13"/>
      <c r="Z1239" s="13"/>
      <c r="AA1239" s="13"/>
      <c r="AC1239"/>
      <c r="AD1239" s="13"/>
      <c r="AI1239" s="2"/>
      <c r="AM1239" s="22"/>
    </row>
    <row r="1240" spans="1:39" s="12" customFormat="1">
      <c r="A1240" s="26"/>
      <c r="B1240" s="11"/>
      <c r="E1240" s="26"/>
      <c r="F1240" s="13"/>
      <c r="G1240" s="13"/>
      <c r="H1240"/>
      <c r="I1240"/>
      <c r="J1240"/>
      <c r="K1240"/>
      <c r="L1240"/>
      <c r="M1240"/>
      <c r="N1240"/>
      <c r="O1240"/>
      <c r="P1240" s="73"/>
      <c r="Q1240" s="74"/>
      <c r="R1240" s="74"/>
      <c r="S1240" s="74"/>
      <c r="T1240" s="74"/>
      <c r="U1240" s="74"/>
      <c r="V1240"/>
      <c r="W1240"/>
      <c r="X1240"/>
      <c r="Y1240" s="13"/>
      <c r="Z1240" s="13"/>
      <c r="AA1240" s="13"/>
      <c r="AC1240"/>
      <c r="AD1240" s="13"/>
      <c r="AI1240" s="2"/>
      <c r="AM1240" s="22"/>
    </row>
    <row r="1241" spans="1:39" s="12" customFormat="1">
      <c r="A1241" s="26"/>
      <c r="B1241" s="11"/>
      <c r="E1241" s="26"/>
      <c r="F1241" s="13"/>
      <c r="G1241" s="13"/>
      <c r="H1241"/>
      <c r="I1241"/>
      <c r="J1241"/>
      <c r="K1241"/>
      <c r="L1241"/>
      <c r="M1241"/>
      <c r="N1241"/>
      <c r="O1241"/>
      <c r="P1241" s="73"/>
      <c r="Q1241" s="74"/>
      <c r="R1241" s="74"/>
      <c r="S1241" s="74"/>
      <c r="T1241" s="74"/>
      <c r="U1241" s="74"/>
      <c r="V1241"/>
      <c r="W1241"/>
      <c r="X1241"/>
      <c r="Y1241" s="13"/>
      <c r="Z1241" s="13"/>
      <c r="AA1241" s="13"/>
      <c r="AC1241"/>
      <c r="AD1241" s="13"/>
      <c r="AI1241" s="2"/>
      <c r="AM1241" s="22"/>
    </row>
    <row r="1242" spans="1:39" s="12" customFormat="1">
      <c r="A1242" s="26"/>
      <c r="B1242" s="11"/>
      <c r="E1242" s="26"/>
      <c r="F1242" s="13"/>
      <c r="G1242" s="13"/>
      <c r="H1242"/>
      <c r="I1242"/>
      <c r="J1242"/>
      <c r="K1242"/>
      <c r="L1242"/>
      <c r="M1242"/>
      <c r="N1242"/>
      <c r="O1242"/>
      <c r="P1242" s="73"/>
      <c r="Q1242" s="74"/>
      <c r="R1242" s="74"/>
      <c r="S1242" s="74"/>
      <c r="T1242" s="74"/>
      <c r="U1242" s="74"/>
      <c r="V1242"/>
      <c r="W1242"/>
      <c r="X1242"/>
      <c r="Y1242" s="13"/>
      <c r="Z1242" s="13"/>
      <c r="AA1242" s="13"/>
      <c r="AC1242"/>
      <c r="AD1242" s="13"/>
      <c r="AI1242" s="2"/>
      <c r="AM1242" s="22"/>
    </row>
    <row r="1243" spans="1:39" s="12" customFormat="1">
      <c r="A1243" s="26"/>
      <c r="B1243" s="11"/>
      <c r="E1243" s="26"/>
      <c r="F1243" s="13"/>
      <c r="G1243" s="13"/>
      <c r="H1243"/>
      <c r="I1243"/>
      <c r="J1243"/>
      <c r="K1243"/>
      <c r="L1243"/>
      <c r="M1243"/>
      <c r="N1243"/>
      <c r="O1243"/>
      <c r="P1243" s="73"/>
      <c r="Q1243" s="74"/>
      <c r="R1243" s="74"/>
      <c r="S1243" s="74"/>
      <c r="T1243" s="74"/>
      <c r="U1243" s="74"/>
      <c r="V1243"/>
      <c r="W1243"/>
      <c r="X1243"/>
      <c r="Y1243" s="13"/>
      <c r="Z1243" s="13"/>
      <c r="AA1243" s="13"/>
      <c r="AC1243"/>
      <c r="AD1243" s="13"/>
      <c r="AI1243" s="2"/>
      <c r="AM1243" s="22"/>
    </row>
    <row r="1244" spans="1:39" s="12" customFormat="1">
      <c r="A1244" s="26"/>
      <c r="B1244" s="11"/>
      <c r="E1244" s="26"/>
      <c r="F1244" s="13"/>
      <c r="G1244" s="13"/>
      <c r="H1244"/>
      <c r="I1244"/>
      <c r="J1244"/>
      <c r="K1244"/>
      <c r="L1244"/>
      <c r="M1244"/>
      <c r="N1244"/>
      <c r="O1244"/>
      <c r="P1244" s="73"/>
      <c r="Q1244" s="74"/>
      <c r="R1244" s="74"/>
      <c r="S1244" s="74"/>
      <c r="T1244" s="74"/>
      <c r="U1244" s="74"/>
      <c r="V1244"/>
      <c r="W1244"/>
      <c r="X1244"/>
      <c r="Y1244" s="13"/>
      <c r="Z1244" s="13"/>
      <c r="AA1244" s="13"/>
      <c r="AC1244"/>
      <c r="AD1244" s="13"/>
      <c r="AI1244" s="2"/>
      <c r="AM1244" s="22"/>
    </row>
    <row r="1245" spans="1:39" s="12" customFormat="1">
      <c r="A1245" s="26"/>
      <c r="B1245" s="11"/>
      <c r="E1245" s="26"/>
      <c r="F1245" s="13"/>
      <c r="G1245" s="13"/>
      <c r="H1245"/>
      <c r="I1245"/>
      <c r="J1245"/>
      <c r="K1245"/>
      <c r="L1245"/>
      <c r="M1245"/>
      <c r="N1245"/>
      <c r="O1245"/>
      <c r="P1245" s="73"/>
      <c r="Q1245" s="74"/>
      <c r="R1245" s="74"/>
      <c r="S1245" s="74"/>
      <c r="T1245" s="74"/>
      <c r="U1245" s="74"/>
      <c r="V1245"/>
      <c r="W1245"/>
      <c r="X1245"/>
      <c r="Y1245" s="13"/>
      <c r="Z1245" s="13"/>
      <c r="AA1245" s="13"/>
      <c r="AC1245"/>
      <c r="AD1245" s="13"/>
      <c r="AI1245" s="2"/>
      <c r="AM1245" s="22"/>
    </row>
    <row r="1246" spans="1:39" s="12" customFormat="1">
      <c r="A1246" s="26"/>
      <c r="B1246" s="11"/>
      <c r="E1246" s="26"/>
      <c r="F1246" s="13"/>
      <c r="G1246" s="13"/>
      <c r="H1246"/>
      <c r="I1246"/>
      <c r="J1246"/>
      <c r="K1246"/>
      <c r="L1246"/>
      <c r="M1246"/>
      <c r="N1246"/>
      <c r="O1246"/>
      <c r="P1246" s="73"/>
      <c r="Q1246" s="74"/>
      <c r="R1246" s="74"/>
      <c r="S1246" s="74"/>
      <c r="T1246" s="74"/>
      <c r="U1246" s="74"/>
      <c r="V1246"/>
      <c r="W1246"/>
      <c r="X1246"/>
      <c r="Y1246" s="13"/>
      <c r="Z1246" s="13"/>
      <c r="AA1246" s="13"/>
      <c r="AC1246"/>
      <c r="AD1246" s="13"/>
      <c r="AI1246" s="2"/>
      <c r="AM1246" s="22"/>
    </row>
    <row r="1247" spans="1:39" s="12" customFormat="1">
      <c r="A1247" s="26"/>
      <c r="B1247" s="11"/>
      <c r="E1247" s="26"/>
      <c r="F1247" s="13"/>
      <c r="G1247" s="13"/>
      <c r="H1247"/>
      <c r="I1247"/>
      <c r="J1247"/>
      <c r="K1247"/>
      <c r="L1247"/>
      <c r="M1247"/>
      <c r="N1247"/>
      <c r="O1247"/>
      <c r="P1247" s="73"/>
      <c r="Q1247" s="74"/>
      <c r="R1247" s="74"/>
      <c r="S1247" s="74"/>
      <c r="T1247" s="74"/>
      <c r="U1247" s="74"/>
      <c r="V1247"/>
      <c r="W1247"/>
      <c r="X1247"/>
      <c r="Y1247" s="13"/>
      <c r="Z1247" s="13"/>
      <c r="AA1247" s="13"/>
      <c r="AC1247"/>
      <c r="AD1247" s="13"/>
      <c r="AI1247" s="2"/>
      <c r="AM1247" s="22"/>
    </row>
    <row r="1248" spans="1:39" s="12" customFormat="1">
      <c r="A1248" s="26"/>
      <c r="B1248" s="11"/>
      <c r="E1248" s="26"/>
      <c r="F1248" s="13"/>
      <c r="G1248" s="13"/>
      <c r="H1248"/>
      <c r="I1248"/>
      <c r="J1248"/>
      <c r="K1248"/>
      <c r="L1248"/>
      <c r="M1248"/>
      <c r="N1248"/>
      <c r="O1248"/>
      <c r="P1248" s="73"/>
      <c r="Q1248" s="74"/>
      <c r="R1248" s="74"/>
      <c r="S1248" s="74"/>
      <c r="T1248" s="74"/>
      <c r="U1248" s="74"/>
      <c r="V1248"/>
      <c r="W1248"/>
      <c r="X1248"/>
      <c r="Y1248" s="13"/>
      <c r="Z1248" s="13"/>
      <c r="AA1248" s="13"/>
      <c r="AC1248"/>
      <c r="AD1248" s="13"/>
      <c r="AI1248" s="2"/>
      <c r="AM1248" s="22"/>
    </row>
    <row r="1249" spans="1:39" s="12" customFormat="1">
      <c r="A1249" s="26"/>
      <c r="B1249" s="11"/>
      <c r="E1249" s="26"/>
      <c r="F1249" s="13"/>
      <c r="G1249" s="13"/>
      <c r="H1249"/>
      <c r="I1249"/>
      <c r="J1249"/>
      <c r="K1249"/>
      <c r="L1249"/>
      <c r="M1249"/>
      <c r="N1249"/>
      <c r="O1249"/>
      <c r="P1249" s="73"/>
      <c r="Q1249" s="74"/>
      <c r="R1249" s="74"/>
      <c r="S1249" s="74"/>
      <c r="T1249" s="74"/>
      <c r="U1249" s="74"/>
      <c r="V1249"/>
      <c r="W1249"/>
      <c r="X1249"/>
      <c r="Y1249" s="13"/>
      <c r="Z1249" s="13"/>
      <c r="AA1249" s="13"/>
      <c r="AC1249"/>
      <c r="AD1249" s="13"/>
      <c r="AI1249" s="2"/>
      <c r="AM1249" s="22"/>
    </row>
    <row r="1250" spans="1:39" s="12" customFormat="1">
      <c r="A1250" s="26"/>
      <c r="B1250" s="11"/>
      <c r="E1250" s="26"/>
      <c r="F1250" s="13"/>
      <c r="G1250" s="13"/>
      <c r="H1250"/>
      <c r="I1250"/>
      <c r="J1250"/>
      <c r="K1250"/>
      <c r="L1250"/>
      <c r="M1250"/>
      <c r="N1250"/>
      <c r="O1250"/>
      <c r="P1250" s="73"/>
      <c r="Q1250" s="74"/>
      <c r="R1250" s="74"/>
      <c r="S1250" s="74"/>
      <c r="T1250" s="74"/>
      <c r="U1250" s="74"/>
      <c r="V1250"/>
      <c r="W1250"/>
      <c r="X1250"/>
      <c r="Y1250" s="13"/>
      <c r="Z1250" s="13"/>
      <c r="AA1250" s="13"/>
      <c r="AC1250"/>
      <c r="AD1250" s="13"/>
      <c r="AI1250" s="2"/>
      <c r="AM1250" s="22"/>
    </row>
    <row r="1251" spans="1:39" s="12" customFormat="1">
      <c r="A1251" s="26"/>
      <c r="B1251" s="11"/>
      <c r="E1251" s="26"/>
      <c r="F1251" s="13"/>
      <c r="G1251" s="13"/>
      <c r="H1251"/>
      <c r="I1251"/>
      <c r="J1251"/>
      <c r="K1251"/>
      <c r="L1251"/>
      <c r="M1251"/>
      <c r="N1251"/>
      <c r="O1251"/>
      <c r="P1251" s="73"/>
      <c r="Q1251" s="74"/>
      <c r="R1251" s="74"/>
      <c r="S1251" s="74"/>
      <c r="T1251" s="74"/>
      <c r="U1251" s="74"/>
      <c r="V1251"/>
      <c r="W1251"/>
      <c r="X1251"/>
      <c r="Y1251" s="13"/>
      <c r="Z1251" s="13"/>
      <c r="AA1251" s="13"/>
      <c r="AC1251"/>
      <c r="AD1251" s="13"/>
      <c r="AI1251" s="2"/>
      <c r="AM1251" s="22"/>
    </row>
    <row r="1252" spans="1:39" s="12" customFormat="1">
      <c r="A1252" s="26"/>
      <c r="B1252" s="11"/>
      <c r="E1252" s="26"/>
      <c r="F1252" s="13"/>
      <c r="G1252" s="13"/>
      <c r="H1252"/>
      <c r="I1252"/>
      <c r="J1252"/>
      <c r="K1252"/>
      <c r="L1252"/>
      <c r="M1252"/>
      <c r="N1252"/>
      <c r="O1252"/>
      <c r="P1252" s="73"/>
      <c r="Q1252" s="74"/>
      <c r="R1252" s="74"/>
      <c r="S1252" s="74"/>
      <c r="T1252" s="74"/>
      <c r="U1252" s="74"/>
      <c r="V1252"/>
      <c r="W1252"/>
      <c r="X1252"/>
      <c r="Y1252" s="13"/>
      <c r="Z1252" s="13"/>
      <c r="AA1252" s="13"/>
      <c r="AC1252"/>
      <c r="AD1252" s="13"/>
      <c r="AI1252" s="2"/>
      <c r="AM1252" s="22"/>
    </row>
    <row r="1253" spans="1:39" s="12" customFormat="1">
      <c r="A1253" s="26"/>
      <c r="B1253" s="11"/>
      <c r="E1253" s="26"/>
      <c r="F1253" s="13"/>
      <c r="G1253" s="13"/>
      <c r="H1253"/>
      <c r="I1253"/>
      <c r="J1253"/>
      <c r="K1253"/>
      <c r="L1253"/>
      <c r="M1253"/>
      <c r="N1253"/>
      <c r="O1253"/>
      <c r="P1253" s="73"/>
      <c r="Q1253" s="74"/>
      <c r="R1253" s="74"/>
      <c r="S1253" s="74"/>
      <c r="T1253" s="74"/>
      <c r="U1253" s="74"/>
      <c r="V1253"/>
      <c r="W1253"/>
      <c r="X1253"/>
      <c r="Y1253" s="13"/>
      <c r="Z1253" s="13"/>
      <c r="AA1253" s="13"/>
      <c r="AC1253"/>
      <c r="AD1253" s="13"/>
      <c r="AI1253" s="2"/>
      <c r="AM1253" s="22"/>
    </row>
    <row r="1254" spans="1:39" s="12" customFormat="1">
      <c r="A1254" s="26"/>
      <c r="B1254" s="11"/>
      <c r="E1254" s="26"/>
      <c r="F1254" s="13"/>
      <c r="G1254" s="13"/>
      <c r="H1254"/>
      <c r="I1254"/>
      <c r="J1254"/>
      <c r="K1254"/>
      <c r="L1254"/>
      <c r="M1254"/>
      <c r="N1254"/>
      <c r="O1254"/>
      <c r="P1254" s="73"/>
      <c r="Q1254" s="74"/>
      <c r="R1254" s="74"/>
      <c r="S1254" s="74"/>
      <c r="T1254" s="74"/>
      <c r="U1254" s="74"/>
      <c r="V1254"/>
      <c r="W1254"/>
      <c r="X1254"/>
      <c r="Y1254" s="13"/>
      <c r="Z1254" s="13"/>
      <c r="AA1254" s="13"/>
      <c r="AC1254"/>
      <c r="AD1254" s="13"/>
      <c r="AI1254" s="2"/>
      <c r="AM1254" s="22"/>
    </row>
    <row r="1255" spans="1:39" s="12" customFormat="1">
      <c r="A1255" s="26"/>
      <c r="B1255" s="11"/>
      <c r="E1255" s="26"/>
      <c r="F1255" s="13"/>
      <c r="G1255" s="13"/>
      <c r="H1255"/>
      <c r="I1255"/>
      <c r="J1255"/>
      <c r="K1255"/>
      <c r="L1255"/>
      <c r="M1255"/>
      <c r="N1255"/>
      <c r="O1255"/>
      <c r="P1255" s="73"/>
      <c r="Q1255" s="74"/>
      <c r="R1255" s="74"/>
      <c r="S1255" s="74"/>
      <c r="T1255" s="74"/>
      <c r="U1255" s="74"/>
      <c r="V1255"/>
      <c r="W1255"/>
      <c r="X1255"/>
      <c r="Y1255" s="13"/>
      <c r="Z1255" s="13"/>
      <c r="AA1255" s="13"/>
      <c r="AC1255"/>
      <c r="AD1255" s="13"/>
      <c r="AI1255" s="2"/>
      <c r="AM1255" s="22"/>
    </row>
    <row r="1256" spans="1:39" s="12" customFormat="1">
      <c r="A1256" s="26"/>
      <c r="B1256" s="11"/>
      <c r="E1256" s="26"/>
      <c r="F1256" s="13"/>
      <c r="G1256" s="13"/>
      <c r="H1256"/>
      <c r="I1256"/>
      <c r="J1256"/>
      <c r="K1256"/>
      <c r="L1256"/>
      <c r="M1256"/>
      <c r="N1256"/>
      <c r="O1256"/>
      <c r="P1256" s="73"/>
      <c r="Q1256" s="74"/>
      <c r="R1256" s="74"/>
      <c r="S1256" s="74"/>
      <c r="T1256" s="74"/>
      <c r="U1256" s="74"/>
      <c r="V1256"/>
      <c r="W1256"/>
      <c r="X1256"/>
      <c r="Y1256" s="13"/>
      <c r="Z1256" s="13"/>
      <c r="AA1256" s="13"/>
      <c r="AC1256"/>
      <c r="AD1256" s="13"/>
      <c r="AI1256" s="2"/>
      <c r="AM1256" s="22"/>
    </row>
    <row r="1257" spans="1:39" s="12" customFormat="1">
      <c r="A1257" s="26"/>
      <c r="B1257" s="11"/>
      <c r="E1257" s="26"/>
      <c r="F1257" s="13"/>
      <c r="G1257" s="13"/>
      <c r="H1257"/>
      <c r="I1257"/>
      <c r="J1257"/>
      <c r="K1257"/>
      <c r="L1257"/>
      <c r="M1257"/>
      <c r="N1257"/>
      <c r="O1257"/>
      <c r="P1257" s="73"/>
      <c r="Q1257" s="74"/>
      <c r="R1257" s="74"/>
      <c r="S1257" s="74"/>
      <c r="T1257" s="74"/>
      <c r="U1257" s="74"/>
      <c r="V1257"/>
      <c r="W1257"/>
      <c r="X1257"/>
      <c r="Y1257" s="13"/>
      <c r="Z1257" s="13"/>
      <c r="AA1257" s="13"/>
      <c r="AC1257"/>
      <c r="AD1257" s="13"/>
      <c r="AI1257" s="2"/>
      <c r="AM1257" s="22"/>
    </row>
    <row r="1258" spans="1:39" s="12" customFormat="1">
      <c r="A1258" s="26"/>
      <c r="B1258" s="11"/>
      <c r="E1258" s="26"/>
      <c r="F1258" s="13"/>
      <c r="G1258" s="13"/>
      <c r="H1258"/>
      <c r="I1258"/>
      <c r="J1258"/>
      <c r="K1258"/>
      <c r="L1258"/>
      <c r="M1258"/>
      <c r="N1258"/>
      <c r="O1258"/>
      <c r="P1258" s="73"/>
      <c r="Q1258" s="74"/>
      <c r="R1258" s="74"/>
      <c r="S1258" s="74"/>
      <c r="T1258" s="74"/>
      <c r="U1258" s="74"/>
      <c r="V1258"/>
      <c r="W1258"/>
      <c r="X1258"/>
      <c r="Y1258" s="13"/>
      <c r="Z1258" s="13"/>
      <c r="AA1258" s="13"/>
      <c r="AC1258"/>
      <c r="AD1258" s="13"/>
      <c r="AI1258" s="2"/>
      <c r="AM1258" s="22"/>
    </row>
    <row r="1259" spans="1:39" s="12" customFormat="1">
      <c r="A1259" s="26"/>
      <c r="B1259" s="11"/>
      <c r="E1259" s="26"/>
      <c r="F1259" s="13"/>
      <c r="G1259" s="13"/>
      <c r="H1259"/>
      <c r="I1259"/>
      <c r="J1259"/>
      <c r="K1259"/>
      <c r="L1259"/>
      <c r="M1259"/>
      <c r="N1259"/>
      <c r="O1259"/>
      <c r="P1259" s="73"/>
      <c r="Q1259" s="74"/>
      <c r="R1259" s="74"/>
      <c r="S1259" s="74"/>
      <c r="T1259" s="74"/>
      <c r="U1259" s="74"/>
      <c r="V1259"/>
      <c r="W1259"/>
      <c r="X1259"/>
      <c r="Y1259" s="13"/>
      <c r="Z1259" s="13"/>
      <c r="AA1259" s="13"/>
      <c r="AC1259"/>
      <c r="AD1259" s="13"/>
      <c r="AI1259" s="2"/>
      <c r="AM1259" s="22"/>
    </row>
    <row r="1260" spans="1:39" s="12" customFormat="1">
      <c r="A1260" s="26"/>
      <c r="B1260" s="11"/>
      <c r="E1260" s="26"/>
      <c r="F1260" s="13"/>
      <c r="G1260" s="13"/>
      <c r="H1260"/>
      <c r="I1260"/>
      <c r="J1260"/>
      <c r="K1260"/>
      <c r="L1260"/>
      <c r="M1260"/>
      <c r="N1260"/>
      <c r="O1260"/>
      <c r="P1260" s="73"/>
      <c r="Q1260" s="74"/>
      <c r="R1260" s="74"/>
      <c r="S1260" s="74"/>
      <c r="T1260" s="74"/>
      <c r="U1260" s="74"/>
      <c r="V1260"/>
      <c r="W1260"/>
      <c r="X1260"/>
      <c r="Y1260" s="13"/>
      <c r="Z1260" s="13"/>
      <c r="AA1260" s="13"/>
      <c r="AC1260"/>
      <c r="AD1260" s="13"/>
      <c r="AI1260" s="2"/>
      <c r="AM1260" s="22"/>
    </row>
    <row r="1261" spans="1:39" s="12" customFormat="1">
      <c r="A1261" s="26"/>
      <c r="B1261" s="11"/>
      <c r="E1261" s="26"/>
      <c r="F1261" s="13"/>
      <c r="G1261" s="13"/>
      <c r="H1261"/>
      <c r="I1261"/>
      <c r="J1261"/>
      <c r="K1261"/>
      <c r="L1261"/>
      <c r="M1261"/>
      <c r="N1261"/>
      <c r="O1261"/>
      <c r="P1261" s="73"/>
      <c r="Q1261" s="74"/>
      <c r="R1261" s="74"/>
      <c r="S1261" s="74"/>
      <c r="T1261" s="74"/>
      <c r="U1261" s="74"/>
      <c r="V1261"/>
      <c r="W1261"/>
      <c r="X1261"/>
      <c r="Y1261" s="13"/>
      <c r="Z1261" s="13"/>
      <c r="AA1261" s="13"/>
      <c r="AC1261"/>
      <c r="AD1261" s="13"/>
      <c r="AI1261" s="2"/>
      <c r="AM1261" s="22"/>
    </row>
    <row r="1262" spans="1:39" s="12" customFormat="1">
      <c r="A1262" s="26"/>
      <c r="B1262" s="11"/>
      <c r="E1262" s="26"/>
      <c r="F1262" s="13"/>
      <c r="G1262" s="13"/>
      <c r="H1262"/>
      <c r="I1262"/>
      <c r="J1262"/>
      <c r="K1262"/>
      <c r="L1262"/>
      <c r="M1262"/>
      <c r="N1262"/>
      <c r="O1262"/>
      <c r="P1262" s="73"/>
      <c r="Q1262" s="74"/>
      <c r="R1262" s="74"/>
      <c r="S1262" s="74"/>
      <c r="T1262" s="74"/>
      <c r="U1262" s="74"/>
      <c r="V1262"/>
      <c r="W1262"/>
      <c r="X1262"/>
      <c r="Y1262" s="13"/>
      <c r="Z1262" s="13"/>
      <c r="AA1262" s="13"/>
      <c r="AC1262"/>
      <c r="AD1262" s="13"/>
      <c r="AI1262" s="2"/>
      <c r="AM1262" s="22"/>
    </row>
    <row r="1263" spans="1:39" s="12" customFormat="1">
      <c r="A1263" s="26"/>
      <c r="B1263" s="11"/>
      <c r="E1263" s="26"/>
      <c r="F1263" s="13"/>
      <c r="G1263" s="13"/>
      <c r="H1263"/>
      <c r="I1263"/>
      <c r="J1263"/>
      <c r="K1263"/>
      <c r="L1263"/>
      <c r="M1263"/>
      <c r="N1263"/>
      <c r="O1263"/>
      <c r="P1263" s="73"/>
      <c r="Q1263" s="74"/>
      <c r="R1263" s="74"/>
      <c r="S1263" s="74"/>
      <c r="T1263" s="74"/>
      <c r="U1263" s="74"/>
      <c r="V1263"/>
      <c r="W1263"/>
      <c r="X1263"/>
      <c r="Y1263" s="13"/>
      <c r="Z1263" s="13"/>
      <c r="AA1263" s="13"/>
      <c r="AC1263"/>
      <c r="AD1263" s="13"/>
      <c r="AI1263" s="2"/>
      <c r="AM1263" s="22"/>
    </row>
    <row r="1264" spans="1:39" s="12" customFormat="1">
      <c r="A1264" s="26"/>
      <c r="B1264" s="11"/>
      <c r="E1264" s="26"/>
      <c r="F1264" s="13"/>
      <c r="G1264" s="13"/>
      <c r="H1264"/>
      <c r="I1264"/>
      <c r="J1264"/>
      <c r="K1264"/>
      <c r="L1264"/>
      <c r="M1264"/>
      <c r="N1264"/>
      <c r="O1264"/>
      <c r="P1264" s="73"/>
      <c r="Q1264" s="74"/>
      <c r="R1264" s="74"/>
      <c r="S1264" s="74"/>
      <c r="T1264" s="74"/>
      <c r="U1264" s="74"/>
      <c r="V1264"/>
      <c r="W1264"/>
      <c r="X1264"/>
      <c r="Y1264" s="13"/>
      <c r="Z1264" s="13"/>
      <c r="AA1264" s="13"/>
      <c r="AC1264"/>
      <c r="AD1264" s="13"/>
      <c r="AI1264" s="2"/>
      <c r="AM1264" s="22"/>
    </row>
    <row r="1265" spans="1:39" s="12" customFormat="1">
      <c r="A1265" s="26"/>
      <c r="B1265" s="11"/>
      <c r="E1265" s="26"/>
      <c r="F1265" s="13"/>
      <c r="G1265" s="13"/>
      <c r="H1265"/>
      <c r="I1265"/>
      <c r="J1265"/>
      <c r="K1265"/>
      <c r="L1265"/>
      <c r="M1265"/>
      <c r="N1265"/>
      <c r="O1265"/>
      <c r="P1265" s="73"/>
      <c r="Q1265" s="74"/>
      <c r="R1265" s="74"/>
      <c r="S1265" s="74"/>
      <c r="T1265" s="74"/>
      <c r="U1265" s="74"/>
      <c r="V1265"/>
      <c r="W1265"/>
      <c r="X1265"/>
      <c r="Y1265" s="13"/>
      <c r="Z1265" s="13"/>
      <c r="AA1265" s="13"/>
      <c r="AC1265"/>
      <c r="AD1265" s="13"/>
      <c r="AI1265" s="2"/>
      <c r="AM1265" s="22"/>
    </row>
    <row r="1266" spans="1:39" s="12" customFormat="1">
      <c r="A1266" s="26"/>
      <c r="B1266" s="11"/>
      <c r="E1266" s="26"/>
      <c r="F1266" s="13"/>
      <c r="G1266" s="13"/>
      <c r="H1266"/>
      <c r="I1266"/>
      <c r="J1266"/>
      <c r="K1266"/>
      <c r="L1266"/>
      <c r="M1266"/>
      <c r="N1266"/>
      <c r="O1266"/>
      <c r="P1266" s="73"/>
      <c r="Q1266" s="74"/>
      <c r="R1266" s="74"/>
      <c r="S1266" s="74"/>
      <c r="T1266" s="74"/>
      <c r="U1266" s="74"/>
      <c r="V1266"/>
      <c r="W1266"/>
      <c r="X1266"/>
      <c r="Y1266" s="13"/>
      <c r="Z1266" s="13"/>
      <c r="AA1266" s="13"/>
      <c r="AC1266"/>
      <c r="AD1266" s="13"/>
      <c r="AI1266" s="2"/>
      <c r="AM1266" s="22"/>
    </row>
    <row r="1267" spans="1:39" s="12" customFormat="1">
      <c r="A1267" s="26"/>
      <c r="B1267" s="11"/>
      <c r="E1267" s="26"/>
      <c r="F1267" s="13"/>
      <c r="G1267" s="13"/>
      <c r="H1267"/>
      <c r="I1267"/>
      <c r="J1267"/>
      <c r="K1267"/>
      <c r="L1267"/>
      <c r="M1267"/>
      <c r="N1267"/>
      <c r="O1267"/>
      <c r="P1267" s="73"/>
      <c r="Q1267" s="74"/>
      <c r="R1267" s="74"/>
      <c r="S1267" s="74"/>
      <c r="T1267" s="74"/>
      <c r="U1267" s="74"/>
      <c r="V1267"/>
      <c r="W1267"/>
      <c r="X1267"/>
      <c r="Y1267" s="13"/>
      <c r="Z1267" s="13"/>
      <c r="AA1267" s="13"/>
      <c r="AC1267"/>
      <c r="AD1267" s="13"/>
      <c r="AI1267" s="2"/>
      <c r="AM1267" s="22"/>
    </row>
    <row r="1268" spans="1:39" s="12" customFormat="1">
      <c r="A1268" s="26"/>
      <c r="B1268" s="11"/>
      <c r="E1268" s="26"/>
      <c r="F1268" s="13"/>
      <c r="G1268" s="13"/>
      <c r="H1268"/>
      <c r="I1268"/>
      <c r="J1268"/>
      <c r="K1268"/>
      <c r="L1268"/>
      <c r="M1268"/>
      <c r="N1268"/>
      <c r="O1268"/>
      <c r="P1268" s="73"/>
      <c r="Q1268" s="74"/>
      <c r="R1268" s="74"/>
      <c r="S1268" s="74"/>
      <c r="T1268" s="74"/>
      <c r="U1268" s="74"/>
      <c r="V1268"/>
      <c r="W1268"/>
      <c r="X1268"/>
      <c r="Y1268" s="13"/>
      <c r="Z1268" s="13"/>
      <c r="AA1268" s="13"/>
      <c r="AC1268"/>
      <c r="AD1268" s="13"/>
      <c r="AI1268" s="2"/>
      <c r="AM1268" s="22"/>
    </row>
    <row r="1269" spans="1:39" s="12" customFormat="1">
      <c r="A1269" s="26"/>
      <c r="B1269" s="11"/>
      <c r="E1269" s="26"/>
      <c r="F1269" s="13"/>
      <c r="G1269" s="13"/>
      <c r="H1269"/>
      <c r="I1269"/>
      <c r="J1269"/>
      <c r="K1269"/>
      <c r="L1269"/>
      <c r="M1269"/>
      <c r="N1269"/>
      <c r="O1269"/>
      <c r="P1269" s="73"/>
      <c r="Q1269" s="74"/>
      <c r="R1269" s="74"/>
      <c r="S1269" s="74"/>
      <c r="T1269" s="74"/>
      <c r="U1269" s="74"/>
      <c r="V1269"/>
      <c r="W1269"/>
      <c r="X1269"/>
      <c r="Y1269" s="13"/>
      <c r="Z1269" s="13"/>
      <c r="AA1269" s="13"/>
      <c r="AC1269"/>
      <c r="AD1269" s="13"/>
      <c r="AI1269" s="2"/>
      <c r="AM1269" s="22"/>
    </row>
    <row r="1270" spans="1:39" s="12" customFormat="1">
      <c r="A1270" s="26"/>
      <c r="B1270" s="11"/>
      <c r="E1270" s="26"/>
      <c r="F1270" s="13"/>
      <c r="G1270" s="13"/>
      <c r="H1270"/>
      <c r="I1270"/>
      <c r="J1270"/>
      <c r="K1270"/>
      <c r="L1270"/>
      <c r="M1270"/>
      <c r="N1270"/>
      <c r="O1270"/>
      <c r="P1270" s="73"/>
      <c r="Q1270" s="74"/>
      <c r="R1270" s="74"/>
      <c r="S1270" s="74"/>
      <c r="T1270" s="74"/>
      <c r="U1270" s="74"/>
      <c r="V1270"/>
      <c r="W1270"/>
      <c r="X1270"/>
      <c r="Y1270" s="13"/>
      <c r="Z1270" s="13"/>
      <c r="AA1270" s="13"/>
      <c r="AC1270"/>
      <c r="AD1270" s="13"/>
      <c r="AI1270" s="2"/>
      <c r="AM1270" s="22"/>
    </row>
    <row r="1271" spans="1:39" s="12" customFormat="1">
      <c r="A1271" s="26"/>
      <c r="B1271" s="11"/>
      <c r="E1271" s="26"/>
      <c r="F1271" s="13"/>
      <c r="G1271" s="13"/>
      <c r="H1271"/>
      <c r="I1271"/>
      <c r="J1271"/>
      <c r="K1271"/>
      <c r="L1271"/>
      <c r="M1271"/>
      <c r="N1271"/>
      <c r="O1271"/>
      <c r="P1271" s="73"/>
      <c r="Q1271" s="74"/>
      <c r="R1271" s="74"/>
      <c r="S1271" s="74"/>
      <c r="T1271" s="74"/>
      <c r="U1271" s="74"/>
      <c r="V1271"/>
      <c r="W1271"/>
      <c r="X1271"/>
      <c r="Y1271" s="13"/>
      <c r="Z1271" s="13"/>
      <c r="AA1271" s="13"/>
      <c r="AC1271"/>
      <c r="AD1271" s="13"/>
      <c r="AI1271" s="2"/>
      <c r="AM1271" s="22"/>
    </row>
    <row r="1272" spans="1:39" s="12" customFormat="1">
      <c r="A1272" s="26"/>
      <c r="B1272" s="11"/>
      <c r="E1272" s="26"/>
      <c r="F1272" s="13"/>
      <c r="G1272" s="13"/>
      <c r="H1272"/>
      <c r="I1272"/>
      <c r="J1272"/>
      <c r="K1272"/>
      <c r="L1272"/>
      <c r="M1272"/>
      <c r="N1272"/>
      <c r="O1272"/>
      <c r="P1272" s="73"/>
      <c r="Q1272" s="74"/>
      <c r="R1272" s="74"/>
      <c r="S1272" s="74"/>
      <c r="T1272" s="74"/>
      <c r="U1272" s="74"/>
      <c r="V1272"/>
      <c r="W1272"/>
      <c r="X1272"/>
      <c r="Y1272" s="13"/>
      <c r="Z1272" s="13"/>
      <c r="AA1272" s="13"/>
      <c r="AC1272"/>
      <c r="AD1272" s="13"/>
      <c r="AI1272" s="2"/>
      <c r="AM1272" s="22"/>
    </row>
    <row r="1273" spans="1:39" s="12" customFormat="1">
      <c r="A1273" s="26"/>
      <c r="B1273" s="11"/>
      <c r="E1273" s="26"/>
      <c r="F1273" s="13"/>
      <c r="G1273" s="13"/>
      <c r="H1273"/>
      <c r="I1273"/>
      <c r="J1273"/>
      <c r="K1273"/>
      <c r="L1273"/>
      <c r="M1273"/>
      <c r="N1273"/>
      <c r="O1273"/>
      <c r="P1273" s="73"/>
      <c r="Q1273" s="74"/>
      <c r="R1273" s="74"/>
      <c r="S1273" s="74"/>
      <c r="T1273" s="74"/>
      <c r="U1273" s="74"/>
      <c r="V1273"/>
      <c r="W1273"/>
      <c r="X1273"/>
      <c r="Y1273" s="13"/>
      <c r="Z1273" s="13"/>
      <c r="AA1273" s="13"/>
      <c r="AC1273"/>
      <c r="AD1273" s="13"/>
      <c r="AI1273" s="2"/>
      <c r="AM1273" s="22"/>
    </row>
    <row r="1274" spans="1:39" s="12" customFormat="1">
      <c r="A1274" s="26"/>
      <c r="B1274" s="11"/>
      <c r="E1274" s="26"/>
      <c r="F1274" s="13"/>
      <c r="G1274" s="13"/>
      <c r="H1274"/>
      <c r="I1274"/>
      <c r="J1274"/>
      <c r="K1274"/>
      <c r="L1274"/>
      <c r="M1274"/>
      <c r="N1274"/>
      <c r="O1274"/>
      <c r="P1274" s="73"/>
      <c r="Q1274" s="74"/>
      <c r="R1274" s="74"/>
      <c r="S1274" s="74"/>
      <c r="T1274" s="74"/>
      <c r="U1274" s="74"/>
      <c r="V1274"/>
      <c r="W1274"/>
      <c r="X1274"/>
      <c r="Y1274" s="13"/>
      <c r="Z1274" s="13"/>
      <c r="AA1274" s="13"/>
      <c r="AC1274"/>
      <c r="AD1274" s="13"/>
      <c r="AI1274" s="2"/>
      <c r="AM1274" s="22"/>
    </row>
    <row r="1275" spans="1:39" s="12" customFormat="1">
      <c r="A1275" s="26"/>
      <c r="B1275" s="11"/>
      <c r="E1275" s="26"/>
      <c r="F1275" s="13"/>
      <c r="G1275" s="13"/>
      <c r="H1275"/>
      <c r="I1275"/>
      <c r="J1275"/>
      <c r="K1275"/>
      <c r="L1275"/>
      <c r="M1275"/>
      <c r="N1275"/>
      <c r="O1275"/>
      <c r="P1275" s="73"/>
      <c r="Q1275" s="74"/>
      <c r="R1275" s="74"/>
      <c r="S1275" s="74"/>
      <c r="T1275" s="74"/>
      <c r="U1275" s="74"/>
      <c r="V1275"/>
      <c r="W1275"/>
      <c r="X1275"/>
      <c r="Y1275" s="13"/>
      <c r="Z1275" s="13"/>
      <c r="AA1275" s="13"/>
      <c r="AC1275"/>
      <c r="AD1275" s="13"/>
      <c r="AI1275" s="2"/>
      <c r="AM1275" s="22"/>
    </row>
    <row r="1276" spans="1:39" s="12" customFormat="1">
      <c r="A1276" s="26"/>
      <c r="B1276" s="11"/>
      <c r="E1276" s="26"/>
      <c r="F1276" s="13"/>
      <c r="G1276" s="13"/>
      <c r="H1276"/>
      <c r="I1276"/>
      <c r="J1276"/>
      <c r="K1276"/>
      <c r="L1276"/>
      <c r="M1276"/>
      <c r="N1276"/>
      <c r="O1276"/>
      <c r="P1276" s="73"/>
      <c r="Q1276" s="74"/>
      <c r="R1276" s="74"/>
      <c r="S1276" s="74"/>
      <c r="T1276" s="74"/>
      <c r="U1276" s="74"/>
      <c r="V1276"/>
      <c r="W1276"/>
      <c r="X1276"/>
      <c r="Y1276" s="13"/>
      <c r="Z1276" s="13"/>
      <c r="AA1276" s="13"/>
      <c r="AC1276"/>
      <c r="AD1276" s="13"/>
      <c r="AI1276" s="2"/>
      <c r="AM1276" s="22"/>
    </row>
    <row r="1277" spans="1:39" s="12" customFormat="1">
      <c r="A1277" s="26"/>
      <c r="B1277" s="11"/>
      <c r="E1277" s="26"/>
      <c r="F1277" s="13"/>
      <c r="G1277" s="13"/>
      <c r="H1277"/>
      <c r="I1277"/>
      <c r="J1277"/>
      <c r="K1277"/>
      <c r="L1277"/>
      <c r="M1277"/>
      <c r="N1277"/>
      <c r="O1277"/>
      <c r="P1277" s="73"/>
      <c r="Q1277" s="74"/>
      <c r="R1277" s="74"/>
      <c r="S1277" s="74"/>
      <c r="T1277" s="74"/>
      <c r="U1277" s="74"/>
      <c r="V1277"/>
      <c r="W1277"/>
      <c r="X1277"/>
      <c r="Y1277" s="13"/>
      <c r="Z1277" s="13"/>
      <c r="AA1277" s="13"/>
      <c r="AC1277"/>
      <c r="AD1277" s="13"/>
      <c r="AI1277" s="2"/>
      <c r="AM1277" s="22"/>
    </row>
    <row r="1278" spans="1:39" s="12" customFormat="1">
      <c r="A1278" s="26"/>
      <c r="B1278" s="11"/>
      <c r="E1278" s="26"/>
      <c r="F1278" s="13"/>
      <c r="G1278" s="13"/>
      <c r="H1278"/>
      <c r="I1278"/>
      <c r="J1278"/>
      <c r="K1278"/>
      <c r="L1278"/>
      <c r="M1278"/>
      <c r="N1278"/>
      <c r="O1278"/>
      <c r="P1278" s="73"/>
      <c r="Q1278" s="74"/>
      <c r="R1278" s="74"/>
      <c r="S1278" s="74"/>
      <c r="T1278" s="74"/>
      <c r="U1278" s="74"/>
      <c r="V1278"/>
      <c r="W1278"/>
      <c r="X1278"/>
      <c r="Y1278" s="13"/>
      <c r="Z1278" s="13"/>
      <c r="AA1278" s="13"/>
      <c r="AC1278"/>
      <c r="AD1278" s="13"/>
      <c r="AI1278" s="2"/>
      <c r="AM1278" s="22"/>
    </row>
    <row r="1279" spans="1:39" s="12" customFormat="1">
      <c r="A1279" s="26"/>
      <c r="B1279" s="11"/>
      <c r="E1279" s="26"/>
      <c r="F1279" s="13"/>
      <c r="G1279" s="13"/>
      <c r="H1279"/>
      <c r="I1279"/>
      <c r="J1279"/>
      <c r="K1279"/>
      <c r="L1279"/>
      <c r="M1279"/>
      <c r="N1279"/>
      <c r="O1279"/>
      <c r="P1279" s="73"/>
      <c r="Q1279" s="74"/>
      <c r="R1279" s="74"/>
      <c r="S1279" s="74"/>
      <c r="T1279" s="74"/>
      <c r="U1279" s="74"/>
      <c r="V1279"/>
      <c r="W1279"/>
      <c r="X1279"/>
      <c r="Y1279" s="13"/>
      <c r="Z1279" s="13"/>
      <c r="AA1279" s="13"/>
      <c r="AC1279"/>
      <c r="AD1279" s="13"/>
      <c r="AI1279" s="2"/>
      <c r="AM1279" s="22"/>
    </row>
    <row r="1280" spans="1:39" s="12" customFormat="1">
      <c r="A1280" s="26"/>
      <c r="B1280" s="11"/>
      <c r="E1280" s="26"/>
      <c r="F1280" s="13"/>
      <c r="G1280" s="13"/>
      <c r="H1280"/>
      <c r="I1280"/>
      <c r="J1280"/>
      <c r="K1280"/>
      <c r="L1280"/>
      <c r="M1280"/>
      <c r="N1280"/>
      <c r="O1280"/>
      <c r="P1280" s="73"/>
      <c r="Q1280" s="74"/>
      <c r="R1280" s="74"/>
      <c r="S1280" s="74"/>
      <c r="T1280" s="74"/>
      <c r="U1280" s="74"/>
      <c r="V1280"/>
      <c r="W1280"/>
      <c r="X1280"/>
      <c r="Y1280" s="13"/>
      <c r="Z1280" s="13"/>
      <c r="AA1280" s="13"/>
      <c r="AC1280"/>
      <c r="AD1280" s="13"/>
      <c r="AI1280" s="2"/>
      <c r="AM1280" s="22"/>
    </row>
    <row r="1281" spans="1:39" s="12" customFormat="1">
      <c r="A1281" s="26"/>
      <c r="B1281" s="11"/>
      <c r="E1281" s="26"/>
      <c r="F1281" s="13"/>
      <c r="G1281" s="13"/>
      <c r="H1281"/>
      <c r="I1281"/>
      <c r="J1281"/>
      <c r="K1281"/>
      <c r="L1281"/>
      <c r="M1281"/>
      <c r="N1281"/>
      <c r="O1281"/>
      <c r="P1281" s="73"/>
      <c r="Q1281" s="74"/>
      <c r="R1281" s="74"/>
      <c r="S1281" s="74"/>
      <c r="T1281" s="74"/>
      <c r="U1281" s="74"/>
      <c r="V1281"/>
      <c r="W1281"/>
      <c r="X1281"/>
      <c r="Y1281" s="13"/>
      <c r="Z1281" s="13"/>
      <c r="AA1281" s="13"/>
      <c r="AC1281"/>
      <c r="AD1281" s="13"/>
      <c r="AI1281" s="2"/>
      <c r="AM1281" s="22"/>
    </row>
    <row r="1282" spans="1:39" s="12" customFormat="1">
      <c r="A1282" s="26"/>
      <c r="B1282" s="11"/>
      <c r="E1282" s="26"/>
      <c r="F1282" s="13"/>
      <c r="G1282" s="13"/>
      <c r="H1282"/>
      <c r="I1282"/>
      <c r="J1282"/>
      <c r="K1282"/>
      <c r="L1282"/>
      <c r="M1282"/>
      <c r="N1282"/>
      <c r="O1282"/>
      <c r="P1282" s="73"/>
      <c r="Q1282" s="74"/>
      <c r="R1282" s="74"/>
      <c r="S1282" s="74"/>
      <c r="T1282" s="74"/>
      <c r="U1282" s="74"/>
      <c r="V1282"/>
      <c r="W1282"/>
      <c r="X1282"/>
      <c r="Y1282" s="13"/>
      <c r="Z1282" s="13"/>
      <c r="AA1282" s="13"/>
      <c r="AC1282"/>
      <c r="AD1282" s="13"/>
      <c r="AI1282" s="2"/>
      <c r="AM1282" s="22"/>
    </row>
    <row r="1283" spans="1:39" s="12" customFormat="1">
      <c r="A1283" s="26"/>
      <c r="B1283" s="11"/>
      <c r="E1283" s="26"/>
      <c r="F1283" s="13"/>
      <c r="G1283" s="13"/>
      <c r="H1283"/>
      <c r="I1283"/>
      <c r="J1283"/>
      <c r="K1283"/>
      <c r="L1283"/>
      <c r="M1283"/>
      <c r="N1283"/>
      <c r="O1283"/>
      <c r="P1283" s="73"/>
      <c r="Q1283" s="74"/>
      <c r="R1283" s="74"/>
      <c r="S1283" s="74"/>
      <c r="T1283" s="74"/>
      <c r="U1283" s="74"/>
      <c r="V1283"/>
      <c r="W1283"/>
      <c r="X1283"/>
      <c r="Y1283" s="13"/>
      <c r="Z1283" s="13"/>
      <c r="AA1283" s="13"/>
      <c r="AC1283"/>
      <c r="AD1283" s="13"/>
      <c r="AI1283" s="2"/>
      <c r="AM1283" s="22"/>
    </row>
    <row r="1284" spans="1:39" s="12" customFormat="1">
      <c r="A1284" s="26"/>
      <c r="B1284" s="11"/>
      <c r="E1284" s="26"/>
      <c r="F1284" s="13"/>
      <c r="G1284" s="13"/>
      <c r="H1284"/>
      <c r="I1284"/>
      <c r="J1284"/>
      <c r="K1284"/>
      <c r="L1284"/>
      <c r="M1284"/>
      <c r="N1284"/>
      <c r="O1284"/>
      <c r="P1284" s="73"/>
      <c r="Q1284" s="74"/>
      <c r="R1284" s="74"/>
      <c r="S1284" s="74"/>
      <c r="T1284" s="74"/>
      <c r="U1284" s="74"/>
      <c r="V1284"/>
      <c r="W1284"/>
      <c r="X1284"/>
      <c r="Y1284" s="13"/>
      <c r="Z1284" s="13"/>
      <c r="AA1284" s="13"/>
      <c r="AC1284"/>
      <c r="AD1284" s="13"/>
      <c r="AI1284" s="2"/>
      <c r="AM1284" s="22"/>
    </row>
    <row r="1285" spans="1:39" s="12" customFormat="1">
      <c r="A1285" s="26"/>
      <c r="B1285" s="11"/>
      <c r="E1285" s="26"/>
      <c r="F1285" s="13"/>
      <c r="G1285" s="13"/>
      <c r="H1285"/>
      <c r="I1285"/>
      <c r="J1285"/>
      <c r="K1285"/>
      <c r="L1285"/>
      <c r="M1285"/>
      <c r="N1285"/>
      <c r="O1285"/>
      <c r="P1285" s="73"/>
      <c r="Q1285" s="74"/>
      <c r="R1285" s="74"/>
      <c r="S1285" s="74"/>
      <c r="T1285" s="74"/>
      <c r="U1285" s="74"/>
      <c r="V1285"/>
      <c r="W1285"/>
      <c r="X1285"/>
      <c r="Y1285" s="13"/>
      <c r="Z1285" s="13"/>
      <c r="AA1285" s="13"/>
      <c r="AC1285"/>
      <c r="AD1285" s="13"/>
      <c r="AI1285" s="2"/>
      <c r="AM1285" s="22"/>
    </row>
    <row r="1286" spans="1:39" s="12" customFormat="1">
      <c r="A1286" s="26"/>
      <c r="B1286" s="11"/>
      <c r="E1286" s="26"/>
      <c r="F1286" s="13"/>
      <c r="G1286" s="13"/>
      <c r="H1286"/>
      <c r="I1286"/>
      <c r="J1286"/>
      <c r="K1286"/>
      <c r="L1286"/>
      <c r="M1286"/>
      <c r="N1286"/>
      <c r="O1286"/>
      <c r="P1286" s="73"/>
      <c r="Q1286" s="74"/>
      <c r="R1286" s="74"/>
      <c r="S1286" s="74"/>
      <c r="T1286" s="74"/>
      <c r="U1286" s="74"/>
      <c r="V1286"/>
      <c r="W1286"/>
      <c r="X1286"/>
      <c r="Y1286" s="13"/>
      <c r="Z1286" s="13"/>
      <c r="AA1286" s="13"/>
      <c r="AC1286"/>
      <c r="AD1286" s="13"/>
      <c r="AI1286" s="2"/>
      <c r="AM1286" s="22"/>
    </row>
    <row r="1287" spans="1:39" s="12" customFormat="1">
      <c r="A1287" s="26"/>
      <c r="B1287" s="11"/>
      <c r="E1287" s="26"/>
      <c r="F1287" s="13"/>
      <c r="G1287" s="13"/>
      <c r="H1287"/>
      <c r="I1287"/>
      <c r="J1287"/>
      <c r="K1287"/>
      <c r="L1287"/>
      <c r="M1287"/>
      <c r="N1287"/>
      <c r="O1287"/>
      <c r="P1287" s="73"/>
      <c r="Q1287" s="74"/>
      <c r="R1287" s="74"/>
      <c r="S1287" s="74"/>
      <c r="T1287" s="74"/>
      <c r="U1287" s="74"/>
      <c r="V1287"/>
      <c r="W1287"/>
      <c r="X1287"/>
      <c r="Y1287" s="13"/>
      <c r="Z1287" s="13"/>
      <c r="AA1287" s="13"/>
      <c r="AC1287"/>
      <c r="AD1287" s="13"/>
      <c r="AI1287" s="2"/>
      <c r="AM1287" s="22"/>
    </row>
    <row r="1288" spans="1:39" s="12" customFormat="1">
      <c r="A1288" s="26"/>
      <c r="B1288" s="11"/>
      <c r="E1288" s="26"/>
      <c r="F1288" s="13"/>
      <c r="G1288" s="13"/>
      <c r="H1288"/>
      <c r="I1288"/>
      <c r="J1288"/>
      <c r="K1288"/>
      <c r="L1288"/>
      <c r="M1288"/>
      <c r="N1288"/>
      <c r="O1288"/>
      <c r="P1288" s="73"/>
      <c r="Q1288" s="74"/>
      <c r="R1288" s="74"/>
      <c r="S1288" s="74"/>
      <c r="T1288" s="74"/>
      <c r="U1288" s="74"/>
      <c r="V1288"/>
      <c r="W1288"/>
      <c r="X1288"/>
      <c r="Y1288" s="13"/>
      <c r="Z1288" s="13"/>
      <c r="AA1288" s="13"/>
      <c r="AC1288"/>
      <c r="AD1288" s="13"/>
      <c r="AI1288" s="2"/>
      <c r="AM1288" s="22"/>
    </row>
    <row r="1289" spans="1:39" s="12" customFormat="1">
      <c r="A1289" s="26"/>
      <c r="B1289" s="11"/>
      <c r="E1289" s="26"/>
      <c r="F1289" s="13"/>
      <c r="G1289" s="13"/>
      <c r="H1289"/>
      <c r="I1289"/>
      <c r="J1289"/>
      <c r="K1289"/>
      <c r="L1289"/>
      <c r="M1289"/>
      <c r="N1289"/>
      <c r="O1289"/>
      <c r="P1289" s="73"/>
      <c r="Q1289" s="74"/>
      <c r="R1289" s="74"/>
      <c r="S1289" s="74"/>
      <c r="T1289" s="74"/>
      <c r="U1289" s="74"/>
      <c r="V1289"/>
      <c r="W1289"/>
      <c r="X1289"/>
      <c r="Y1289" s="13"/>
      <c r="Z1289" s="13"/>
      <c r="AA1289" s="13"/>
      <c r="AC1289"/>
      <c r="AD1289" s="13"/>
      <c r="AI1289" s="2"/>
      <c r="AM1289" s="22"/>
    </row>
    <row r="1290" spans="1:39" s="12" customFormat="1">
      <c r="A1290" s="26"/>
      <c r="B1290" s="11"/>
      <c r="E1290" s="26"/>
      <c r="F1290" s="13"/>
      <c r="G1290" s="13"/>
      <c r="H1290"/>
      <c r="I1290"/>
      <c r="J1290"/>
      <c r="K1290"/>
      <c r="L1290"/>
      <c r="M1290"/>
      <c r="N1290"/>
      <c r="O1290"/>
      <c r="P1290" s="73"/>
      <c r="Q1290" s="74"/>
      <c r="R1290" s="74"/>
      <c r="S1290" s="74"/>
      <c r="T1290" s="74"/>
      <c r="U1290" s="74"/>
      <c r="V1290"/>
      <c r="W1290"/>
      <c r="X1290"/>
      <c r="Y1290" s="13"/>
      <c r="Z1290" s="13"/>
      <c r="AA1290" s="13"/>
      <c r="AC1290"/>
      <c r="AD1290" s="13"/>
      <c r="AI1290" s="2"/>
      <c r="AM1290" s="22"/>
    </row>
    <row r="1291" spans="1:39" s="12" customFormat="1">
      <c r="A1291" s="26"/>
      <c r="B1291" s="11"/>
      <c r="E1291" s="26"/>
      <c r="F1291" s="13"/>
      <c r="G1291" s="13"/>
      <c r="H1291"/>
      <c r="I1291"/>
      <c r="J1291"/>
      <c r="K1291"/>
      <c r="L1291"/>
      <c r="M1291"/>
      <c r="N1291"/>
      <c r="O1291"/>
      <c r="P1291" s="73"/>
      <c r="Q1291" s="74"/>
      <c r="R1291" s="74"/>
      <c r="S1291" s="74"/>
      <c r="T1291" s="74"/>
      <c r="U1291" s="74"/>
      <c r="V1291"/>
      <c r="W1291"/>
      <c r="X1291"/>
      <c r="Y1291" s="13"/>
      <c r="Z1291" s="13"/>
      <c r="AA1291" s="13"/>
      <c r="AC1291"/>
      <c r="AD1291" s="13"/>
      <c r="AI1291" s="2"/>
      <c r="AM1291" s="22"/>
    </row>
    <row r="1292" spans="1:39" s="12" customFormat="1">
      <c r="A1292" s="26"/>
      <c r="B1292" s="11"/>
      <c r="E1292" s="26"/>
      <c r="F1292" s="13"/>
      <c r="G1292" s="13"/>
      <c r="H1292"/>
      <c r="I1292"/>
      <c r="J1292"/>
      <c r="K1292"/>
      <c r="L1292"/>
      <c r="M1292"/>
      <c r="N1292"/>
      <c r="O1292"/>
      <c r="P1292" s="73"/>
      <c r="Q1292" s="74"/>
      <c r="R1292" s="74"/>
      <c r="S1292" s="74"/>
      <c r="T1292" s="74"/>
      <c r="U1292" s="74"/>
      <c r="V1292"/>
      <c r="W1292"/>
      <c r="X1292"/>
      <c r="Y1292" s="13"/>
      <c r="Z1292" s="13"/>
      <c r="AA1292" s="13"/>
      <c r="AC1292"/>
      <c r="AD1292" s="13"/>
      <c r="AI1292" s="2"/>
      <c r="AM1292" s="22"/>
    </row>
    <row r="1293" spans="1:39" s="12" customFormat="1">
      <c r="A1293" s="26"/>
      <c r="B1293" s="11"/>
      <c r="E1293" s="26"/>
      <c r="F1293" s="13"/>
      <c r="G1293" s="13"/>
      <c r="H1293"/>
      <c r="I1293"/>
      <c r="J1293"/>
      <c r="K1293"/>
      <c r="L1293"/>
      <c r="M1293"/>
      <c r="N1293"/>
      <c r="O1293"/>
      <c r="P1293" s="73"/>
      <c r="Q1293" s="74"/>
      <c r="R1293" s="74"/>
      <c r="S1293" s="74"/>
      <c r="T1293" s="74"/>
      <c r="U1293" s="74"/>
      <c r="V1293"/>
      <c r="W1293"/>
      <c r="X1293"/>
      <c r="Y1293" s="13"/>
      <c r="Z1293" s="13"/>
      <c r="AA1293" s="13"/>
      <c r="AC1293"/>
      <c r="AD1293" s="13"/>
      <c r="AI1293" s="2"/>
      <c r="AM1293" s="22"/>
    </row>
    <row r="1294" spans="1:39" s="12" customFormat="1">
      <c r="A1294" s="26"/>
      <c r="B1294" s="11"/>
      <c r="E1294" s="26"/>
      <c r="F1294" s="13"/>
      <c r="G1294" s="13"/>
      <c r="H1294"/>
      <c r="I1294"/>
      <c r="J1294"/>
      <c r="K1294"/>
      <c r="L1294"/>
      <c r="M1294"/>
      <c r="N1294"/>
      <c r="O1294"/>
      <c r="P1294" s="73"/>
      <c r="Q1294" s="74"/>
      <c r="R1294" s="74"/>
      <c r="S1294" s="74"/>
      <c r="T1294" s="74"/>
      <c r="U1294" s="74"/>
      <c r="V1294"/>
      <c r="W1294"/>
      <c r="X1294"/>
      <c r="Y1294" s="13"/>
      <c r="Z1294" s="13"/>
      <c r="AA1294" s="13"/>
      <c r="AC1294"/>
      <c r="AD1294" s="13"/>
      <c r="AI1294" s="2"/>
      <c r="AM1294" s="22"/>
    </row>
    <row r="1295" spans="1:39" s="12" customFormat="1">
      <c r="A1295" s="26"/>
      <c r="B1295" s="11"/>
      <c r="E1295" s="26"/>
      <c r="F1295" s="13"/>
      <c r="G1295" s="13"/>
      <c r="H1295"/>
      <c r="I1295"/>
      <c r="J1295"/>
      <c r="K1295"/>
      <c r="L1295"/>
      <c r="M1295"/>
      <c r="N1295"/>
      <c r="O1295"/>
      <c r="P1295" s="73"/>
      <c r="Q1295" s="74"/>
      <c r="R1295" s="74"/>
      <c r="S1295" s="74"/>
      <c r="T1295" s="74"/>
      <c r="U1295" s="74"/>
      <c r="V1295"/>
      <c r="W1295"/>
      <c r="X1295"/>
      <c r="Y1295" s="13"/>
      <c r="Z1295" s="13"/>
      <c r="AA1295" s="13"/>
      <c r="AC1295"/>
      <c r="AD1295" s="13"/>
      <c r="AI1295" s="2"/>
      <c r="AM1295" s="22"/>
    </row>
    <row r="1296" spans="1:39" s="12" customFormat="1">
      <c r="A1296" s="26"/>
      <c r="B1296" s="11"/>
      <c r="E1296" s="26"/>
      <c r="F1296" s="13"/>
      <c r="G1296" s="13"/>
      <c r="H1296"/>
      <c r="I1296"/>
      <c r="J1296"/>
      <c r="K1296"/>
      <c r="L1296"/>
      <c r="M1296"/>
      <c r="N1296"/>
      <c r="O1296"/>
      <c r="P1296" s="73"/>
      <c r="Q1296" s="74"/>
      <c r="R1296" s="74"/>
      <c r="S1296" s="74"/>
      <c r="T1296" s="74"/>
      <c r="U1296" s="74"/>
      <c r="V1296"/>
      <c r="W1296"/>
      <c r="X1296"/>
      <c r="Y1296" s="13"/>
      <c r="Z1296" s="13"/>
      <c r="AA1296" s="13"/>
      <c r="AC1296"/>
      <c r="AD1296" s="13"/>
      <c r="AI1296" s="2"/>
      <c r="AM1296" s="22"/>
    </row>
    <row r="1297" spans="1:39" s="12" customFormat="1">
      <c r="A1297" s="26"/>
      <c r="B1297" s="11"/>
      <c r="E1297" s="26"/>
      <c r="F1297" s="13"/>
      <c r="G1297" s="13"/>
      <c r="H1297"/>
      <c r="I1297"/>
      <c r="J1297"/>
      <c r="K1297"/>
      <c r="L1297"/>
      <c r="M1297"/>
      <c r="N1297"/>
      <c r="O1297"/>
      <c r="P1297" s="73"/>
      <c r="Q1297" s="74"/>
      <c r="R1297" s="74"/>
      <c r="S1297" s="74"/>
      <c r="T1297" s="74"/>
      <c r="U1297" s="74"/>
      <c r="V1297"/>
      <c r="W1297"/>
      <c r="X1297"/>
      <c r="Y1297" s="13"/>
      <c r="Z1297" s="13"/>
      <c r="AA1297" s="13"/>
      <c r="AC1297"/>
      <c r="AD1297" s="13"/>
      <c r="AI1297" s="2"/>
      <c r="AM1297" s="22"/>
    </row>
    <row r="1298" spans="1:39" s="12" customFormat="1">
      <c r="A1298" s="26"/>
      <c r="B1298" s="11"/>
      <c r="E1298" s="26"/>
      <c r="F1298" s="13"/>
      <c r="G1298" s="13"/>
      <c r="H1298"/>
      <c r="I1298"/>
      <c r="J1298"/>
      <c r="K1298"/>
      <c r="L1298"/>
      <c r="M1298"/>
      <c r="N1298"/>
      <c r="O1298"/>
      <c r="P1298" s="73"/>
      <c r="Q1298" s="74"/>
      <c r="R1298" s="74"/>
      <c r="S1298" s="74"/>
      <c r="T1298" s="74"/>
      <c r="U1298" s="74"/>
      <c r="V1298"/>
      <c r="W1298"/>
      <c r="X1298"/>
      <c r="Y1298" s="13"/>
      <c r="Z1298" s="13"/>
      <c r="AA1298" s="13"/>
      <c r="AC1298"/>
      <c r="AD1298" s="13"/>
      <c r="AI1298" s="2"/>
      <c r="AM1298" s="22"/>
    </row>
    <row r="1299" spans="1:39" s="12" customFormat="1">
      <c r="A1299" s="26"/>
      <c r="B1299" s="11"/>
      <c r="E1299" s="26"/>
      <c r="F1299" s="13"/>
      <c r="G1299" s="13"/>
      <c r="H1299"/>
      <c r="I1299"/>
      <c r="J1299"/>
      <c r="K1299"/>
      <c r="L1299"/>
      <c r="M1299"/>
      <c r="N1299"/>
      <c r="O1299"/>
      <c r="P1299" s="73"/>
      <c r="Q1299" s="74"/>
      <c r="R1299" s="74"/>
      <c r="S1299" s="74"/>
      <c r="T1299" s="74"/>
      <c r="U1299" s="74"/>
      <c r="V1299"/>
      <c r="W1299"/>
      <c r="X1299"/>
      <c r="Y1299" s="13"/>
      <c r="Z1299" s="13"/>
      <c r="AA1299" s="13"/>
      <c r="AC1299"/>
      <c r="AD1299" s="13"/>
      <c r="AI1299" s="2"/>
      <c r="AM1299" s="22"/>
    </row>
    <row r="1300" spans="1:39" s="12" customFormat="1">
      <c r="A1300" s="26"/>
      <c r="B1300" s="11"/>
      <c r="E1300" s="26"/>
      <c r="F1300" s="13"/>
      <c r="G1300" s="13"/>
      <c r="H1300"/>
      <c r="I1300"/>
      <c r="J1300"/>
      <c r="K1300"/>
      <c r="L1300"/>
      <c r="M1300"/>
      <c r="N1300"/>
      <c r="O1300"/>
      <c r="P1300" s="73"/>
      <c r="Q1300" s="74"/>
      <c r="R1300" s="74"/>
      <c r="S1300" s="74"/>
      <c r="T1300" s="74"/>
      <c r="U1300" s="74"/>
      <c r="V1300"/>
      <c r="W1300"/>
      <c r="X1300"/>
      <c r="Y1300" s="13"/>
      <c r="Z1300" s="13"/>
      <c r="AA1300" s="13"/>
      <c r="AC1300"/>
      <c r="AD1300" s="13"/>
      <c r="AI1300" s="2"/>
      <c r="AM1300" s="22"/>
    </row>
    <row r="1301" spans="1:39" s="12" customFormat="1">
      <c r="A1301" s="26"/>
      <c r="B1301" s="11"/>
      <c r="E1301" s="26"/>
      <c r="F1301" s="13"/>
      <c r="G1301" s="13"/>
      <c r="H1301"/>
      <c r="I1301"/>
      <c r="J1301"/>
      <c r="K1301"/>
      <c r="L1301"/>
      <c r="M1301"/>
      <c r="N1301"/>
      <c r="O1301"/>
      <c r="P1301" s="73"/>
      <c r="Q1301" s="74"/>
      <c r="R1301" s="74"/>
      <c r="S1301" s="74"/>
      <c r="T1301" s="74"/>
      <c r="U1301" s="74"/>
      <c r="V1301"/>
      <c r="W1301"/>
      <c r="X1301"/>
      <c r="Y1301" s="13"/>
      <c r="Z1301" s="13"/>
      <c r="AA1301" s="13"/>
      <c r="AC1301"/>
      <c r="AD1301" s="13"/>
      <c r="AI1301" s="2"/>
      <c r="AM1301" s="22"/>
    </row>
    <row r="1302" spans="1:39" s="12" customFormat="1">
      <c r="A1302" s="26"/>
      <c r="B1302" s="11"/>
      <c r="E1302" s="26"/>
      <c r="F1302" s="13"/>
      <c r="G1302" s="13"/>
      <c r="H1302"/>
      <c r="I1302"/>
      <c r="J1302"/>
      <c r="K1302"/>
      <c r="L1302"/>
      <c r="M1302"/>
      <c r="N1302"/>
      <c r="O1302"/>
      <c r="P1302" s="73"/>
      <c r="Q1302" s="74"/>
      <c r="R1302" s="74"/>
      <c r="S1302" s="74"/>
      <c r="T1302" s="74"/>
      <c r="U1302" s="74"/>
      <c r="V1302"/>
      <c r="W1302"/>
      <c r="X1302"/>
      <c r="Y1302" s="13"/>
      <c r="Z1302" s="13"/>
      <c r="AA1302" s="13"/>
      <c r="AC1302"/>
      <c r="AD1302" s="13"/>
      <c r="AI1302" s="2"/>
      <c r="AM1302" s="22"/>
    </row>
    <row r="1303" spans="1:39" s="12" customFormat="1">
      <c r="A1303" s="26"/>
      <c r="B1303" s="11"/>
      <c r="E1303" s="26"/>
      <c r="F1303" s="13"/>
      <c r="G1303" s="13"/>
      <c r="H1303"/>
      <c r="I1303"/>
      <c r="J1303"/>
      <c r="K1303"/>
      <c r="L1303"/>
      <c r="M1303"/>
      <c r="N1303"/>
      <c r="O1303"/>
      <c r="P1303" s="73"/>
      <c r="Q1303" s="74"/>
      <c r="R1303" s="74"/>
      <c r="S1303" s="74"/>
      <c r="T1303" s="74"/>
      <c r="U1303" s="74"/>
      <c r="V1303"/>
      <c r="W1303"/>
      <c r="X1303"/>
      <c r="Y1303" s="13"/>
      <c r="Z1303" s="13"/>
      <c r="AA1303" s="13"/>
      <c r="AC1303"/>
      <c r="AD1303" s="13"/>
      <c r="AI1303" s="2"/>
      <c r="AM1303" s="22"/>
    </row>
    <row r="1304" spans="1:39" s="12" customFormat="1">
      <c r="A1304" s="26"/>
      <c r="B1304" s="11"/>
      <c r="E1304" s="26"/>
      <c r="F1304" s="13"/>
      <c r="G1304" s="13"/>
      <c r="H1304"/>
      <c r="I1304"/>
      <c r="J1304"/>
      <c r="K1304"/>
      <c r="L1304"/>
      <c r="M1304"/>
      <c r="N1304"/>
      <c r="O1304"/>
      <c r="P1304" s="73"/>
      <c r="Q1304" s="74"/>
      <c r="R1304" s="74"/>
      <c r="S1304" s="74"/>
      <c r="T1304" s="74"/>
      <c r="U1304" s="74"/>
      <c r="V1304"/>
      <c r="W1304"/>
      <c r="X1304"/>
      <c r="Y1304" s="13"/>
      <c r="Z1304" s="13"/>
      <c r="AA1304" s="13"/>
      <c r="AC1304"/>
      <c r="AD1304" s="13"/>
      <c r="AI1304" s="2"/>
      <c r="AM1304" s="22"/>
    </row>
    <row r="1305" spans="1:39" s="12" customFormat="1">
      <c r="A1305" s="26"/>
      <c r="B1305" s="11"/>
      <c r="E1305" s="26"/>
      <c r="F1305" s="13"/>
      <c r="G1305" s="13"/>
      <c r="H1305"/>
      <c r="I1305"/>
      <c r="J1305"/>
      <c r="K1305"/>
      <c r="L1305"/>
      <c r="M1305"/>
      <c r="N1305"/>
      <c r="O1305"/>
      <c r="P1305" s="73"/>
      <c r="Q1305" s="74"/>
      <c r="R1305" s="74"/>
      <c r="S1305" s="74"/>
      <c r="T1305" s="74"/>
      <c r="U1305" s="74"/>
      <c r="V1305"/>
      <c r="W1305"/>
      <c r="X1305"/>
      <c r="Y1305" s="13"/>
      <c r="Z1305" s="13"/>
      <c r="AA1305" s="13"/>
      <c r="AC1305"/>
      <c r="AD1305" s="13"/>
      <c r="AI1305" s="2"/>
      <c r="AM1305" s="22"/>
    </row>
    <row r="1306" spans="1:39" s="12" customFormat="1">
      <c r="A1306" s="26"/>
      <c r="B1306" s="11"/>
      <c r="E1306" s="26"/>
      <c r="F1306" s="13"/>
      <c r="G1306" s="13"/>
      <c r="H1306"/>
      <c r="I1306"/>
      <c r="J1306"/>
      <c r="K1306"/>
      <c r="L1306"/>
      <c r="M1306"/>
      <c r="N1306"/>
      <c r="O1306"/>
      <c r="P1306" s="73"/>
      <c r="Q1306" s="74"/>
      <c r="R1306" s="74"/>
      <c r="S1306" s="74"/>
      <c r="T1306" s="74"/>
      <c r="U1306" s="74"/>
      <c r="V1306"/>
      <c r="W1306"/>
      <c r="X1306"/>
      <c r="Y1306" s="13"/>
      <c r="Z1306" s="13"/>
      <c r="AA1306" s="13"/>
      <c r="AC1306"/>
      <c r="AD1306" s="13"/>
      <c r="AI1306" s="2"/>
      <c r="AM1306" s="22"/>
    </row>
    <row r="1307" spans="1:39" s="12" customFormat="1">
      <c r="A1307" s="26"/>
      <c r="B1307" s="11"/>
      <c r="E1307" s="26"/>
      <c r="F1307" s="13"/>
      <c r="G1307" s="13"/>
      <c r="H1307"/>
      <c r="I1307"/>
      <c r="J1307"/>
      <c r="K1307"/>
      <c r="L1307"/>
      <c r="M1307"/>
      <c r="N1307"/>
      <c r="O1307"/>
      <c r="P1307" s="73"/>
      <c r="Q1307" s="74"/>
      <c r="R1307" s="74"/>
      <c r="S1307" s="74"/>
      <c r="T1307" s="74"/>
      <c r="U1307" s="74"/>
      <c r="V1307"/>
      <c r="W1307"/>
      <c r="X1307"/>
      <c r="Y1307" s="13"/>
      <c r="Z1307" s="13"/>
      <c r="AA1307" s="13"/>
      <c r="AC1307"/>
      <c r="AD1307" s="13"/>
      <c r="AI1307" s="2"/>
      <c r="AM1307" s="22"/>
    </row>
    <row r="1308" spans="1:39" s="12" customFormat="1">
      <c r="A1308" s="26"/>
      <c r="B1308" s="11"/>
      <c r="E1308" s="26"/>
      <c r="F1308" s="13"/>
      <c r="G1308" s="13"/>
      <c r="H1308"/>
      <c r="I1308"/>
      <c r="J1308"/>
      <c r="K1308"/>
      <c r="L1308"/>
      <c r="M1308"/>
      <c r="N1308"/>
      <c r="O1308"/>
      <c r="P1308" s="73"/>
      <c r="Q1308" s="74"/>
      <c r="R1308" s="74"/>
      <c r="S1308" s="74"/>
      <c r="T1308" s="74"/>
      <c r="U1308" s="74"/>
      <c r="V1308"/>
      <c r="W1308"/>
      <c r="X1308"/>
      <c r="Y1308" s="13"/>
      <c r="Z1308" s="13"/>
      <c r="AA1308" s="13"/>
      <c r="AC1308"/>
      <c r="AD1308" s="13"/>
      <c r="AI1308" s="2"/>
      <c r="AM1308" s="22"/>
    </row>
    <row r="1309" spans="1:39" s="12" customFormat="1">
      <c r="A1309" s="26"/>
      <c r="B1309" s="11"/>
      <c r="E1309" s="26"/>
      <c r="F1309" s="13"/>
      <c r="G1309" s="13"/>
      <c r="H1309"/>
      <c r="I1309"/>
      <c r="J1309"/>
      <c r="K1309"/>
      <c r="L1309"/>
      <c r="M1309"/>
      <c r="N1309"/>
      <c r="O1309"/>
      <c r="P1309" s="73"/>
      <c r="Q1309" s="74"/>
      <c r="R1309" s="74"/>
      <c r="S1309" s="74"/>
      <c r="T1309" s="74"/>
      <c r="U1309" s="74"/>
      <c r="V1309"/>
      <c r="W1309"/>
      <c r="X1309"/>
      <c r="Y1309" s="13"/>
      <c r="Z1309" s="13"/>
      <c r="AA1309" s="13"/>
      <c r="AC1309"/>
      <c r="AD1309" s="13"/>
      <c r="AI1309" s="2"/>
      <c r="AM1309" s="22"/>
    </row>
    <row r="1310" spans="1:39" s="12" customFormat="1">
      <c r="A1310" s="26"/>
      <c r="B1310" s="11"/>
      <c r="E1310" s="26"/>
      <c r="F1310" s="13"/>
      <c r="G1310" s="13"/>
      <c r="H1310"/>
      <c r="I1310"/>
      <c r="J1310"/>
      <c r="K1310"/>
      <c r="L1310"/>
      <c r="M1310"/>
      <c r="N1310"/>
      <c r="O1310"/>
      <c r="P1310" s="73"/>
      <c r="Q1310" s="74"/>
      <c r="R1310" s="74"/>
      <c r="S1310" s="74"/>
      <c r="T1310" s="74"/>
      <c r="U1310" s="74"/>
      <c r="V1310"/>
      <c r="W1310"/>
      <c r="X1310"/>
      <c r="Y1310" s="13"/>
      <c r="Z1310" s="13"/>
      <c r="AA1310" s="13"/>
      <c r="AC1310"/>
      <c r="AD1310" s="13"/>
      <c r="AI1310" s="2"/>
      <c r="AM1310" s="22"/>
    </row>
    <row r="1311" spans="1:39" s="12" customFormat="1">
      <c r="A1311" s="26"/>
      <c r="B1311" s="11"/>
      <c r="E1311" s="26"/>
      <c r="F1311" s="13"/>
      <c r="G1311" s="13"/>
      <c r="H1311"/>
      <c r="I1311"/>
      <c r="J1311"/>
      <c r="K1311"/>
      <c r="L1311"/>
      <c r="M1311"/>
      <c r="N1311"/>
      <c r="O1311"/>
      <c r="P1311" s="73"/>
      <c r="Q1311" s="74"/>
      <c r="R1311" s="74"/>
      <c r="S1311" s="74"/>
      <c r="T1311" s="74"/>
      <c r="U1311" s="74"/>
      <c r="V1311"/>
      <c r="W1311"/>
      <c r="X1311"/>
      <c r="Y1311" s="13"/>
      <c r="Z1311" s="13"/>
      <c r="AA1311" s="13"/>
      <c r="AC1311"/>
      <c r="AD1311" s="13"/>
      <c r="AI1311" s="2"/>
      <c r="AM1311" s="22"/>
    </row>
    <row r="1312" spans="1:39" s="12" customFormat="1">
      <c r="A1312" s="26"/>
      <c r="B1312" s="11"/>
      <c r="E1312" s="26"/>
      <c r="F1312" s="13"/>
      <c r="G1312" s="13"/>
      <c r="H1312"/>
      <c r="I1312"/>
      <c r="J1312"/>
      <c r="K1312"/>
      <c r="L1312"/>
      <c r="M1312"/>
      <c r="N1312"/>
      <c r="O1312"/>
      <c r="P1312" s="73"/>
      <c r="Q1312" s="74"/>
      <c r="R1312" s="74"/>
      <c r="S1312" s="74"/>
      <c r="T1312" s="74"/>
      <c r="U1312" s="74"/>
      <c r="V1312"/>
      <c r="W1312"/>
      <c r="X1312"/>
      <c r="Y1312" s="13"/>
      <c r="Z1312" s="13"/>
      <c r="AA1312" s="13"/>
      <c r="AC1312"/>
      <c r="AD1312" s="13"/>
      <c r="AI1312" s="2"/>
      <c r="AM1312" s="22"/>
    </row>
    <row r="1313" spans="1:39" s="12" customFormat="1">
      <c r="A1313" s="26"/>
      <c r="B1313" s="11"/>
      <c r="E1313" s="26"/>
      <c r="F1313" s="13"/>
      <c r="G1313" s="13"/>
      <c r="H1313"/>
      <c r="I1313"/>
      <c r="J1313"/>
      <c r="K1313"/>
      <c r="L1313"/>
      <c r="M1313"/>
      <c r="N1313"/>
      <c r="O1313"/>
      <c r="P1313" s="73"/>
      <c r="Q1313" s="74"/>
      <c r="R1313" s="74"/>
      <c r="S1313" s="74"/>
      <c r="T1313" s="74"/>
      <c r="U1313" s="74"/>
      <c r="V1313"/>
      <c r="W1313"/>
      <c r="X1313"/>
      <c r="Y1313" s="13"/>
      <c r="Z1313" s="13"/>
      <c r="AA1313" s="13"/>
      <c r="AC1313"/>
      <c r="AD1313" s="13"/>
      <c r="AI1313" s="2"/>
      <c r="AM1313" s="22"/>
    </row>
    <row r="1314" spans="1:39" s="12" customFormat="1">
      <c r="A1314" s="26"/>
      <c r="B1314" s="11"/>
      <c r="E1314" s="26"/>
      <c r="F1314" s="13"/>
      <c r="G1314" s="13"/>
      <c r="H1314"/>
      <c r="I1314"/>
      <c r="J1314"/>
      <c r="K1314"/>
      <c r="L1314"/>
      <c r="M1314"/>
      <c r="N1314"/>
      <c r="O1314"/>
      <c r="P1314" s="73"/>
      <c r="Q1314" s="74"/>
      <c r="R1314" s="74"/>
      <c r="S1314" s="74"/>
      <c r="T1314" s="74"/>
      <c r="U1314" s="74"/>
      <c r="V1314"/>
      <c r="W1314"/>
      <c r="X1314"/>
      <c r="Y1314" s="13"/>
      <c r="Z1314" s="13"/>
      <c r="AA1314" s="13"/>
      <c r="AC1314"/>
      <c r="AD1314" s="13"/>
      <c r="AI1314" s="2"/>
      <c r="AM1314" s="22"/>
    </row>
    <row r="1315" spans="1:39" s="12" customFormat="1">
      <c r="A1315" s="26"/>
      <c r="B1315" s="11"/>
      <c r="E1315" s="26"/>
      <c r="F1315" s="13"/>
      <c r="G1315" s="13"/>
      <c r="H1315"/>
      <c r="I1315"/>
      <c r="J1315"/>
      <c r="K1315"/>
      <c r="L1315"/>
      <c r="M1315"/>
      <c r="N1315"/>
      <c r="O1315"/>
      <c r="P1315" s="73"/>
      <c r="Q1315" s="74"/>
      <c r="R1315" s="74"/>
      <c r="S1315" s="74"/>
      <c r="T1315" s="74"/>
      <c r="U1315" s="74"/>
      <c r="V1315"/>
      <c r="W1315"/>
      <c r="X1315"/>
      <c r="Y1315" s="13"/>
      <c r="Z1315" s="13"/>
      <c r="AA1315" s="13"/>
      <c r="AC1315"/>
      <c r="AD1315" s="13"/>
      <c r="AI1315" s="2"/>
      <c r="AM1315" s="22"/>
    </row>
    <row r="1316" spans="1:39" s="12" customFormat="1">
      <c r="A1316" s="26"/>
      <c r="B1316" s="11"/>
      <c r="E1316" s="26"/>
      <c r="F1316" s="13"/>
      <c r="G1316" s="13"/>
      <c r="H1316"/>
      <c r="I1316"/>
      <c r="J1316"/>
      <c r="K1316"/>
      <c r="L1316"/>
      <c r="M1316"/>
      <c r="N1316"/>
      <c r="O1316"/>
      <c r="P1316" s="73"/>
      <c r="Q1316" s="74"/>
      <c r="R1316" s="74"/>
      <c r="S1316" s="74"/>
      <c r="T1316" s="74"/>
      <c r="U1316" s="74"/>
      <c r="V1316"/>
      <c r="W1316"/>
      <c r="X1316"/>
      <c r="Y1316" s="13"/>
      <c r="Z1316" s="13"/>
      <c r="AA1316" s="13"/>
      <c r="AC1316"/>
      <c r="AD1316" s="13"/>
      <c r="AI1316" s="2"/>
      <c r="AM1316" s="22"/>
    </row>
    <row r="1317" spans="1:39" s="12" customFormat="1">
      <c r="A1317" s="26"/>
      <c r="B1317" s="11"/>
      <c r="E1317" s="26"/>
      <c r="F1317" s="13"/>
      <c r="G1317" s="13"/>
      <c r="H1317"/>
      <c r="I1317"/>
      <c r="J1317"/>
      <c r="K1317"/>
      <c r="L1317"/>
      <c r="M1317"/>
      <c r="N1317"/>
      <c r="O1317"/>
      <c r="P1317" s="73"/>
      <c r="Q1317" s="74"/>
      <c r="R1317" s="74"/>
      <c r="S1317" s="74"/>
      <c r="T1317" s="74"/>
      <c r="U1317" s="74"/>
      <c r="V1317"/>
      <c r="W1317"/>
      <c r="X1317"/>
      <c r="Y1317" s="13"/>
      <c r="Z1317" s="13"/>
      <c r="AA1317" s="13"/>
      <c r="AC1317"/>
      <c r="AD1317" s="13"/>
      <c r="AI1317" s="2"/>
      <c r="AM1317" s="22"/>
    </row>
    <row r="1318" spans="1:39" s="12" customFormat="1">
      <c r="A1318" s="26"/>
      <c r="B1318" s="11"/>
      <c r="E1318" s="26"/>
      <c r="F1318" s="13"/>
      <c r="G1318" s="13"/>
      <c r="H1318"/>
      <c r="I1318"/>
      <c r="J1318"/>
      <c r="K1318"/>
      <c r="L1318"/>
      <c r="M1318"/>
      <c r="N1318"/>
      <c r="O1318"/>
      <c r="P1318" s="73"/>
      <c r="Q1318" s="74"/>
      <c r="R1318" s="74"/>
      <c r="S1318" s="74"/>
      <c r="T1318" s="74"/>
      <c r="U1318" s="74"/>
      <c r="V1318"/>
      <c r="W1318"/>
      <c r="X1318"/>
      <c r="Y1318" s="13"/>
      <c r="Z1318" s="13"/>
      <c r="AA1318" s="13"/>
      <c r="AC1318"/>
      <c r="AD1318" s="13"/>
      <c r="AI1318" s="2"/>
      <c r="AM1318" s="22"/>
    </row>
    <row r="1319" spans="1:39" s="12" customFormat="1">
      <c r="A1319" s="26"/>
      <c r="B1319" s="11"/>
      <c r="E1319" s="26"/>
      <c r="F1319" s="13"/>
      <c r="G1319" s="13"/>
      <c r="H1319"/>
      <c r="I1319"/>
      <c r="J1319"/>
      <c r="K1319"/>
      <c r="L1319"/>
      <c r="M1319"/>
      <c r="N1319"/>
      <c r="O1319"/>
      <c r="P1319" s="73"/>
      <c r="Q1319" s="74"/>
      <c r="R1319" s="74"/>
      <c r="S1319" s="74"/>
      <c r="T1319" s="74"/>
      <c r="U1319" s="74"/>
      <c r="V1319"/>
      <c r="W1319"/>
      <c r="X1319"/>
      <c r="Y1319" s="13"/>
      <c r="Z1319" s="13"/>
      <c r="AA1319" s="13"/>
      <c r="AC1319"/>
      <c r="AD1319" s="13"/>
      <c r="AI1319" s="2"/>
      <c r="AM1319" s="22"/>
    </row>
    <row r="1320" spans="1:39" s="12" customFormat="1">
      <c r="A1320" s="26"/>
      <c r="B1320" s="11"/>
      <c r="E1320" s="26"/>
      <c r="F1320" s="13"/>
      <c r="G1320" s="13"/>
      <c r="H1320"/>
      <c r="I1320"/>
      <c r="J1320"/>
      <c r="K1320"/>
      <c r="L1320"/>
      <c r="M1320"/>
      <c r="N1320"/>
      <c r="O1320"/>
      <c r="P1320" s="73"/>
      <c r="Q1320" s="74"/>
      <c r="R1320" s="74"/>
      <c r="S1320" s="74"/>
      <c r="T1320" s="74"/>
      <c r="U1320" s="74"/>
      <c r="V1320"/>
      <c r="W1320"/>
      <c r="X1320"/>
      <c r="Y1320" s="13"/>
      <c r="Z1320" s="13"/>
      <c r="AA1320" s="13"/>
      <c r="AC1320"/>
      <c r="AD1320" s="13"/>
      <c r="AI1320" s="2"/>
      <c r="AM1320" s="22"/>
    </row>
    <row r="1321" spans="1:39" s="12" customFormat="1">
      <c r="A1321" s="26"/>
      <c r="B1321" s="11"/>
      <c r="E1321" s="26"/>
      <c r="F1321" s="13"/>
      <c r="G1321" s="13"/>
      <c r="H1321"/>
      <c r="I1321"/>
      <c r="J1321"/>
      <c r="K1321"/>
      <c r="L1321"/>
      <c r="M1321"/>
      <c r="N1321"/>
      <c r="O1321"/>
      <c r="P1321" s="73"/>
      <c r="Q1321" s="74"/>
      <c r="R1321" s="74"/>
      <c r="S1321" s="74"/>
      <c r="T1321" s="74"/>
      <c r="U1321" s="74"/>
      <c r="V1321"/>
      <c r="W1321"/>
      <c r="X1321"/>
      <c r="Y1321" s="13"/>
      <c r="Z1321" s="13"/>
      <c r="AA1321" s="13"/>
      <c r="AC1321"/>
      <c r="AD1321" s="13"/>
      <c r="AI1321" s="2"/>
      <c r="AM1321" s="22"/>
    </row>
    <row r="1322" spans="1:39" s="12" customFormat="1">
      <c r="A1322" s="26"/>
      <c r="B1322" s="11"/>
      <c r="E1322" s="26"/>
      <c r="F1322" s="13"/>
      <c r="G1322" s="13"/>
      <c r="H1322"/>
      <c r="I1322"/>
      <c r="J1322"/>
      <c r="K1322"/>
      <c r="L1322"/>
      <c r="M1322"/>
      <c r="N1322"/>
      <c r="O1322"/>
      <c r="P1322" s="73"/>
      <c r="Q1322" s="74"/>
      <c r="R1322" s="74"/>
      <c r="S1322" s="74"/>
      <c r="T1322" s="74"/>
      <c r="U1322" s="74"/>
      <c r="V1322"/>
      <c r="W1322"/>
      <c r="X1322"/>
      <c r="Y1322" s="13"/>
      <c r="Z1322" s="13"/>
      <c r="AA1322" s="13"/>
      <c r="AC1322"/>
      <c r="AD1322" s="13"/>
      <c r="AI1322" s="2"/>
      <c r="AM1322" s="22"/>
    </row>
    <row r="1323" spans="1:39" s="12" customFormat="1">
      <c r="A1323" s="26"/>
      <c r="B1323" s="11"/>
      <c r="E1323" s="26"/>
      <c r="F1323" s="13"/>
      <c r="G1323" s="13"/>
      <c r="H1323"/>
      <c r="I1323"/>
      <c r="J1323"/>
      <c r="K1323"/>
      <c r="L1323"/>
      <c r="M1323"/>
      <c r="N1323"/>
      <c r="O1323"/>
      <c r="P1323" s="73"/>
      <c r="Q1323" s="74"/>
      <c r="R1323" s="74"/>
      <c r="S1323" s="74"/>
      <c r="T1323" s="74"/>
      <c r="U1323" s="74"/>
      <c r="V1323"/>
      <c r="W1323"/>
      <c r="X1323"/>
      <c r="Y1323" s="13"/>
      <c r="Z1323" s="13"/>
      <c r="AA1323" s="13"/>
      <c r="AC1323"/>
      <c r="AD1323" s="13"/>
      <c r="AI1323" s="2"/>
      <c r="AM1323" s="22"/>
    </row>
    <row r="1324" spans="1:39" s="12" customFormat="1">
      <c r="A1324" s="26"/>
      <c r="B1324" s="11"/>
      <c r="E1324" s="26"/>
      <c r="F1324" s="13"/>
      <c r="G1324" s="13"/>
      <c r="H1324"/>
      <c r="I1324"/>
      <c r="J1324"/>
      <c r="K1324"/>
      <c r="L1324"/>
      <c r="M1324"/>
      <c r="N1324"/>
      <c r="O1324"/>
      <c r="P1324" s="73"/>
      <c r="Q1324" s="74"/>
      <c r="R1324" s="74"/>
      <c r="S1324" s="74"/>
      <c r="T1324" s="74"/>
      <c r="U1324" s="74"/>
      <c r="V1324"/>
      <c r="W1324"/>
      <c r="X1324"/>
      <c r="Y1324" s="13"/>
      <c r="Z1324" s="13"/>
      <c r="AA1324" s="13"/>
      <c r="AC1324"/>
      <c r="AD1324" s="13"/>
      <c r="AI1324" s="2"/>
      <c r="AM1324" s="22"/>
    </row>
    <row r="1325" spans="1:39" s="12" customFormat="1">
      <c r="A1325" s="26"/>
      <c r="B1325" s="11"/>
      <c r="E1325" s="26"/>
      <c r="F1325" s="13"/>
      <c r="G1325" s="13"/>
      <c r="H1325"/>
      <c r="I1325"/>
      <c r="J1325"/>
      <c r="K1325"/>
      <c r="L1325"/>
      <c r="M1325"/>
      <c r="N1325"/>
      <c r="O1325"/>
      <c r="P1325" s="73"/>
      <c r="Q1325" s="74"/>
      <c r="R1325" s="74"/>
      <c r="S1325" s="74"/>
      <c r="T1325" s="74"/>
      <c r="U1325" s="74"/>
      <c r="V1325"/>
      <c r="W1325"/>
      <c r="X1325"/>
      <c r="Y1325" s="13"/>
      <c r="Z1325" s="13"/>
      <c r="AA1325" s="13"/>
      <c r="AC1325"/>
      <c r="AD1325" s="13"/>
      <c r="AI1325" s="2"/>
      <c r="AM1325" s="22"/>
    </row>
    <row r="1326" spans="1:39" s="12" customFormat="1">
      <c r="A1326" s="26"/>
      <c r="B1326" s="11"/>
      <c r="E1326" s="26"/>
      <c r="F1326" s="13"/>
      <c r="G1326" s="13"/>
      <c r="H1326"/>
      <c r="I1326"/>
      <c r="J1326"/>
      <c r="K1326"/>
      <c r="L1326"/>
      <c r="M1326"/>
      <c r="N1326"/>
      <c r="O1326"/>
      <c r="P1326" s="73"/>
      <c r="Q1326" s="74"/>
      <c r="R1326" s="74"/>
      <c r="S1326" s="74"/>
      <c r="T1326" s="74"/>
      <c r="U1326" s="74"/>
      <c r="V1326"/>
      <c r="W1326"/>
      <c r="X1326"/>
      <c r="Y1326" s="13"/>
      <c r="Z1326" s="13"/>
      <c r="AA1326" s="13"/>
      <c r="AC1326"/>
      <c r="AD1326" s="13"/>
      <c r="AI1326" s="2"/>
      <c r="AM1326" s="22"/>
    </row>
    <row r="1327" spans="1:39" s="12" customFormat="1">
      <c r="A1327" s="26"/>
      <c r="B1327" s="11"/>
      <c r="E1327" s="26"/>
      <c r="F1327" s="13"/>
      <c r="G1327" s="13"/>
      <c r="H1327"/>
      <c r="I1327"/>
      <c r="J1327"/>
      <c r="K1327"/>
      <c r="L1327"/>
      <c r="M1327"/>
      <c r="N1327"/>
      <c r="O1327"/>
      <c r="P1327" s="73"/>
      <c r="Q1327" s="74"/>
      <c r="R1327" s="74"/>
      <c r="S1327" s="74"/>
      <c r="T1327" s="74"/>
      <c r="U1327" s="74"/>
      <c r="V1327"/>
      <c r="W1327"/>
      <c r="X1327"/>
      <c r="Y1327" s="13"/>
      <c r="Z1327" s="13"/>
      <c r="AA1327" s="13"/>
      <c r="AC1327"/>
      <c r="AD1327" s="13"/>
      <c r="AI1327" s="2"/>
      <c r="AM1327" s="22"/>
    </row>
    <row r="1328" spans="1:39" s="12" customFormat="1">
      <c r="A1328" s="26"/>
      <c r="B1328" s="11"/>
      <c r="E1328" s="26"/>
      <c r="F1328" s="13"/>
      <c r="G1328" s="13"/>
      <c r="H1328"/>
      <c r="I1328"/>
      <c r="J1328"/>
      <c r="K1328"/>
      <c r="L1328"/>
      <c r="M1328"/>
      <c r="N1328"/>
      <c r="O1328"/>
      <c r="P1328" s="73"/>
      <c r="Q1328" s="74"/>
      <c r="R1328" s="74"/>
      <c r="S1328" s="74"/>
      <c r="T1328" s="74"/>
      <c r="U1328" s="74"/>
      <c r="V1328"/>
      <c r="W1328"/>
      <c r="X1328"/>
      <c r="Y1328" s="13"/>
      <c r="Z1328" s="13"/>
      <c r="AA1328" s="13"/>
      <c r="AC1328"/>
      <c r="AD1328" s="13"/>
      <c r="AI1328" s="2"/>
      <c r="AM1328" s="22"/>
    </row>
    <row r="1329" spans="1:39" s="12" customFormat="1">
      <c r="A1329" s="26"/>
      <c r="B1329" s="11"/>
      <c r="E1329" s="26"/>
      <c r="F1329" s="13"/>
      <c r="G1329" s="13"/>
      <c r="H1329"/>
      <c r="I1329"/>
      <c r="J1329"/>
      <c r="K1329"/>
      <c r="L1329"/>
      <c r="M1329"/>
      <c r="N1329"/>
      <c r="O1329"/>
      <c r="P1329" s="73"/>
      <c r="Q1329" s="74"/>
      <c r="R1329" s="74"/>
      <c r="S1329" s="74"/>
      <c r="T1329" s="74"/>
      <c r="U1329" s="74"/>
      <c r="V1329"/>
      <c r="W1329"/>
      <c r="X1329"/>
      <c r="Y1329" s="13"/>
      <c r="Z1329" s="13"/>
      <c r="AA1329" s="13"/>
      <c r="AC1329"/>
      <c r="AD1329" s="13"/>
      <c r="AI1329" s="2"/>
      <c r="AM1329" s="22"/>
    </row>
    <row r="1330" spans="1:39" s="12" customFormat="1">
      <c r="A1330" s="26"/>
      <c r="B1330" s="11"/>
      <c r="E1330" s="26"/>
      <c r="F1330" s="13"/>
      <c r="G1330" s="13"/>
      <c r="H1330"/>
      <c r="I1330"/>
      <c r="J1330"/>
      <c r="K1330"/>
      <c r="L1330"/>
      <c r="M1330"/>
      <c r="N1330"/>
      <c r="O1330"/>
      <c r="P1330" s="73"/>
      <c r="Q1330" s="74"/>
      <c r="R1330" s="74"/>
      <c r="S1330" s="74"/>
      <c r="T1330" s="74"/>
      <c r="U1330" s="74"/>
      <c r="V1330"/>
      <c r="W1330"/>
      <c r="X1330"/>
      <c r="Y1330" s="13"/>
      <c r="Z1330" s="13"/>
      <c r="AA1330" s="13"/>
      <c r="AC1330"/>
      <c r="AD1330" s="13"/>
      <c r="AI1330" s="2"/>
      <c r="AM1330" s="22"/>
    </row>
    <row r="1331" spans="1:39" s="12" customFormat="1">
      <c r="A1331" s="26"/>
      <c r="B1331" s="11"/>
      <c r="E1331" s="26"/>
      <c r="F1331" s="13"/>
      <c r="G1331" s="13"/>
      <c r="H1331"/>
      <c r="I1331"/>
      <c r="J1331"/>
      <c r="K1331"/>
      <c r="L1331"/>
      <c r="M1331"/>
      <c r="N1331"/>
      <c r="O1331"/>
      <c r="P1331" s="73"/>
      <c r="Q1331" s="74"/>
      <c r="R1331" s="74"/>
      <c r="S1331" s="74"/>
      <c r="T1331" s="74"/>
      <c r="U1331" s="74"/>
      <c r="V1331"/>
      <c r="W1331"/>
      <c r="X1331"/>
      <c r="Y1331" s="13"/>
      <c r="Z1331" s="13"/>
      <c r="AA1331" s="13"/>
      <c r="AC1331"/>
      <c r="AD1331" s="13"/>
      <c r="AI1331" s="2"/>
      <c r="AM1331" s="22"/>
    </row>
    <row r="1332" spans="1:39" s="12" customFormat="1">
      <c r="A1332" s="26"/>
      <c r="B1332" s="11"/>
      <c r="E1332" s="26"/>
      <c r="F1332" s="13"/>
      <c r="G1332" s="13"/>
      <c r="H1332"/>
      <c r="I1332"/>
      <c r="J1332"/>
      <c r="K1332"/>
      <c r="L1332"/>
      <c r="M1332"/>
      <c r="N1332"/>
      <c r="O1332"/>
      <c r="P1332" s="73"/>
      <c r="Q1332" s="74"/>
      <c r="R1332" s="74"/>
      <c r="S1332" s="74"/>
      <c r="T1332" s="74"/>
      <c r="U1332" s="74"/>
      <c r="V1332"/>
      <c r="W1332"/>
      <c r="X1332"/>
      <c r="Y1332" s="13"/>
      <c r="Z1332" s="13"/>
      <c r="AA1332" s="13"/>
      <c r="AC1332"/>
      <c r="AD1332" s="13"/>
      <c r="AI1332" s="2"/>
      <c r="AM1332" s="22"/>
    </row>
    <row r="1333" spans="1:39" s="12" customFormat="1">
      <c r="A1333" s="26"/>
      <c r="B1333" s="11"/>
      <c r="E1333" s="26"/>
      <c r="F1333" s="13"/>
      <c r="G1333" s="13"/>
      <c r="H1333"/>
      <c r="I1333"/>
      <c r="J1333"/>
      <c r="K1333"/>
      <c r="L1333"/>
      <c r="M1333"/>
      <c r="N1333"/>
      <c r="O1333"/>
      <c r="P1333" s="73"/>
      <c r="Q1333" s="74"/>
      <c r="R1333" s="74"/>
      <c r="S1333" s="74"/>
      <c r="T1333" s="74"/>
      <c r="U1333" s="74"/>
      <c r="V1333"/>
      <c r="W1333"/>
      <c r="X1333"/>
      <c r="Y1333" s="13"/>
      <c r="Z1333" s="13"/>
      <c r="AA1333" s="13"/>
      <c r="AC1333"/>
      <c r="AD1333" s="13"/>
      <c r="AI1333" s="2"/>
      <c r="AM1333" s="22"/>
    </row>
    <row r="1334" spans="1:39" s="12" customFormat="1">
      <c r="A1334" s="26"/>
      <c r="B1334" s="11"/>
      <c r="E1334" s="26"/>
      <c r="F1334" s="13"/>
      <c r="G1334" s="13"/>
      <c r="H1334"/>
      <c r="I1334"/>
      <c r="J1334"/>
      <c r="K1334"/>
      <c r="L1334"/>
      <c r="M1334"/>
      <c r="N1334"/>
      <c r="O1334"/>
      <c r="P1334" s="73"/>
      <c r="Q1334" s="74"/>
      <c r="R1334" s="74"/>
      <c r="S1334" s="74"/>
      <c r="T1334" s="74"/>
      <c r="U1334" s="74"/>
      <c r="V1334"/>
      <c r="W1334"/>
      <c r="X1334"/>
      <c r="Y1334" s="13"/>
      <c r="Z1334" s="13"/>
      <c r="AA1334" s="13"/>
      <c r="AC1334"/>
      <c r="AD1334" s="13"/>
      <c r="AI1334" s="2"/>
      <c r="AM1334" s="22"/>
    </row>
    <row r="1335" spans="1:39" s="12" customFormat="1">
      <c r="A1335" s="26"/>
      <c r="B1335" s="11"/>
      <c r="E1335" s="26"/>
      <c r="F1335" s="13"/>
      <c r="G1335" s="13"/>
      <c r="H1335"/>
      <c r="I1335"/>
      <c r="J1335"/>
      <c r="K1335"/>
      <c r="L1335"/>
      <c r="M1335"/>
      <c r="N1335"/>
      <c r="O1335"/>
      <c r="P1335" s="73"/>
      <c r="Q1335" s="74"/>
      <c r="R1335" s="74"/>
      <c r="S1335" s="74"/>
      <c r="T1335" s="74"/>
      <c r="U1335" s="74"/>
      <c r="V1335"/>
      <c r="W1335"/>
      <c r="X1335"/>
      <c r="Y1335" s="13"/>
      <c r="Z1335" s="13"/>
      <c r="AA1335" s="13"/>
      <c r="AC1335"/>
      <c r="AD1335" s="13"/>
      <c r="AI1335" s="2"/>
      <c r="AM1335" s="22"/>
    </row>
    <row r="1336" spans="1:39" s="12" customFormat="1">
      <c r="A1336" s="26"/>
      <c r="B1336" s="11"/>
      <c r="E1336" s="26"/>
      <c r="F1336" s="13"/>
      <c r="G1336" s="13"/>
      <c r="H1336"/>
      <c r="I1336"/>
      <c r="J1336"/>
      <c r="K1336"/>
      <c r="L1336"/>
      <c r="M1336"/>
      <c r="N1336"/>
      <c r="O1336"/>
      <c r="P1336" s="73"/>
      <c r="Q1336" s="74"/>
      <c r="R1336" s="74"/>
      <c r="S1336" s="74"/>
      <c r="T1336" s="74"/>
      <c r="U1336" s="74"/>
      <c r="V1336"/>
      <c r="W1336"/>
      <c r="X1336"/>
      <c r="Y1336" s="13"/>
      <c r="Z1336" s="13"/>
      <c r="AA1336" s="13"/>
      <c r="AC1336"/>
      <c r="AD1336" s="13"/>
      <c r="AI1336" s="2"/>
      <c r="AM1336" s="22"/>
    </row>
    <row r="1337" spans="1:39" s="12" customFormat="1">
      <c r="A1337" s="26"/>
      <c r="B1337" s="11"/>
      <c r="E1337" s="26"/>
      <c r="F1337" s="13"/>
      <c r="G1337" s="13"/>
      <c r="H1337"/>
      <c r="I1337"/>
      <c r="J1337"/>
      <c r="K1337"/>
      <c r="L1337"/>
      <c r="M1337"/>
      <c r="N1337"/>
      <c r="O1337"/>
      <c r="P1337" s="73"/>
      <c r="Q1337" s="74"/>
      <c r="R1337" s="74"/>
      <c r="S1337" s="74"/>
      <c r="T1337" s="74"/>
      <c r="U1337" s="74"/>
      <c r="V1337"/>
      <c r="W1337"/>
      <c r="X1337"/>
      <c r="Y1337" s="13"/>
      <c r="Z1337" s="13"/>
      <c r="AA1337" s="13"/>
      <c r="AC1337"/>
      <c r="AD1337" s="13"/>
      <c r="AI1337" s="2"/>
      <c r="AM1337" s="22"/>
    </row>
    <row r="1338" spans="1:39" s="12" customFormat="1">
      <c r="A1338" s="26"/>
      <c r="B1338" s="11"/>
      <c r="E1338" s="26"/>
      <c r="F1338" s="13"/>
      <c r="G1338" s="13"/>
      <c r="H1338"/>
      <c r="I1338"/>
      <c r="J1338"/>
      <c r="K1338"/>
      <c r="L1338"/>
      <c r="M1338"/>
      <c r="N1338"/>
      <c r="O1338"/>
      <c r="P1338" s="73"/>
      <c r="Q1338" s="74"/>
      <c r="R1338" s="74"/>
      <c r="S1338" s="74"/>
      <c r="T1338" s="74"/>
      <c r="U1338" s="74"/>
      <c r="V1338"/>
      <c r="W1338"/>
      <c r="X1338"/>
      <c r="Y1338" s="13"/>
      <c r="Z1338" s="13"/>
      <c r="AA1338" s="13"/>
      <c r="AC1338"/>
      <c r="AD1338" s="13"/>
      <c r="AI1338" s="2"/>
      <c r="AM1338" s="22"/>
    </row>
    <row r="1339" spans="1:39" s="12" customFormat="1">
      <c r="A1339" s="26"/>
      <c r="B1339" s="11"/>
      <c r="E1339" s="26"/>
      <c r="F1339" s="13"/>
      <c r="G1339" s="13"/>
      <c r="H1339"/>
      <c r="I1339"/>
      <c r="J1339"/>
      <c r="K1339"/>
      <c r="L1339"/>
      <c r="M1339"/>
      <c r="N1339"/>
      <c r="O1339"/>
      <c r="P1339" s="73"/>
      <c r="Q1339" s="74"/>
      <c r="R1339" s="74"/>
      <c r="S1339" s="74"/>
      <c r="T1339" s="74"/>
      <c r="U1339" s="74"/>
      <c r="V1339"/>
      <c r="W1339"/>
      <c r="X1339"/>
      <c r="Y1339" s="13"/>
      <c r="Z1339" s="13"/>
      <c r="AA1339" s="13"/>
      <c r="AC1339"/>
      <c r="AD1339" s="13"/>
      <c r="AI1339" s="2"/>
      <c r="AM1339" s="22"/>
    </row>
    <row r="1340" spans="1:39" s="12" customFormat="1">
      <c r="A1340" s="26"/>
      <c r="B1340" s="11"/>
      <c r="E1340" s="26"/>
      <c r="F1340" s="13"/>
      <c r="G1340" s="13"/>
      <c r="H1340"/>
      <c r="I1340"/>
      <c r="J1340"/>
      <c r="K1340"/>
      <c r="L1340"/>
      <c r="M1340"/>
      <c r="N1340"/>
      <c r="O1340"/>
      <c r="P1340" s="73"/>
      <c r="Q1340" s="74"/>
      <c r="R1340" s="74"/>
      <c r="S1340" s="74"/>
      <c r="T1340" s="74"/>
      <c r="U1340" s="74"/>
      <c r="V1340"/>
      <c r="W1340"/>
      <c r="X1340"/>
      <c r="Y1340" s="13"/>
      <c r="Z1340" s="13"/>
      <c r="AA1340" s="13"/>
      <c r="AC1340"/>
      <c r="AD1340" s="13"/>
      <c r="AI1340" s="2"/>
      <c r="AM1340" s="22"/>
    </row>
    <row r="1341" spans="1:39" s="12" customFormat="1">
      <c r="A1341" s="26"/>
      <c r="B1341" s="11"/>
      <c r="E1341" s="26"/>
      <c r="F1341" s="13"/>
      <c r="G1341" s="13"/>
      <c r="H1341"/>
      <c r="I1341"/>
      <c r="J1341"/>
      <c r="K1341"/>
      <c r="L1341"/>
      <c r="M1341"/>
      <c r="N1341"/>
      <c r="O1341"/>
      <c r="P1341" s="73"/>
      <c r="Q1341" s="74"/>
      <c r="R1341" s="74"/>
      <c r="S1341" s="74"/>
      <c r="T1341" s="74"/>
      <c r="U1341" s="74"/>
      <c r="V1341"/>
      <c r="W1341"/>
      <c r="X1341"/>
      <c r="Y1341" s="13"/>
      <c r="Z1341" s="13"/>
      <c r="AA1341" s="13"/>
      <c r="AC1341"/>
      <c r="AD1341" s="13"/>
      <c r="AI1341" s="2"/>
      <c r="AM1341" s="22"/>
    </row>
    <row r="1342" spans="1:39" s="12" customFormat="1">
      <c r="A1342" s="26"/>
      <c r="B1342" s="11"/>
      <c r="E1342" s="26"/>
      <c r="F1342" s="13"/>
      <c r="G1342" s="13"/>
      <c r="H1342"/>
      <c r="I1342"/>
      <c r="J1342"/>
      <c r="K1342"/>
      <c r="L1342"/>
      <c r="M1342"/>
      <c r="N1342"/>
      <c r="O1342"/>
      <c r="P1342" s="73"/>
      <c r="Q1342" s="74"/>
      <c r="R1342" s="74"/>
      <c r="S1342" s="74"/>
      <c r="T1342" s="74"/>
      <c r="U1342" s="74"/>
      <c r="V1342"/>
      <c r="W1342"/>
      <c r="X1342"/>
      <c r="Y1342" s="13"/>
      <c r="Z1342" s="13"/>
      <c r="AA1342" s="13"/>
      <c r="AC1342"/>
      <c r="AD1342" s="13"/>
      <c r="AI1342" s="2"/>
      <c r="AM1342" s="22"/>
    </row>
    <row r="1343" spans="1:39" s="12" customFormat="1">
      <c r="A1343" s="26"/>
      <c r="B1343" s="11"/>
      <c r="E1343" s="26"/>
      <c r="F1343" s="13"/>
      <c r="G1343" s="13"/>
      <c r="H1343"/>
      <c r="I1343"/>
      <c r="J1343"/>
      <c r="K1343"/>
      <c r="L1343"/>
      <c r="M1343"/>
      <c r="N1343"/>
      <c r="O1343"/>
      <c r="P1343" s="73"/>
      <c r="Q1343" s="74"/>
      <c r="R1343" s="74"/>
      <c r="S1343" s="74"/>
      <c r="T1343" s="74"/>
      <c r="U1343" s="74"/>
      <c r="V1343"/>
      <c r="W1343"/>
      <c r="X1343"/>
      <c r="Y1343" s="13"/>
      <c r="Z1343" s="13"/>
      <c r="AA1343" s="13"/>
      <c r="AC1343"/>
      <c r="AD1343" s="13"/>
      <c r="AI1343" s="2"/>
      <c r="AM1343" s="22"/>
    </row>
    <row r="1344" spans="1:39" s="12" customFormat="1">
      <c r="A1344" s="26"/>
      <c r="B1344" s="11"/>
      <c r="E1344" s="26"/>
      <c r="F1344" s="13"/>
      <c r="G1344" s="13"/>
      <c r="H1344"/>
      <c r="I1344"/>
      <c r="J1344"/>
      <c r="K1344"/>
      <c r="L1344"/>
      <c r="M1344"/>
      <c r="N1344"/>
      <c r="O1344"/>
      <c r="P1344" s="73"/>
      <c r="Q1344" s="74"/>
      <c r="R1344" s="74"/>
      <c r="S1344" s="74"/>
      <c r="T1344" s="74"/>
      <c r="U1344" s="74"/>
      <c r="V1344"/>
      <c r="W1344"/>
      <c r="X1344"/>
      <c r="Y1344" s="13"/>
      <c r="Z1344" s="13"/>
      <c r="AA1344" s="13"/>
      <c r="AC1344"/>
      <c r="AD1344" s="13"/>
      <c r="AI1344" s="2"/>
      <c r="AM1344" s="22"/>
    </row>
    <row r="1345" spans="1:39" s="12" customFormat="1">
      <c r="A1345" s="26"/>
      <c r="B1345" s="11"/>
      <c r="E1345" s="26"/>
      <c r="F1345" s="13"/>
      <c r="G1345" s="13"/>
      <c r="H1345"/>
      <c r="I1345"/>
      <c r="J1345"/>
      <c r="K1345"/>
      <c r="L1345"/>
      <c r="M1345"/>
      <c r="N1345"/>
      <c r="O1345"/>
      <c r="P1345" s="73"/>
      <c r="Q1345" s="74"/>
      <c r="R1345" s="74"/>
      <c r="S1345" s="74"/>
      <c r="T1345" s="74"/>
      <c r="U1345" s="74"/>
      <c r="V1345"/>
      <c r="W1345"/>
      <c r="X1345"/>
      <c r="Y1345" s="13"/>
      <c r="Z1345" s="13"/>
      <c r="AA1345" s="13"/>
      <c r="AC1345"/>
      <c r="AD1345" s="13"/>
      <c r="AI1345" s="2"/>
      <c r="AM1345" s="22"/>
    </row>
    <row r="1346" spans="1:39" s="12" customFormat="1">
      <c r="A1346" s="26"/>
      <c r="B1346" s="11"/>
      <c r="E1346" s="26"/>
      <c r="F1346" s="13"/>
      <c r="G1346" s="13"/>
      <c r="H1346"/>
      <c r="I1346"/>
      <c r="J1346"/>
      <c r="K1346"/>
      <c r="L1346"/>
      <c r="M1346"/>
      <c r="N1346"/>
      <c r="O1346"/>
      <c r="P1346" s="73"/>
      <c r="Q1346" s="74"/>
      <c r="R1346" s="74"/>
      <c r="S1346" s="74"/>
      <c r="T1346" s="74"/>
      <c r="U1346" s="74"/>
      <c r="V1346"/>
      <c r="W1346"/>
      <c r="X1346"/>
      <c r="Y1346" s="13"/>
      <c r="Z1346" s="13"/>
      <c r="AA1346" s="13"/>
      <c r="AC1346"/>
      <c r="AD1346" s="13"/>
      <c r="AI1346" s="2"/>
      <c r="AM1346" s="22"/>
    </row>
    <row r="1347" spans="1:39" s="12" customFormat="1">
      <c r="A1347" s="26"/>
      <c r="B1347" s="11"/>
      <c r="E1347" s="26"/>
      <c r="F1347" s="13"/>
      <c r="G1347" s="13"/>
      <c r="H1347"/>
      <c r="I1347"/>
      <c r="J1347"/>
      <c r="K1347"/>
      <c r="L1347"/>
      <c r="M1347"/>
      <c r="N1347"/>
      <c r="O1347"/>
      <c r="P1347" s="73"/>
      <c r="Q1347" s="74"/>
      <c r="R1347" s="74"/>
      <c r="S1347" s="74"/>
      <c r="T1347" s="74"/>
      <c r="U1347" s="74"/>
      <c r="V1347"/>
      <c r="W1347"/>
      <c r="X1347"/>
      <c r="Y1347" s="13"/>
      <c r="Z1347" s="13"/>
      <c r="AA1347" s="13"/>
      <c r="AC1347"/>
      <c r="AD1347" s="13"/>
      <c r="AI1347" s="2"/>
      <c r="AM1347" s="22"/>
    </row>
    <row r="1348" spans="1:39" s="12" customFormat="1">
      <c r="A1348" s="26"/>
      <c r="B1348" s="11"/>
      <c r="E1348" s="26"/>
      <c r="F1348" s="13"/>
      <c r="G1348" s="13"/>
      <c r="H1348"/>
      <c r="I1348"/>
      <c r="J1348"/>
      <c r="K1348"/>
      <c r="L1348"/>
      <c r="M1348"/>
      <c r="N1348"/>
      <c r="O1348"/>
      <c r="P1348" s="73"/>
      <c r="Q1348" s="74"/>
      <c r="R1348" s="74"/>
      <c r="S1348" s="74"/>
      <c r="T1348" s="74"/>
      <c r="U1348" s="74"/>
      <c r="V1348"/>
      <c r="W1348"/>
      <c r="X1348"/>
      <c r="Y1348" s="13"/>
      <c r="Z1348" s="13"/>
      <c r="AA1348" s="13"/>
      <c r="AC1348"/>
      <c r="AD1348" s="13"/>
      <c r="AI1348" s="2"/>
      <c r="AM1348" s="22"/>
    </row>
    <row r="1349" spans="1:39" s="12" customFormat="1">
      <c r="A1349" s="26"/>
      <c r="B1349" s="11"/>
      <c r="E1349" s="26"/>
      <c r="F1349" s="13"/>
      <c r="G1349" s="13"/>
      <c r="H1349"/>
      <c r="I1349"/>
      <c r="J1349"/>
      <c r="K1349"/>
      <c r="L1349"/>
      <c r="M1349"/>
      <c r="N1349"/>
      <c r="O1349"/>
      <c r="P1349" s="73"/>
      <c r="Q1349" s="74"/>
      <c r="R1349" s="74"/>
      <c r="S1349" s="74"/>
      <c r="T1349" s="74"/>
      <c r="U1349" s="74"/>
      <c r="V1349"/>
      <c r="W1349"/>
      <c r="X1349"/>
      <c r="Y1349" s="13"/>
      <c r="Z1349" s="13"/>
      <c r="AA1349" s="13"/>
      <c r="AC1349"/>
      <c r="AD1349" s="13"/>
      <c r="AI1349" s="2"/>
      <c r="AM1349" s="22"/>
    </row>
    <row r="1350" spans="1:39" s="12" customFormat="1">
      <c r="A1350" s="26"/>
      <c r="B1350" s="11"/>
      <c r="E1350" s="26"/>
      <c r="F1350" s="13"/>
      <c r="G1350" s="13"/>
      <c r="H1350"/>
      <c r="I1350"/>
      <c r="J1350"/>
      <c r="K1350"/>
      <c r="L1350"/>
      <c r="M1350"/>
      <c r="N1350"/>
      <c r="O1350"/>
      <c r="P1350" s="73"/>
      <c r="Q1350" s="74"/>
      <c r="R1350" s="74"/>
      <c r="S1350" s="74"/>
      <c r="T1350" s="74"/>
      <c r="U1350" s="74"/>
      <c r="V1350"/>
      <c r="W1350"/>
      <c r="X1350"/>
      <c r="Y1350" s="13"/>
      <c r="Z1350" s="13"/>
      <c r="AA1350" s="13"/>
      <c r="AC1350"/>
      <c r="AD1350" s="13"/>
      <c r="AI1350" s="2"/>
      <c r="AM1350" s="22"/>
    </row>
    <row r="1351" spans="1:39" s="12" customFormat="1">
      <c r="A1351" s="26"/>
      <c r="B1351" s="11"/>
      <c r="E1351" s="26"/>
      <c r="F1351" s="13"/>
      <c r="G1351" s="13"/>
      <c r="H1351"/>
      <c r="I1351"/>
      <c r="J1351"/>
      <c r="K1351"/>
      <c r="L1351"/>
      <c r="M1351"/>
      <c r="N1351"/>
      <c r="O1351"/>
      <c r="P1351" s="73"/>
      <c r="Q1351" s="74"/>
      <c r="R1351" s="74"/>
      <c r="S1351" s="74"/>
      <c r="T1351" s="74"/>
      <c r="U1351" s="74"/>
      <c r="V1351"/>
      <c r="W1351"/>
      <c r="X1351"/>
      <c r="Y1351" s="13"/>
      <c r="Z1351" s="13"/>
      <c r="AA1351" s="13"/>
      <c r="AC1351"/>
      <c r="AD1351" s="13"/>
      <c r="AI1351" s="2"/>
      <c r="AM1351" s="22"/>
    </row>
    <row r="1352" spans="1:39" s="12" customFormat="1">
      <c r="A1352" s="26"/>
      <c r="B1352" s="11"/>
      <c r="E1352" s="26"/>
      <c r="F1352" s="13"/>
      <c r="G1352" s="13"/>
      <c r="H1352"/>
      <c r="I1352"/>
      <c r="J1352"/>
      <c r="K1352"/>
      <c r="L1352"/>
      <c r="M1352"/>
      <c r="N1352"/>
      <c r="O1352"/>
      <c r="P1352" s="73"/>
      <c r="Q1352" s="74"/>
      <c r="R1352" s="74"/>
      <c r="S1352" s="74"/>
      <c r="T1352" s="74"/>
      <c r="U1352" s="74"/>
      <c r="V1352"/>
      <c r="W1352"/>
      <c r="X1352"/>
      <c r="Y1352" s="13"/>
      <c r="Z1352" s="13"/>
      <c r="AA1352" s="13"/>
      <c r="AC1352"/>
      <c r="AD1352" s="13"/>
      <c r="AI1352" s="2"/>
      <c r="AM1352" s="22"/>
    </row>
    <row r="1353" spans="1:39" s="12" customFormat="1">
      <c r="A1353" s="26"/>
      <c r="B1353" s="11"/>
      <c r="E1353" s="26"/>
      <c r="F1353" s="13"/>
      <c r="G1353" s="13"/>
      <c r="H1353"/>
      <c r="I1353"/>
      <c r="J1353"/>
      <c r="K1353"/>
      <c r="L1353"/>
      <c r="M1353"/>
      <c r="N1353"/>
      <c r="O1353"/>
      <c r="P1353" s="73"/>
      <c r="Q1353" s="74"/>
      <c r="R1353" s="74"/>
      <c r="S1353" s="74"/>
      <c r="T1353" s="74"/>
      <c r="U1353" s="74"/>
      <c r="V1353"/>
      <c r="W1353"/>
      <c r="X1353"/>
      <c r="Y1353" s="13"/>
      <c r="Z1353" s="13"/>
      <c r="AA1353" s="13"/>
      <c r="AC1353"/>
      <c r="AD1353" s="13"/>
      <c r="AI1353" s="2"/>
      <c r="AM1353" s="22"/>
    </row>
    <row r="1354" spans="1:39" s="12" customFormat="1">
      <c r="A1354" s="26"/>
      <c r="B1354" s="11"/>
      <c r="E1354" s="26"/>
      <c r="F1354" s="13"/>
      <c r="G1354" s="13"/>
      <c r="H1354"/>
      <c r="I1354"/>
      <c r="J1354"/>
      <c r="K1354"/>
      <c r="L1354"/>
      <c r="M1354"/>
      <c r="N1354"/>
      <c r="O1354"/>
      <c r="P1354" s="73"/>
      <c r="Q1354" s="74"/>
      <c r="R1354" s="74"/>
      <c r="S1354" s="74"/>
      <c r="T1354" s="74"/>
      <c r="U1354" s="74"/>
      <c r="V1354"/>
      <c r="W1354"/>
      <c r="X1354"/>
      <c r="Y1354" s="13"/>
      <c r="Z1354" s="13"/>
      <c r="AA1354" s="13"/>
      <c r="AC1354"/>
      <c r="AD1354" s="13"/>
      <c r="AI1354" s="2"/>
      <c r="AM1354" s="22"/>
    </row>
    <row r="1355" spans="1:39" s="12" customFormat="1">
      <c r="A1355" s="26"/>
      <c r="B1355" s="11"/>
      <c r="E1355" s="26"/>
      <c r="F1355" s="13"/>
      <c r="G1355" s="13"/>
      <c r="H1355"/>
      <c r="I1355"/>
      <c r="J1355"/>
      <c r="K1355"/>
      <c r="L1355"/>
      <c r="M1355"/>
      <c r="N1355"/>
      <c r="O1355"/>
      <c r="P1355" s="73"/>
      <c r="Q1355" s="74"/>
      <c r="R1355" s="74"/>
      <c r="S1355" s="74"/>
      <c r="T1355" s="74"/>
      <c r="U1355" s="74"/>
      <c r="V1355"/>
      <c r="W1355"/>
      <c r="X1355"/>
      <c r="Y1355" s="13"/>
      <c r="Z1355" s="13"/>
      <c r="AA1355" s="13"/>
      <c r="AC1355"/>
      <c r="AD1355" s="13"/>
      <c r="AI1355" s="2"/>
      <c r="AM1355" s="22"/>
    </row>
    <row r="1356" spans="1:39" s="12" customFormat="1">
      <c r="A1356" s="26"/>
      <c r="B1356" s="11"/>
      <c r="E1356" s="26"/>
      <c r="F1356" s="13"/>
      <c r="G1356" s="13"/>
      <c r="H1356"/>
      <c r="I1356"/>
      <c r="J1356"/>
      <c r="K1356"/>
      <c r="L1356"/>
      <c r="M1356"/>
      <c r="N1356"/>
      <c r="O1356"/>
      <c r="P1356" s="73"/>
      <c r="Q1356" s="74"/>
      <c r="R1356" s="74"/>
      <c r="S1356" s="74"/>
      <c r="T1356" s="74"/>
      <c r="U1356" s="74"/>
      <c r="V1356"/>
      <c r="W1356"/>
      <c r="X1356"/>
      <c r="Y1356" s="13"/>
      <c r="Z1356" s="13"/>
      <c r="AA1356" s="13"/>
      <c r="AC1356"/>
      <c r="AD1356" s="13"/>
      <c r="AI1356" s="2"/>
      <c r="AM1356" s="22"/>
    </row>
    <row r="1357" spans="1:39" s="12" customFormat="1">
      <c r="A1357" s="26"/>
      <c r="B1357" s="11"/>
      <c r="E1357" s="26"/>
      <c r="F1357" s="13"/>
      <c r="G1357" s="13"/>
      <c r="H1357"/>
      <c r="I1357"/>
      <c r="J1357"/>
      <c r="K1357"/>
      <c r="L1357"/>
      <c r="M1357"/>
      <c r="N1357"/>
      <c r="O1357"/>
      <c r="P1357" s="73"/>
      <c r="Q1357" s="74"/>
      <c r="R1357" s="74"/>
      <c r="S1357" s="74"/>
      <c r="T1357" s="74"/>
      <c r="U1357" s="74"/>
      <c r="V1357"/>
      <c r="W1357"/>
      <c r="X1357"/>
      <c r="Y1357" s="13"/>
      <c r="Z1357" s="13"/>
      <c r="AA1357" s="13"/>
      <c r="AC1357"/>
      <c r="AD1357" s="13"/>
      <c r="AI1357" s="2"/>
      <c r="AM1357" s="22"/>
    </row>
    <row r="1358" spans="1:39" s="12" customFormat="1">
      <c r="A1358" s="26"/>
      <c r="B1358" s="11"/>
      <c r="E1358" s="26"/>
      <c r="F1358" s="13"/>
      <c r="G1358" s="13"/>
      <c r="H1358"/>
      <c r="I1358"/>
      <c r="J1358"/>
      <c r="K1358"/>
      <c r="L1358"/>
      <c r="M1358"/>
      <c r="N1358"/>
      <c r="O1358"/>
      <c r="P1358" s="73"/>
      <c r="Q1358" s="74"/>
      <c r="R1358" s="74"/>
      <c r="S1358" s="74"/>
      <c r="T1358" s="74"/>
      <c r="U1358" s="74"/>
      <c r="V1358"/>
      <c r="W1358"/>
      <c r="X1358"/>
      <c r="Y1358" s="13"/>
      <c r="Z1358" s="13"/>
      <c r="AA1358" s="13"/>
      <c r="AC1358"/>
      <c r="AD1358" s="13"/>
      <c r="AI1358" s="2"/>
      <c r="AM1358" s="22"/>
    </row>
    <row r="1359" spans="1:39" s="12" customFormat="1">
      <c r="A1359" s="26"/>
      <c r="B1359" s="11"/>
      <c r="E1359" s="26"/>
      <c r="F1359" s="13"/>
      <c r="G1359" s="13"/>
      <c r="H1359"/>
      <c r="I1359"/>
      <c r="J1359"/>
      <c r="K1359"/>
      <c r="L1359"/>
      <c r="M1359"/>
      <c r="N1359"/>
      <c r="O1359"/>
      <c r="P1359" s="73"/>
      <c r="Q1359" s="74"/>
      <c r="R1359" s="74"/>
      <c r="S1359" s="74"/>
      <c r="T1359" s="74"/>
      <c r="U1359" s="74"/>
      <c r="V1359"/>
      <c r="W1359"/>
      <c r="X1359"/>
      <c r="Y1359" s="13"/>
      <c r="Z1359" s="13"/>
      <c r="AA1359" s="13"/>
      <c r="AC1359"/>
      <c r="AD1359" s="13"/>
      <c r="AI1359" s="2"/>
      <c r="AM1359" s="22"/>
    </row>
    <row r="1360" spans="1:39" s="12" customFormat="1">
      <c r="A1360" s="26"/>
      <c r="B1360" s="11"/>
      <c r="E1360" s="26"/>
      <c r="F1360" s="13"/>
      <c r="G1360" s="13"/>
      <c r="H1360"/>
      <c r="I1360"/>
      <c r="J1360"/>
      <c r="K1360"/>
      <c r="L1360"/>
      <c r="M1360"/>
      <c r="N1360"/>
      <c r="O1360"/>
      <c r="P1360" s="73"/>
      <c r="Q1360" s="74"/>
      <c r="R1360" s="74"/>
      <c r="S1360" s="74"/>
      <c r="T1360" s="74"/>
      <c r="U1360" s="74"/>
      <c r="V1360"/>
      <c r="W1360"/>
      <c r="X1360"/>
      <c r="Y1360" s="13"/>
      <c r="Z1360" s="13"/>
      <c r="AA1360" s="13"/>
      <c r="AC1360"/>
      <c r="AD1360" s="13"/>
      <c r="AI1360" s="2"/>
      <c r="AM1360" s="22"/>
    </row>
    <row r="1361" spans="1:39" s="12" customFormat="1">
      <c r="A1361" s="26"/>
      <c r="B1361" s="11"/>
      <c r="E1361" s="26"/>
      <c r="F1361" s="13"/>
      <c r="G1361" s="13"/>
      <c r="H1361"/>
      <c r="I1361"/>
      <c r="J1361"/>
      <c r="K1361"/>
      <c r="L1361"/>
      <c r="M1361"/>
      <c r="N1361"/>
      <c r="O1361"/>
      <c r="P1361" s="73"/>
      <c r="Q1361" s="74"/>
      <c r="R1361" s="74"/>
      <c r="S1361" s="74"/>
      <c r="T1361" s="74"/>
      <c r="U1361" s="74"/>
      <c r="V1361"/>
      <c r="W1361"/>
      <c r="X1361"/>
      <c r="Y1361" s="13"/>
      <c r="Z1361" s="13"/>
      <c r="AA1361" s="13"/>
      <c r="AC1361"/>
      <c r="AD1361" s="13"/>
      <c r="AI1361" s="2"/>
      <c r="AM1361" s="22"/>
    </row>
    <row r="1362" spans="1:39" s="12" customFormat="1">
      <c r="A1362" s="26"/>
      <c r="B1362" s="11"/>
      <c r="E1362" s="26"/>
      <c r="F1362" s="13"/>
      <c r="G1362" s="13"/>
      <c r="H1362"/>
      <c r="I1362"/>
      <c r="J1362"/>
      <c r="K1362"/>
      <c r="L1362"/>
      <c r="M1362"/>
      <c r="N1362"/>
      <c r="O1362"/>
      <c r="P1362" s="73"/>
      <c r="Q1362" s="74"/>
      <c r="R1362" s="74"/>
      <c r="S1362" s="74"/>
      <c r="T1362" s="74"/>
      <c r="U1362" s="74"/>
      <c r="V1362"/>
      <c r="W1362"/>
      <c r="X1362"/>
      <c r="Y1362" s="13"/>
      <c r="Z1362" s="13"/>
      <c r="AA1362" s="13"/>
      <c r="AC1362"/>
      <c r="AD1362" s="13"/>
      <c r="AI1362" s="2"/>
      <c r="AM1362" s="22"/>
    </row>
    <row r="1363" spans="1:39" s="12" customFormat="1">
      <c r="A1363" s="26"/>
      <c r="B1363" s="11"/>
      <c r="E1363" s="26"/>
      <c r="F1363" s="13"/>
      <c r="G1363" s="13"/>
      <c r="H1363"/>
      <c r="I1363"/>
      <c r="J1363"/>
      <c r="K1363"/>
      <c r="L1363"/>
      <c r="M1363"/>
      <c r="N1363"/>
      <c r="O1363"/>
      <c r="P1363" s="73"/>
      <c r="Q1363" s="74"/>
      <c r="R1363" s="74"/>
      <c r="S1363" s="74"/>
      <c r="T1363" s="74"/>
      <c r="U1363" s="74"/>
      <c r="V1363"/>
      <c r="W1363"/>
      <c r="X1363"/>
      <c r="Y1363" s="13"/>
      <c r="Z1363" s="13"/>
      <c r="AA1363" s="13"/>
      <c r="AC1363"/>
      <c r="AD1363" s="13"/>
      <c r="AI1363" s="2"/>
      <c r="AM1363" s="22"/>
    </row>
    <row r="1364" spans="1:39" s="12" customFormat="1">
      <c r="A1364" s="26"/>
      <c r="B1364" s="11"/>
      <c r="E1364" s="26"/>
      <c r="F1364" s="13"/>
      <c r="G1364" s="13"/>
      <c r="H1364"/>
      <c r="I1364"/>
      <c r="J1364"/>
      <c r="K1364"/>
      <c r="L1364"/>
      <c r="M1364"/>
      <c r="N1364"/>
      <c r="O1364"/>
      <c r="P1364" s="73"/>
      <c r="Q1364" s="74"/>
      <c r="R1364" s="74"/>
      <c r="S1364" s="74"/>
      <c r="T1364" s="74"/>
      <c r="U1364" s="74"/>
      <c r="V1364"/>
      <c r="W1364"/>
      <c r="X1364"/>
      <c r="Y1364" s="13"/>
      <c r="Z1364" s="13"/>
      <c r="AA1364" s="13"/>
      <c r="AC1364"/>
      <c r="AD1364" s="13"/>
      <c r="AI1364" s="2"/>
      <c r="AM1364" s="22"/>
    </row>
    <row r="1365" spans="1:39" s="12" customFormat="1">
      <c r="A1365" s="26"/>
      <c r="B1365" s="11"/>
      <c r="E1365" s="26"/>
      <c r="F1365" s="13"/>
      <c r="G1365" s="13"/>
      <c r="H1365"/>
      <c r="I1365"/>
      <c r="J1365"/>
      <c r="K1365"/>
      <c r="L1365"/>
      <c r="M1365"/>
      <c r="N1365"/>
      <c r="O1365"/>
      <c r="P1365" s="73"/>
      <c r="Q1365" s="74"/>
      <c r="R1365" s="74"/>
      <c r="S1365" s="74"/>
      <c r="T1365" s="74"/>
      <c r="U1365" s="74"/>
      <c r="V1365"/>
      <c r="W1365"/>
      <c r="X1365"/>
      <c r="Y1365" s="13"/>
      <c r="Z1365" s="13"/>
      <c r="AA1365" s="13"/>
      <c r="AC1365"/>
      <c r="AD1365" s="13"/>
      <c r="AI1365" s="2"/>
      <c r="AM1365" s="22"/>
    </row>
    <row r="1366" spans="1:39" s="12" customFormat="1">
      <c r="A1366" s="26"/>
      <c r="B1366" s="11"/>
      <c r="E1366" s="26"/>
      <c r="F1366" s="13"/>
      <c r="G1366" s="13"/>
      <c r="H1366"/>
      <c r="I1366"/>
      <c r="J1366"/>
      <c r="K1366"/>
      <c r="L1366"/>
      <c r="M1366"/>
      <c r="N1366"/>
      <c r="O1366"/>
      <c r="P1366" s="73"/>
      <c r="Q1366" s="74"/>
      <c r="R1366" s="74"/>
      <c r="S1366" s="74"/>
      <c r="T1366" s="74"/>
      <c r="U1366" s="74"/>
      <c r="V1366"/>
      <c r="W1366"/>
      <c r="X1366"/>
      <c r="Y1366" s="13"/>
      <c r="Z1366" s="13"/>
      <c r="AA1366" s="13"/>
      <c r="AC1366"/>
      <c r="AD1366" s="13"/>
      <c r="AI1366" s="2"/>
      <c r="AM1366" s="22"/>
    </row>
    <row r="1367" spans="1:39" s="12" customFormat="1">
      <c r="A1367" s="26"/>
      <c r="B1367" s="11"/>
      <c r="E1367" s="26"/>
      <c r="F1367" s="13"/>
      <c r="G1367" s="13"/>
      <c r="H1367"/>
      <c r="I1367"/>
      <c r="J1367"/>
      <c r="K1367"/>
      <c r="L1367"/>
      <c r="M1367"/>
      <c r="N1367"/>
      <c r="O1367"/>
      <c r="P1367" s="73"/>
      <c r="Q1367" s="74"/>
      <c r="R1367" s="74"/>
      <c r="S1367" s="74"/>
      <c r="T1367" s="74"/>
      <c r="U1367" s="74"/>
      <c r="V1367"/>
      <c r="W1367"/>
      <c r="X1367"/>
      <c r="Y1367" s="13"/>
      <c r="Z1367" s="13"/>
      <c r="AA1367" s="13"/>
      <c r="AC1367"/>
      <c r="AD1367" s="13"/>
      <c r="AI1367" s="2"/>
      <c r="AM1367" s="22"/>
    </row>
    <row r="1368" spans="1:39" s="12" customFormat="1">
      <c r="A1368" s="26"/>
      <c r="B1368" s="11"/>
      <c r="E1368" s="26"/>
      <c r="F1368" s="13"/>
      <c r="G1368" s="13"/>
      <c r="H1368"/>
      <c r="I1368"/>
      <c r="J1368"/>
      <c r="K1368"/>
      <c r="L1368"/>
      <c r="M1368"/>
      <c r="N1368"/>
      <c r="O1368"/>
      <c r="P1368" s="73"/>
      <c r="Q1368" s="74"/>
      <c r="R1368" s="74"/>
      <c r="S1368" s="74"/>
      <c r="T1368" s="74"/>
      <c r="U1368" s="74"/>
      <c r="V1368"/>
      <c r="W1368"/>
      <c r="X1368"/>
      <c r="Y1368" s="13"/>
      <c r="Z1368" s="13"/>
      <c r="AA1368" s="13"/>
      <c r="AC1368"/>
      <c r="AD1368" s="13"/>
      <c r="AI1368" s="2"/>
      <c r="AM1368" s="22"/>
    </row>
    <row r="1369" spans="1:39" s="12" customFormat="1">
      <c r="A1369" s="26"/>
      <c r="B1369" s="11"/>
      <c r="E1369" s="26"/>
      <c r="F1369" s="13"/>
      <c r="G1369" s="13"/>
      <c r="H1369"/>
      <c r="I1369"/>
      <c r="J1369"/>
      <c r="K1369"/>
      <c r="L1369"/>
      <c r="M1369"/>
      <c r="N1369"/>
      <c r="O1369"/>
      <c r="P1369" s="73"/>
      <c r="Q1369" s="74"/>
      <c r="R1369" s="74"/>
      <c r="S1369" s="74"/>
      <c r="T1369" s="74"/>
      <c r="U1369" s="74"/>
      <c r="V1369"/>
      <c r="W1369"/>
      <c r="X1369"/>
      <c r="Y1369" s="13"/>
      <c r="Z1369" s="13"/>
      <c r="AA1369" s="13"/>
      <c r="AC1369"/>
      <c r="AD1369" s="13"/>
      <c r="AI1369" s="2"/>
      <c r="AM1369" s="22"/>
    </row>
    <row r="1370" spans="1:39" s="12" customFormat="1">
      <c r="A1370" s="26"/>
      <c r="B1370" s="11"/>
      <c r="E1370" s="26"/>
      <c r="F1370" s="13"/>
      <c r="G1370" s="13"/>
      <c r="H1370"/>
      <c r="I1370"/>
      <c r="J1370"/>
      <c r="K1370"/>
      <c r="L1370"/>
      <c r="M1370"/>
      <c r="N1370"/>
      <c r="O1370"/>
      <c r="P1370" s="73"/>
      <c r="Q1370" s="74"/>
      <c r="R1370" s="74"/>
      <c r="S1370" s="74"/>
      <c r="T1370" s="74"/>
      <c r="U1370" s="74"/>
      <c r="V1370"/>
      <c r="W1370"/>
      <c r="X1370"/>
      <c r="Y1370" s="13"/>
      <c r="Z1370" s="13"/>
      <c r="AA1370" s="13"/>
      <c r="AC1370"/>
      <c r="AD1370" s="13"/>
      <c r="AI1370" s="2"/>
      <c r="AM1370" s="22"/>
    </row>
    <row r="1371" spans="1:39" s="12" customFormat="1">
      <c r="A1371" s="26"/>
      <c r="B1371" s="11"/>
      <c r="E1371" s="26"/>
      <c r="F1371" s="13"/>
      <c r="G1371" s="13"/>
      <c r="H1371"/>
      <c r="I1371"/>
      <c r="J1371"/>
      <c r="K1371"/>
      <c r="L1371"/>
      <c r="M1371"/>
      <c r="N1371"/>
      <c r="O1371"/>
      <c r="P1371" s="73"/>
      <c r="Q1371" s="74"/>
      <c r="R1371" s="74"/>
      <c r="S1371" s="74"/>
      <c r="T1371" s="74"/>
      <c r="U1371" s="74"/>
      <c r="V1371"/>
      <c r="W1371"/>
      <c r="X1371"/>
      <c r="Y1371" s="13"/>
      <c r="Z1371" s="13"/>
      <c r="AA1371" s="13"/>
      <c r="AC1371"/>
      <c r="AD1371" s="13"/>
      <c r="AI1371" s="2"/>
      <c r="AM1371" s="22"/>
    </row>
    <row r="1372" spans="1:39" s="12" customFormat="1">
      <c r="A1372" s="26"/>
      <c r="B1372" s="11"/>
      <c r="E1372" s="26"/>
      <c r="F1372" s="13"/>
      <c r="G1372" s="13"/>
      <c r="H1372"/>
      <c r="I1372"/>
      <c r="J1372"/>
      <c r="K1372"/>
      <c r="L1372"/>
      <c r="M1372"/>
      <c r="N1372"/>
      <c r="O1372"/>
      <c r="P1372" s="73"/>
      <c r="Q1372" s="74"/>
      <c r="R1372" s="74"/>
      <c r="S1372" s="74"/>
      <c r="T1372" s="74"/>
      <c r="U1372" s="74"/>
      <c r="V1372"/>
      <c r="W1372"/>
      <c r="X1372"/>
      <c r="Y1372" s="13"/>
      <c r="Z1372" s="13"/>
      <c r="AA1372" s="13"/>
      <c r="AC1372"/>
      <c r="AD1372" s="13"/>
      <c r="AI1372" s="2"/>
      <c r="AM1372" s="22"/>
    </row>
    <row r="1373" spans="1:39" s="12" customFormat="1">
      <c r="A1373" s="26"/>
      <c r="B1373" s="11"/>
      <c r="E1373" s="26"/>
      <c r="F1373" s="13"/>
      <c r="G1373" s="13"/>
      <c r="H1373"/>
      <c r="I1373"/>
      <c r="J1373"/>
      <c r="K1373"/>
      <c r="L1373"/>
      <c r="M1373"/>
      <c r="N1373"/>
      <c r="O1373"/>
      <c r="P1373" s="73"/>
      <c r="Q1373" s="74"/>
      <c r="R1373" s="74"/>
      <c r="S1373" s="74"/>
      <c r="T1373" s="74"/>
      <c r="U1373" s="74"/>
      <c r="V1373"/>
      <c r="W1373"/>
      <c r="X1373"/>
      <c r="Y1373" s="13"/>
      <c r="Z1373" s="13"/>
      <c r="AA1373" s="13"/>
      <c r="AC1373"/>
      <c r="AD1373" s="13"/>
      <c r="AI1373" s="2"/>
      <c r="AM1373" s="22"/>
    </row>
    <row r="1374" spans="1:39" s="12" customFormat="1">
      <c r="A1374" s="26"/>
      <c r="B1374" s="11"/>
      <c r="E1374" s="26"/>
      <c r="F1374" s="13"/>
      <c r="G1374" s="13"/>
      <c r="H1374"/>
      <c r="I1374"/>
      <c r="J1374"/>
      <c r="K1374"/>
      <c r="L1374"/>
      <c r="M1374"/>
      <c r="N1374"/>
      <c r="O1374"/>
      <c r="P1374" s="73"/>
      <c r="Q1374" s="74"/>
      <c r="R1374" s="74"/>
      <c r="S1374" s="74"/>
      <c r="T1374" s="74"/>
      <c r="U1374" s="74"/>
      <c r="V1374"/>
      <c r="W1374"/>
      <c r="X1374"/>
      <c r="Y1374" s="13"/>
      <c r="Z1374" s="13"/>
      <c r="AA1374" s="13"/>
      <c r="AC1374"/>
      <c r="AD1374" s="13"/>
      <c r="AI1374" s="2"/>
      <c r="AM1374" s="22"/>
    </row>
    <row r="1375" spans="1:39" s="12" customFormat="1">
      <c r="A1375" s="26"/>
      <c r="B1375" s="11"/>
      <c r="E1375" s="26"/>
      <c r="F1375" s="13"/>
      <c r="G1375" s="13"/>
      <c r="H1375"/>
      <c r="I1375"/>
      <c r="J1375"/>
      <c r="K1375"/>
      <c r="L1375"/>
      <c r="M1375"/>
      <c r="N1375"/>
      <c r="O1375"/>
      <c r="P1375" s="73"/>
      <c r="Q1375" s="74"/>
      <c r="R1375" s="74"/>
      <c r="S1375" s="74"/>
      <c r="T1375" s="74"/>
      <c r="U1375" s="74"/>
      <c r="V1375"/>
      <c r="W1375"/>
      <c r="X1375"/>
      <c r="Y1375" s="13"/>
      <c r="Z1375" s="13"/>
      <c r="AA1375" s="13"/>
      <c r="AC1375"/>
      <c r="AD1375" s="13"/>
      <c r="AI1375" s="2"/>
      <c r="AM1375" s="22"/>
    </row>
    <row r="1376" spans="1:39" s="12" customFormat="1">
      <c r="A1376" s="26"/>
      <c r="B1376" s="11"/>
      <c r="E1376" s="26"/>
      <c r="F1376" s="13"/>
      <c r="G1376" s="13"/>
      <c r="H1376"/>
      <c r="I1376"/>
      <c r="J1376"/>
      <c r="K1376"/>
      <c r="L1376"/>
      <c r="M1376"/>
      <c r="N1376"/>
      <c r="O1376"/>
      <c r="P1376" s="73"/>
      <c r="Q1376" s="74"/>
      <c r="R1376" s="74"/>
      <c r="S1376" s="74"/>
      <c r="T1376" s="74"/>
      <c r="U1376" s="74"/>
      <c r="V1376"/>
      <c r="W1376"/>
      <c r="X1376"/>
      <c r="Y1376" s="13"/>
      <c r="Z1376" s="13"/>
      <c r="AA1376" s="13"/>
      <c r="AC1376"/>
      <c r="AD1376" s="13"/>
      <c r="AI1376" s="2"/>
      <c r="AM1376" s="22"/>
    </row>
    <row r="1377" spans="1:39" s="12" customFormat="1">
      <c r="A1377" s="26"/>
      <c r="B1377" s="11"/>
      <c r="E1377" s="26"/>
      <c r="F1377" s="13"/>
      <c r="G1377" s="13"/>
      <c r="H1377"/>
      <c r="I1377"/>
      <c r="J1377"/>
      <c r="K1377"/>
      <c r="L1377"/>
      <c r="M1377"/>
      <c r="N1377"/>
      <c r="O1377"/>
      <c r="P1377" s="73"/>
      <c r="Q1377" s="74"/>
      <c r="R1377" s="74"/>
      <c r="S1377" s="74"/>
      <c r="T1377" s="74"/>
      <c r="U1377" s="74"/>
      <c r="V1377"/>
      <c r="W1377"/>
      <c r="X1377"/>
      <c r="Y1377" s="13"/>
      <c r="Z1377" s="13"/>
      <c r="AA1377" s="13"/>
      <c r="AC1377"/>
      <c r="AD1377" s="13"/>
      <c r="AI1377" s="2"/>
      <c r="AM1377" s="22"/>
    </row>
    <row r="1378" spans="1:39" s="12" customFormat="1">
      <c r="A1378" s="26"/>
      <c r="B1378" s="11"/>
      <c r="E1378" s="26"/>
      <c r="F1378" s="13"/>
      <c r="G1378" s="13"/>
      <c r="H1378"/>
      <c r="I1378"/>
      <c r="J1378"/>
      <c r="K1378"/>
      <c r="L1378"/>
      <c r="M1378"/>
      <c r="N1378"/>
      <c r="O1378"/>
      <c r="P1378" s="73"/>
      <c r="Q1378" s="74"/>
      <c r="R1378" s="74"/>
      <c r="S1378" s="74"/>
      <c r="T1378" s="74"/>
      <c r="U1378" s="74"/>
      <c r="V1378"/>
      <c r="W1378"/>
      <c r="X1378"/>
      <c r="Y1378" s="13"/>
      <c r="Z1378" s="13"/>
      <c r="AA1378" s="13"/>
      <c r="AC1378"/>
      <c r="AD1378" s="13"/>
      <c r="AI1378" s="2"/>
      <c r="AM1378" s="22"/>
    </row>
    <row r="1379" spans="1:39" s="12" customFormat="1">
      <c r="A1379" s="26"/>
      <c r="B1379" s="11"/>
      <c r="E1379" s="26"/>
      <c r="F1379" s="13"/>
      <c r="G1379" s="13"/>
      <c r="H1379"/>
      <c r="I1379"/>
      <c r="J1379"/>
      <c r="K1379"/>
      <c r="L1379"/>
      <c r="M1379"/>
      <c r="N1379"/>
      <c r="O1379"/>
      <c r="P1379" s="73"/>
      <c r="Q1379" s="74"/>
      <c r="R1379" s="74"/>
      <c r="S1379" s="74"/>
      <c r="T1379" s="74"/>
      <c r="U1379" s="74"/>
      <c r="V1379"/>
      <c r="W1379"/>
      <c r="X1379"/>
      <c r="Y1379" s="13"/>
      <c r="Z1379" s="13"/>
      <c r="AA1379" s="13"/>
      <c r="AC1379"/>
      <c r="AD1379" s="13"/>
      <c r="AI1379" s="2"/>
      <c r="AM1379" s="22"/>
    </row>
    <row r="1380" spans="1:39" s="12" customFormat="1">
      <c r="A1380" s="26"/>
      <c r="B1380" s="11"/>
      <c r="E1380" s="26"/>
      <c r="F1380" s="13"/>
      <c r="G1380" s="13"/>
      <c r="H1380"/>
      <c r="I1380"/>
      <c r="J1380"/>
      <c r="K1380"/>
      <c r="L1380"/>
      <c r="M1380"/>
      <c r="N1380"/>
      <c r="O1380"/>
      <c r="P1380" s="73"/>
      <c r="Q1380" s="74"/>
      <c r="R1380" s="74"/>
      <c r="S1380" s="74"/>
      <c r="T1380" s="74"/>
      <c r="U1380" s="74"/>
      <c r="V1380"/>
      <c r="W1380"/>
      <c r="X1380"/>
      <c r="Y1380" s="13"/>
      <c r="Z1380" s="13"/>
      <c r="AA1380" s="13"/>
      <c r="AC1380"/>
      <c r="AD1380" s="13"/>
      <c r="AI1380" s="2"/>
      <c r="AM1380" s="22"/>
    </row>
    <row r="1381" spans="1:39" s="12" customFormat="1">
      <c r="A1381" s="26"/>
      <c r="B1381" s="11"/>
      <c r="E1381" s="26"/>
      <c r="F1381" s="13"/>
      <c r="G1381" s="13"/>
      <c r="H1381"/>
      <c r="I1381"/>
      <c r="J1381"/>
      <c r="K1381"/>
      <c r="L1381"/>
      <c r="M1381"/>
      <c r="N1381"/>
      <c r="O1381"/>
      <c r="P1381" s="73"/>
      <c r="Q1381" s="74"/>
      <c r="R1381" s="74"/>
      <c r="S1381" s="74"/>
      <c r="T1381" s="74"/>
      <c r="U1381" s="74"/>
      <c r="V1381"/>
      <c r="W1381"/>
      <c r="X1381"/>
      <c r="Y1381" s="13"/>
      <c r="Z1381" s="13"/>
      <c r="AA1381" s="13"/>
      <c r="AC1381"/>
      <c r="AD1381" s="13"/>
      <c r="AI1381" s="2"/>
      <c r="AM1381" s="22"/>
    </row>
    <row r="1382" spans="1:39" s="12" customFormat="1">
      <c r="A1382" s="26"/>
      <c r="B1382" s="11"/>
      <c r="E1382" s="26"/>
      <c r="F1382" s="13"/>
      <c r="G1382" s="13"/>
      <c r="H1382"/>
      <c r="I1382"/>
      <c r="J1382"/>
      <c r="K1382"/>
      <c r="L1382"/>
      <c r="M1382"/>
      <c r="N1382"/>
      <c r="O1382"/>
      <c r="P1382" s="73"/>
      <c r="Q1382" s="74"/>
      <c r="R1382" s="74"/>
      <c r="S1382" s="74"/>
      <c r="T1382" s="74"/>
      <c r="U1382" s="74"/>
      <c r="V1382"/>
      <c r="W1382"/>
      <c r="X1382"/>
      <c r="Y1382" s="13"/>
      <c r="Z1382" s="13"/>
      <c r="AA1382" s="13"/>
      <c r="AC1382"/>
      <c r="AD1382" s="13"/>
      <c r="AI1382" s="2"/>
      <c r="AM1382" s="22"/>
    </row>
    <row r="1383" spans="1:39" s="12" customFormat="1">
      <c r="A1383" s="26"/>
      <c r="B1383" s="11"/>
      <c r="E1383" s="26"/>
      <c r="F1383" s="13"/>
      <c r="G1383" s="13"/>
      <c r="H1383"/>
      <c r="I1383"/>
      <c r="J1383"/>
      <c r="K1383"/>
      <c r="L1383"/>
      <c r="M1383"/>
      <c r="N1383"/>
      <c r="O1383"/>
      <c r="P1383" s="73"/>
      <c r="Q1383" s="74"/>
      <c r="R1383" s="74"/>
      <c r="S1383" s="74"/>
      <c r="T1383" s="74"/>
      <c r="U1383" s="74"/>
      <c r="V1383"/>
      <c r="W1383"/>
      <c r="X1383"/>
      <c r="Y1383" s="13"/>
      <c r="Z1383" s="13"/>
      <c r="AA1383" s="13"/>
      <c r="AC1383"/>
      <c r="AD1383" s="13"/>
      <c r="AI1383" s="2"/>
      <c r="AM1383" s="22"/>
    </row>
    <row r="1384" spans="1:39" s="12" customFormat="1">
      <c r="A1384" s="26"/>
      <c r="B1384" s="11"/>
      <c r="E1384" s="26"/>
      <c r="F1384" s="13"/>
      <c r="G1384" s="13"/>
      <c r="H1384"/>
      <c r="I1384"/>
      <c r="J1384"/>
      <c r="K1384"/>
      <c r="L1384"/>
      <c r="M1384"/>
      <c r="N1384"/>
      <c r="O1384"/>
      <c r="P1384" s="73"/>
      <c r="Q1384" s="74"/>
      <c r="R1384" s="74"/>
      <c r="S1384" s="74"/>
      <c r="T1384" s="74"/>
      <c r="U1384" s="74"/>
      <c r="V1384"/>
      <c r="W1384"/>
      <c r="X1384"/>
      <c r="Y1384" s="13"/>
      <c r="Z1384" s="13"/>
      <c r="AA1384" s="13"/>
      <c r="AC1384"/>
      <c r="AD1384" s="13"/>
      <c r="AI1384" s="2"/>
      <c r="AM1384" s="22"/>
    </row>
    <row r="1385" spans="1:39" s="12" customFormat="1">
      <c r="A1385" s="26"/>
      <c r="B1385" s="11"/>
      <c r="E1385" s="26"/>
      <c r="F1385" s="13"/>
      <c r="G1385" s="13"/>
      <c r="H1385"/>
      <c r="I1385"/>
      <c r="J1385"/>
      <c r="K1385"/>
      <c r="L1385"/>
      <c r="M1385"/>
      <c r="N1385"/>
      <c r="O1385"/>
      <c r="P1385" s="73"/>
      <c r="Q1385" s="74"/>
      <c r="R1385" s="74"/>
      <c r="S1385" s="74"/>
      <c r="T1385" s="74"/>
      <c r="U1385" s="74"/>
      <c r="V1385"/>
      <c r="W1385"/>
      <c r="X1385"/>
      <c r="Y1385" s="13"/>
      <c r="Z1385" s="13"/>
      <c r="AA1385" s="13"/>
      <c r="AC1385"/>
      <c r="AD1385" s="13"/>
      <c r="AI1385" s="2"/>
      <c r="AM1385" s="22"/>
    </row>
    <row r="1386" spans="1:39" s="12" customFormat="1">
      <c r="A1386" s="26"/>
      <c r="B1386" s="11"/>
      <c r="E1386" s="26"/>
      <c r="F1386" s="13"/>
      <c r="G1386" s="13"/>
      <c r="H1386"/>
      <c r="I1386"/>
      <c r="J1386"/>
      <c r="K1386"/>
      <c r="L1386"/>
      <c r="M1386"/>
      <c r="N1386"/>
      <c r="O1386"/>
      <c r="P1386" s="73"/>
      <c r="Q1386" s="74"/>
      <c r="R1386" s="74"/>
      <c r="S1386" s="74"/>
      <c r="T1386" s="74"/>
      <c r="U1386" s="74"/>
      <c r="V1386"/>
      <c r="W1386"/>
      <c r="X1386"/>
      <c r="Y1386" s="13"/>
      <c r="Z1386" s="13"/>
      <c r="AA1386" s="13"/>
      <c r="AC1386"/>
      <c r="AD1386" s="13"/>
      <c r="AI1386" s="2"/>
      <c r="AM1386" s="22"/>
    </row>
    <row r="1387" spans="1:39" s="12" customFormat="1">
      <c r="A1387" s="26"/>
      <c r="B1387" s="11"/>
      <c r="E1387" s="26"/>
      <c r="F1387" s="13"/>
      <c r="G1387" s="13"/>
      <c r="H1387"/>
      <c r="I1387"/>
      <c r="J1387"/>
      <c r="K1387"/>
      <c r="L1387"/>
      <c r="M1387"/>
      <c r="N1387"/>
      <c r="O1387"/>
      <c r="P1387" s="73"/>
      <c r="Q1387" s="74"/>
      <c r="R1387" s="74"/>
      <c r="S1387" s="74"/>
      <c r="T1387" s="74"/>
      <c r="U1387" s="74"/>
      <c r="V1387"/>
      <c r="W1387"/>
      <c r="X1387"/>
      <c r="Y1387" s="13"/>
      <c r="Z1387" s="13"/>
      <c r="AA1387" s="13"/>
      <c r="AC1387"/>
      <c r="AD1387" s="13"/>
      <c r="AI1387" s="2"/>
      <c r="AM1387" s="22"/>
    </row>
    <row r="1388" spans="1:39" s="12" customFormat="1">
      <c r="A1388" s="26"/>
      <c r="B1388" s="11"/>
      <c r="E1388" s="26"/>
      <c r="F1388" s="13"/>
      <c r="G1388" s="13"/>
      <c r="H1388"/>
      <c r="I1388"/>
      <c r="J1388"/>
      <c r="K1388"/>
      <c r="L1388"/>
      <c r="M1388"/>
      <c r="N1388"/>
      <c r="O1388"/>
      <c r="P1388" s="73"/>
      <c r="Q1388" s="74"/>
      <c r="R1388" s="74"/>
      <c r="S1388" s="74"/>
      <c r="T1388" s="74"/>
      <c r="U1388" s="74"/>
      <c r="V1388"/>
      <c r="W1388"/>
      <c r="X1388"/>
      <c r="Y1388" s="13"/>
      <c r="Z1388" s="13"/>
      <c r="AA1388" s="13"/>
      <c r="AC1388"/>
      <c r="AD1388" s="13"/>
      <c r="AI1388" s="2"/>
      <c r="AM1388" s="22"/>
    </row>
    <row r="1389" spans="1:39" s="12" customFormat="1">
      <c r="A1389" s="26"/>
      <c r="B1389" s="11"/>
      <c r="E1389" s="26"/>
      <c r="F1389" s="13"/>
      <c r="G1389" s="13"/>
      <c r="H1389"/>
      <c r="I1389"/>
      <c r="J1389"/>
      <c r="K1389"/>
      <c r="L1389"/>
      <c r="M1389"/>
      <c r="N1389"/>
      <c r="O1389"/>
      <c r="P1389" s="73"/>
      <c r="Q1389" s="74"/>
      <c r="R1389" s="74"/>
      <c r="S1389" s="74"/>
      <c r="T1389" s="74"/>
      <c r="U1389" s="74"/>
      <c r="V1389"/>
      <c r="W1389"/>
      <c r="X1389"/>
      <c r="Y1389" s="13"/>
      <c r="Z1389" s="13"/>
      <c r="AA1389" s="13"/>
      <c r="AC1389"/>
      <c r="AD1389" s="13"/>
      <c r="AI1389" s="2"/>
      <c r="AM1389" s="22"/>
    </row>
    <row r="1390" spans="1:39" s="12" customFormat="1">
      <c r="A1390" s="26"/>
      <c r="B1390" s="11"/>
      <c r="E1390" s="26"/>
      <c r="F1390" s="13"/>
      <c r="G1390" s="13"/>
      <c r="H1390"/>
      <c r="I1390"/>
      <c r="J1390"/>
      <c r="K1390"/>
      <c r="L1390"/>
      <c r="M1390"/>
      <c r="N1390"/>
      <c r="O1390"/>
      <c r="P1390" s="73"/>
      <c r="Q1390" s="74"/>
      <c r="R1390" s="74"/>
      <c r="S1390" s="74"/>
      <c r="T1390" s="74"/>
      <c r="U1390" s="74"/>
      <c r="V1390"/>
      <c r="W1390"/>
      <c r="X1390"/>
      <c r="Y1390" s="13"/>
      <c r="Z1390" s="13"/>
      <c r="AA1390" s="13"/>
      <c r="AC1390"/>
      <c r="AD1390" s="13"/>
      <c r="AI1390" s="2"/>
      <c r="AM1390" s="22"/>
    </row>
    <row r="1391" spans="1:39" s="12" customFormat="1">
      <c r="A1391" s="26"/>
      <c r="B1391" s="11"/>
      <c r="E1391" s="26"/>
      <c r="F1391" s="13"/>
      <c r="G1391" s="13"/>
      <c r="H1391"/>
      <c r="I1391"/>
      <c r="J1391"/>
      <c r="K1391"/>
      <c r="L1391"/>
      <c r="M1391"/>
      <c r="N1391"/>
      <c r="O1391"/>
      <c r="P1391" s="73"/>
      <c r="Q1391" s="74"/>
      <c r="R1391" s="74"/>
      <c r="S1391" s="74"/>
      <c r="T1391" s="74"/>
      <c r="U1391" s="74"/>
      <c r="V1391"/>
      <c r="W1391"/>
      <c r="X1391"/>
      <c r="Y1391" s="13"/>
      <c r="Z1391" s="13"/>
      <c r="AA1391" s="13"/>
      <c r="AC1391"/>
      <c r="AD1391" s="13"/>
      <c r="AI1391" s="2"/>
      <c r="AM1391" s="22"/>
    </row>
    <row r="1392" spans="1:39" s="12" customFormat="1">
      <c r="A1392" s="26"/>
      <c r="B1392" s="11"/>
      <c r="E1392" s="26"/>
      <c r="F1392" s="13"/>
      <c r="G1392" s="13"/>
      <c r="H1392"/>
      <c r="I1392"/>
      <c r="J1392"/>
      <c r="K1392"/>
      <c r="L1392"/>
      <c r="M1392"/>
      <c r="N1392"/>
      <c r="O1392"/>
      <c r="P1392" s="73"/>
      <c r="Q1392" s="74"/>
      <c r="R1392" s="74"/>
      <c r="S1392" s="74"/>
      <c r="T1392" s="74"/>
      <c r="U1392" s="74"/>
      <c r="V1392"/>
      <c r="W1392"/>
      <c r="X1392"/>
      <c r="Y1392" s="13"/>
      <c r="Z1392" s="13"/>
      <c r="AA1392" s="13"/>
      <c r="AC1392"/>
      <c r="AD1392" s="13"/>
      <c r="AI1392" s="2"/>
      <c r="AM1392" s="22"/>
    </row>
    <row r="1393" spans="1:39" s="12" customFormat="1">
      <c r="A1393" s="26"/>
      <c r="B1393" s="11"/>
      <c r="E1393" s="26"/>
      <c r="F1393" s="13"/>
      <c r="G1393" s="13"/>
      <c r="H1393"/>
      <c r="I1393"/>
      <c r="J1393"/>
      <c r="K1393"/>
      <c r="L1393"/>
      <c r="M1393"/>
      <c r="N1393"/>
      <c r="O1393"/>
      <c r="P1393" s="73"/>
      <c r="Q1393" s="74"/>
      <c r="R1393" s="74"/>
      <c r="S1393" s="74"/>
      <c r="T1393" s="74"/>
      <c r="U1393" s="74"/>
      <c r="V1393"/>
      <c r="W1393"/>
      <c r="X1393"/>
      <c r="Y1393" s="13"/>
      <c r="Z1393" s="13"/>
      <c r="AA1393" s="13"/>
      <c r="AC1393"/>
      <c r="AD1393" s="13"/>
      <c r="AI1393" s="2"/>
      <c r="AM1393" s="22"/>
    </row>
    <row r="1394" spans="1:39" s="12" customFormat="1">
      <c r="A1394" s="26"/>
      <c r="B1394" s="11"/>
      <c r="E1394" s="26"/>
      <c r="F1394" s="13"/>
      <c r="G1394" s="13"/>
      <c r="H1394"/>
      <c r="I1394"/>
      <c r="J1394"/>
      <c r="K1394"/>
      <c r="L1394"/>
      <c r="M1394"/>
      <c r="N1394"/>
      <c r="O1394"/>
      <c r="P1394" s="73"/>
      <c r="Q1394" s="74"/>
      <c r="R1394" s="74"/>
      <c r="S1394" s="74"/>
      <c r="T1394" s="74"/>
      <c r="U1394" s="74"/>
      <c r="V1394"/>
      <c r="W1394"/>
      <c r="X1394"/>
      <c r="Y1394" s="13"/>
      <c r="Z1394" s="13"/>
      <c r="AA1394" s="13"/>
      <c r="AC1394"/>
      <c r="AD1394" s="13"/>
      <c r="AI1394" s="2"/>
      <c r="AM1394" s="22"/>
    </row>
    <row r="1395" spans="1:39" s="12" customFormat="1">
      <c r="A1395" s="26"/>
      <c r="B1395" s="11"/>
      <c r="E1395" s="26"/>
      <c r="F1395" s="13"/>
      <c r="G1395" s="13"/>
      <c r="H1395"/>
      <c r="I1395"/>
      <c r="J1395"/>
      <c r="K1395"/>
      <c r="L1395"/>
      <c r="M1395"/>
      <c r="N1395"/>
      <c r="O1395"/>
      <c r="P1395" s="73"/>
      <c r="Q1395" s="74"/>
      <c r="R1395" s="74"/>
      <c r="S1395" s="74"/>
      <c r="T1395" s="74"/>
      <c r="U1395" s="74"/>
      <c r="V1395"/>
      <c r="W1395"/>
      <c r="X1395"/>
      <c r="Y1395" s="13"/>
      <c r="Z1395" s="13"/>
      <c r="AA1395" s="13"/>
      <c r="AC1395"/>
      <c r="AD1395" s="13"/>
      <c r="AI1395" s="2"/>
      <c r="AM1395" s="22"/>
    </row>
    <row r="1396" spans="1:39" s="12" customFormat="1">
      <c r="A1396" s="26"/>
      <c r="B1396" s="11"/>
      <c r="E1396" s="26"/>
      <c r="F1396" s="13"/>
      <c r="G1396" s="13"/>
      <c r="H1396"/>
      <c r="I1396"/>
      <c r="J1396"/>
      <c r="K1396"/>
      <c r="L1396"/>
      <c r="M1396"/>
      <c r="N1396"/>
      <c r="O1396"/>
      <c r="P1396" s="73"/>
      <c r="Q1396" s="74"/>
      <c r="R1396" s="74"/>
      <c r="S1396" s="74"/>
      <c r="T1396" s="74"/>
      <c r="U1396" s="74"/>
      <c r="V1396"/>
      <c r="W1396"/>
      <c r="X1396"/>
      <c r="Y1396" s="13"/>
      <c r="Z1396" s="13"/>
      <c r="AA1396" s="13"/>
      <c r="AC1396"/>
      <c r="AD1396" s="13"/>
      <c r="AI1396" s="2"/>
      <c r="AM1396" s="22"/>
    </row>
    <row r="1397" spans="1:39" s="12" customFormat="1">
      <c r="A1397" s="26"/>
      <c r="B1397" s="11"/>
      <c r="E1397" s="26"/>
      <c r="F1397" s="13"/>
      <c r="G1397" s="13"/>
      <c r="H1397"/>
      <c r="I1397"/>
      <c r="J1397"/>
      <c r="K1397"/>
      <c r="L1397"/>
      <c r="M1397"/>
      <c r="N1397"/>
      <c r="O1397"/>
      <c r="P1397" s="73"/>
      <c r="Q1397" s="74"/>
      <c r="R1397" s="74"/>
      <c r="S1397" s="74"/>
      <c r="T1397" s="74"/>
      <c r="U1397" s="74"/>
      <c r="V1397"/>
      <c r="W1397"/>
      <c r="X1397"/>
      <c r="Y1397" s="13"/>
      <c r="Z1397" s="13"/>
      <c r="AA1397" s="13"/>
      <c r="AC1397"/>
      <c r="AD1397" s="13"/>
      <c r="AI1397" s="2"/>
      <c r="AM1397" s="22"/>
    </row>
    <row r="1398" spans="1:39" s="12" customFormat="1">
      <c r="A1398" s="26"/>
      <c r="B1398" s="11"/>
      <c r="E1398" s="26"/>
      <c r="F1398" s="13"/>
      <c r="G1398" s="13"/>
      <c r="H1398"/>
      <c r="I1398"/>
      <c r="J1398"/>
      <c r="K1398"/>
      <c r="L1398"/>
      <c r="M1398"/>
      <c r="N1398"/>
      <c r="O1398"/>
      <c r="P1398" s="73"/>
      <c r="Q1398" s="74"/>
      <c r="R1398" s="74"/>
      <c r="S1398" s="74"/>
      <c r="T1398" s="74"/>
      <c r="U1398" s="74"/>
      <c r="V1398"/>
      <c r="W1398"/>
      <c r="X1398"/>
      <c r="Y1398" s="13"/>
      <c r="Z1398" s="13"/>
      <c r="AA1398" s="13"/>
      <c r="AC1398"/>
      <c r="AD1398" s="13"/>
      <c r="AI1398" s="2"/>
      <c r="AM1398" s="22"/>
    </row>
    <row r="1399" spans="1:39" s="12" customFormat="1">
      <c r="A1399" s="26"/>
      <c r="B1399" s="11"/>
      <c r="E1399" s="26"/>
      <c r="F1399" s="13"/>
      <c r="G1399" s="13"/>
      <c r="H1399"/>
      <c r="I1399"/>
      <c r="J1399"/>
      <c r="K1399"/>
      <c r="L1399"/>
      <c r="M1399"/>
      <c r="N1399"/>
      <c r="O1399"/>
      <c r="P1399" s="73"/>
      <c r="Q1399" s="74"/>
      <c r="R1399" s="74"/>
      <c r="S1399" s="74"/>
      <c r="T1399" s="74"/>
      <c r="U1399" s="74"/>
      <c r="V1399"/>
      <c r="W1399"/>
      <c r="X1399"/>
      <c r="Y1399" s="13"/>
      <c r="Z1399" s="13"/>
      <c r="AA1399" s="13"/>
      <c r="AC1399"/>
      <c r="AD1399" s="13"/>
      <c r="AI1399" s="2"/>
      <c r="AM1399" s="22"/>
    </row>
    <row r="1400" spans="1:39" s="12" customFormat="1">
      <c r="A1400" s="26"/>
      <c r="B1400" s="11"/>
      <c r="E1400" s="26"/>
      <c r="F1400" s="13"/>
      <c r="G1400" s="13"/>
      <c r="H1400"/>
      <c r="I1400"/>
      <c r="J1400"/>
      <c r="K1400"/>
      <c r="L1400"/>
      <c r="M1400"/>
      <c r="N1400"/>
      <c r="O1400"/>
      <c r="P1400" s="73"/>
      <c r="Q1400" s="74"/>
      <c r="R1400" s="74"/>
      <c r="S1400" s="74"/>
      <c r="T1400" s="74"/>
      <c r="U1400" s="74"/>
      <c r="V1400"/>
      <c r="W1400"/>
      <c r="X1400"/>
      <c r="Y1400" s="13"/>
      <c r="Z1400" s="13"/>
      <c r="AA1400" s="13"/>
      <c r="AC1400"/>
      <c r="AD1400" s="13"/>
      <c r="AI1400" s="2"/>
      <c r="AM1400" s="22"/>
    </row>
    <row r="1401" spans="1:39" s="12" customFormat="1">
      <c r="A1401" s="26"/>
      <c r="B1401" s="11"/>
      <c r="E1401" s="26"/>
      <c r="F1401" s="13"/>
      <c r="G1401" s="13"/>
      <c r="H1401"/>
      <c r="I1401"/>
      <c r="J1401"/>
      <c r="K1401"/>
      <c r="L1401"/>
      <c r="M1401"/>
      <c r="N1401"/>
      <c r="O1401"/>
      <c r="P1401" s="73"/>
      <c r="Q1401" s="74"/>
      <c r="R1401" s="74"/>
      <c r="S1401" s="74"/>
      <c r="T1401" s="74"/>
      <c r="U1401" s="74"/>
      <c r="V1401"/>
      <c r="W1401"/>
      <c r="X1401"/>
      <c r="Y1401" s="13"/>
      <c r="Z1401" s="13"/>
      <c r="AA1401" s="13"/>
      <c r="AC1401"/>
      <c r="AD1401" s="13"/>
      <c r="AI1401" s="2"/>
      <c r="AM1401" s="22"/>
    </row>
    <row r="1402" spans="1:39" s="12" customFormat="1">
      <c r="A1402" s="26"/>
      <c r="B1402" s="11"/>
      <c r="E1402" s="26"/>
      <c r="F1402" s="13"/>
      <c r="G1402" s="13"/>
      <c r="H1402"/>
      <c r="I1402"/>
      <c r="J1402"/>
      <c r="K1402"/>
      <c r="L1402"/>
      <c r="M1402"/>
      <c r="N1402"/>
      <c r="O1402"/>
      <c r="P1402" s="73"/>
      <c r="Q1402" s="74"/>
      <c r="R1402" s="74"/>
      <c r="S1402" s="74"/>
      <c r="T1402" s="74"/>
      <c r="U1402" s="74"/>
      <c r="V1402"/>
      <c r="W1402"/>
      <c r="X1402"/>
      <c r="Y1402" s="13"/>
      <c r="Z1402" s="13"/>
      <c r="AA1402" s="13"/>
      <c r="AC1402"/>
      <c r="AD1402" s="13"/>
      <c r="AI1402" s="2"/>
      <c r="AM1402" s="22"/>
    </row>
    <row r="1403" spans="1:39" s="12" customFormat="1">
      <c r="A1403" s="26"/>
      <c r="B1403" s="11"/>
      <c r="E1403" s="26"/>
      <c r="F1403" s="13"/>
      <c r="G1403" s="13"/>
      <c r="H1403"/>
      <c r="I1403"/>
      <c r="J1403"/>
      <c r="K1403"/>
      <c r="L1403"/>
      <c r="M1403"/>
      <c r="N1403"/>
      <c r="O1403"/>
      <c r="P1403" s="73"/>
      <c r="Q1403" s="74"/>
      <c r="R1403" s="74"/>
      <c r="S1403" s="74"/>
      <c r="T1403" s="74"/>
      <c r="U1403" s="74"/>
      <c r="V1403"/>
      <c r="W1403"/>
      <c r="X1403"/>
      <c r="Y1403" s="13"/>
      <c r="Z1403" s="13"/>
      <c r="AA1403" s="13"/>
      <c r="AC1403"/>
      <c r="AD1403" s="13"/>
      <c r="AI1403" s="2"/>
      <c r="AM1403" s="22"/>
    </row>
    <row r="1404" spans="1:39" s="12" customFormat="1">
      <c r="A1404" s="26"/>
      <c r="B1404" s="11"/>
      <c r="E1404" s="26"/>
      <c r="F1404" s="13"/>
      <c r="G1404" s="13"/>
      <c r="H1404"/>
      <c r="I1404"/>
      <c r="J1404"/>
      <c r="K1404"/>
      <c r="L1404"/>
      <c r="M1404"/>
      <c r="N1404"/>
      <c r="O1404"/>
      <c r="P1404" s="73"/>
      <c r="Q1404" s="74"/>
      <c r="R1404" s="74"/>
      <c r="S1404" s="74"/>
      <c r="T1404" s="74"/>
      <c r="U1404" s="74"/>
      <c r="V1404"/>
      <c r="W1404"/>
      <c r="X1404"/>
      <c r="Y1404" s="13"/>
      <c r="Z1404" s="13"/>
      <c r="AA1404" s="13"/>
      <c r="AC1404"/>
      <c r="AD1404" s="13"/>
      <c r="AI1404" s="2"/>
      <c r="AM1404" s="22"/>
    </row>
    <row r="1405" spans="1:39" s="12" customFormat="1">
      <c r="A1405" s="26"/>
      <c r="B1405" s="11"/>
      <c r="E1405" s="26"/>
      <c r="F1405" s="13"/>
      <c r="G1405" s="13"/>
      <c r="H1405"/>
      <c r="I1405"/>
      <c r="J1405"/>
      <c r="K1405"/>
      <c r="L1405"/>
      <c r="M1405"/>
      <c r="N1405"/>
      <c r="O1405"/>
      <c r="P1405" s="73"/>
      <c r="Q1405" s="74"/>
      <c r="R1405" s="74"/>
      <c r="S1405" s="74"/>
      <c r="T1405" s="74"/>
      <c r="U1405" s="74"/>
      <c r="V1405"/>
      <c r="W1405"/>
      <c r="X1405"/>
      <c r="Y1405" s="13"/>
      <c r="Z1405" s="13"/>
      <c r="AA1405" s="13"/>
      <c r="AC1405"/>
      <c r="AD1405" s="13"/>
      <c r="AI1405" s="2"/>
      <c r="AM1405" s="22"/>
    </row>
    <row r="1406" spans="1:39" s="12" customFormat="1">
      <c r="A1406" s="26"/>
      <c r="B1406" s="11"/>
      <c r="E1406" s="26"/>
      <c r="F1406" s="13"/>
      <c r="G1406" s="13"/>
      <c r="H1406"/>
      <c r="I1406"/>
      <c r="J1406"/>
      <c r="K1406"/>
      <c r="L1406"/>
      <c r="M1406"/>
      <c r="N1406"/>
      <c r="O1406"/>
      <c r="P1406" s="73"/>
      <c r="Q1406" s="74"/>
      <c r="R1406" s="74"/>
      <c r="S1406" s="74"/>
      <c r="T1406" s="74"/>
      <c r="U1406" s="74"/>
      <c r="V1406"/>
      <c r="W1406"/>
      <c r="X1406"/>
      <c r="Y1406" s="13"/>
      <c r="Z1406" s="13"/>
      <c r="AA1406" s="13"/>
      <c r="AC1406"/>
      <c r="AD1406" s="13"/>
      <c r="AI1406" s="2"/>
      <c r="AM1406" s="22"/>
    </row>
    <row r="1407" spans="1:39" s="12" customFormat="1">
      <c r="A1407" s="26"/>
      <c r="B1407" s="11"/>
      <c r="E1407" s="26"/>
      <c r="F1407" s="13"/>
      <c r="G1407" s="13"/>
      <c r="H1407"/>
      <c r="I1407"/>
      <c r="J1407"/>
      <c r="K1407"/>
      <c r="L1407"/>
      <c r="M1407"/>
      <c r="N1407"/>
      <c r="O1407"/>
      <c r="P1407" s="73"/>
      <c r="Q1407" s="74"/>
      <c r="R1407" s="74"/>
      <c r="S1407" s="74"/>
      <c r="T1407" s="74"/>
      <c r="U1407" s="74"/>
      <c r="V1407"/>
      <c r="W1407"/>
      <c r="X1407"/>
      <c r="Y1407" s="13"/>
      <c r="Z1407" s="13"/>
      <c r="AA1407" s="13"/>
      <c r="AC1407"/>
      <c r="AD1407" s="13"/>
      <c r="AI1407" s="2"/>
      <c r="AM1407" s="22"/>
    </row>
    <row r="1408" spans="1:39" s="12" customFormat="1">
      <c r="A1408" s="26"/>
      <c r="B1408" s="11"/>
      <c r="E1408" s="26"/>
      <c r="F1408" s="13"/>
      <c r="G1408" s="13"/>
      <c r="H1408"/>
      <c r="I1408"/>
      <c r="J1408"/>
      <c r="K1408"/>
      <c r="L1408"/>
      <c r="M1408"/>
      <c r="N1408"/>
      <c r="O1408"/>
      <c r="P1408" s="73"/>
      <c r="Q1408" s="74"/>
      <c r="R1408" s="74"/>
      <c r="S1408" s="74"/>
      <c r="T1408" s="74"/>
      <c r="U1408" s="74"/>
      <c r="V1408"/>
      <c r="W1408"/>
      <c r="X1408"/>
      <c r="Y1408" s="13"/>
      <c r="Z1408" s="13"/>
      <c r="AA1408" s="13"/>
      <c r="AC1408"/>
      <c r="AD1408" s="13"/>
      <c r="AI1408" s="2"/>
      <c r="AM1408" s="22"/>
    </row>
    <row r="1409" spans="1:39" s="12" customFormat="1">
      <c r="A1409" s="26"/>
      <c r="B1409" s="11"/>
      <c r="E1409" s="26"/>
      <c r="F1409" s="13"/>
      <c r="G1409" s="13"/>
      <c r="H1409"/>
      <c r="I1409"/>
      <c r="J1409"/>
      <c r="K1409"/>
      <c r="L1409"/>
      <c r="M1409"/>
      <c r="N1409"/>
      <c r="O1409"/>
      <c r="P1409" s="73"/>
      <c r="Q1409" s="74"/>
      <c r="R1409" s="74"/>
      <c r="S1409" s="74"/>
      <c r="T1409" s="74"/>
      <c r="U1409" s="74"/>
      <c r="V1409"/>
      <c r="W1409"/>
      <c r="X1409"/>
      <c r="Y1409" s="13"/>
      <c r="Z1409" s="13"/>
      <c r="AA1409" s="13"/>
      <c r="AC1409"/>
      <c r="AD1409" s="13"/>
      <c r="AI1409" s="2"/>
      <c r="AM1409" s="22"/>
    </row>
    <row r="1410" spans="1:39" s="12" customFormat="1">
      <c r="A1410" s="26"/>
      <c r="B1410" s="11"/>
      <c r="E1410" s="26"/>
      <c r="F1410" s="13"/>
      <c r="G1410" s="13"/>
      <c r="H1410"/>
      <c r="I1410"/>
      <c r="J1410"/>
      <c r="K1410"/>
      <c r="L1410"/>
      <c r="M1410"/>
      <c r="N1410"/>
      <c r="O1410"/>
      <c r="P1410" s="73"/>
      <c r="Q1410" s="74"/>
      <c r="R1410" s="74"/>
      <c r="S1410" s="74"/>
      <c r="T1410" s="74"/>
      <c r="U1410" s="74"/>
      <c r="V1410"/>
      <c r="W1410"/>
      <c r="X1410"/>
      <c r="Y1410" s="13"/>
      <c r="Z1410" s="13"/>
      <c r="AA1410" s="13"/>
      <c r="AC1410"/>
      <c r="AD1410" s="13"/>
      <c r="AI1410" s="2"/>
      <c r="AM1410" s="22"/>
    </row>
    <row r="1411" spans="1:39" s="12" customFormat="1">
      <c r="A1411" s="26"/>
      <c r="B1411" s="11"/>
      <c r="E1411" s="26"/>
      <c r="F1411" s="13"/>
      <c r="G1411" s="13"/>
      <c r="H1411"/>
      <c r="I1411"/>
      <c r="J1411"/>
      <c r="K1411"/>
      <c r="L1411"/>
      <c r="M1411"/>
      <c r="N1411"/>
      <c r="O1411"/>
      <c r="P1411" s="73"/>
      <c r="Q1411" s="74"/>
      <c r="R1411" s="74"/>
      <c r="S1411" s="74"/>
      <c r="T1411" s="74"/>
      <c r="U1411" s="74"/>
      <c r="V1411"/>
      <c r="W1411"/>
      <c r="X1411"/>
      <c r="Y1411" s="13"/>
      <c r="Z1411" s="13"/>
      <c r="AA1411" s="13"/>
      <c r="AC1411"/>
      <c r="AD1411" s="13"/>
      <c r="AI1411" s="2"/>
      <c r="AM1411" s="22"/>
    </row>
    <row r="1412" spans="1:39" s="12" customFormat="1">
      <c r="A1412" s="26"/>
      <c r="B1412" s="11"/>
      <c r="E1412" s="26"/>
      <c r="F1412" s="13"/>
      <c r="G1412" s="13"/>
      <c r="H1412"/>
      <c r="I1412"/>
      <c r="J1412"/>
      <c r="K1412"/>
      <c r="L1412"/>
      <c r="M1412"/>
      <c r="N1412"/>
      <c r="O1412"/>
      <c r="P1412" s="73"/>
      <c r="Q1412" s="74"/>
      <c r="R1412" s="74"/>
      <c r="S1412" s="74"/>
      <c r="T1412" s="74"/>
      <c r="U1412" s="74"/>
      <c r="V1412"/>
      <c r="W1412"/>
      <c r="X1412"/>
      <c r="Y1412" s="13"/>
      <c r="Z1412" s="13"/>
      <c r="AA1412" s="13"/>
      <c r="AC1412"/>
      <c r="AD1412" s="13"/>
      <c r="AI1412" s="2"/>
      <c r="AM1412" s="22"/>
    </row>
    <row r="1413" spans="1:39" s="12" customFormat="1">
      <c r="A1413" s="26"/>
      <c r="B1413" s="11"/>
      <c r="E1413" s="26"/>
      <c r="F1413" s="13"/>
      <c r="G1413" s="13"/>
      <c r="H1413"/>
      <c r="I1413"/>
      <c r="J1413"/>
      <c r="K1413"/>
      <c r="L1413"/>
      <c r="M1413"/>
      <c r="N1413"/>
      <c r="O1413"/>
      <c r="P1413" s="73"/>
      <c r="Q1413" s="74"/>
      <c r="R1413" s="74"/>
      <c r="S1413" s="74"/>
      <c r="T1413" s="74"/>
      <c r="U1413" s="74"/>
      <c r="V1413"/>
      <c r="W1413"/>
      <c r="X1413"/>
      <c r="Y1413" s="13"/>
      <c r="Z1413" s="13"/>
      <c r="AA1413" s="13"/>
      <c r="AC1413"/>
      <c r="AD1413" s="13"/>
      <c r="AI1413" s="2"/>
      <c r="AM1413" s="22"/>
    </row>
    <row r="1414" spans="1:39" s="12" customFormat="1">
      <c r="A1414" s="26"/>
      <c r="B1414" s="11"/>
      <c r="E1414" s="26"/>
      <c r="F1414" s="13"/>
      <c r="G1414" s="13"/>
      <c r="H1414"/>
      <c r="I1414"/>
      <c r="J1414"/>
      <c r="K1414"/>
      <c r="L1414"/>
      <c r="M1414"/>
      <c r="N1414"/>
      <c r="O1414"/>
      <c r="P1414" s="73"/>
      <c r="Q1414" s="74"/>
      <c r="R1414" s="74"/>
      <c r="S1414" s="74"/>
      <c r="T1414" s="74"/>
      <c r="U1414" s="74"/>
      <c r="V1414"/>
      <c r="W1414"/>
      <c r="X1414"/>
      <c r="Y1414" s="13"/>
      <c r="Z1414" s="13"/>
      <c r="AA1414" s="13"/>
      <c r="AC1414"/>
      <c r="AD1414" s="13"/>
      <c r="AI1414" s="2"/>
      <c r="AM1414" s="22"/>
    </row>
    <row r="1415" spans="1:39" s="12" customFormat="1">
      <c r="A1415" s="26"/>
      <c r="B1415" s="11"/>
      <c r="E1415" s="26"/>
      <c r="F1415" s="13"/>
      <c r="G1415" s="13"/>
      <c r="H1415"/>
      <c r="I1415"/>
      <c r="J1415"/>
      <c r="K1415"/>
      <c r="L1415"/>
      <c r="M1415"/>
      <c r="N1415"/>
      <c r="O1415"/>
      <c r="P1415" s="73"/>
      <c r="Q1415" s="74"/>
      <c r="R1415" s="74"/>
      <c r="S1415" s="74"/>
      <c r="T1415" s="74"/>
      <c r="U1415" s="74"/>
      <c r="V1415"/>
      <c r="W1415"/>
      <c r="X1415"/>
      <c r="Y1415" s="13"/>
      <c r="Z1415" s="13"/>
      <c r="AA1415" s="13"/>
      <c r="AC1415"/>
      <c r="AD1415" s="13"/>
      <c r="AI1415" s="2"/>
      <c r="AM1415" s="22"/>
    </row>
    <row r="1416" spans="1:39" s="12" customFormat="1">
      <c r="A1416" s="26"/>
      <c r="B1416" s="11"/>
      <c r="E1416" s="26"/>
      <c r="F1416" s="13"/>
      <c r="G1416" s="13"/>
      <c r="H1416"/>
      <c r="I1416"/>
      <c r="J1416"/>
      <c r="K1416"/>
      <c r="L1416"/>
      <c r="M1416"/>
      <c r="N1416"/>
      <c r="O1416"/>
      <c r="P1416" s="73"/>
      <c r="Q1416" s="74"/>
      <c r="R1416" s="74"/>
      <c r="S1416" s="74"/>
      <c r="T1416" s="74"/>
      <c r="U1416" s="74"/>
      <c r="V1416"/>
      <c r="W1416"/>
      <c r="X1416"/>
      <c r="Y1416" s="13"/>
      <c r="Z1416" s="13"/>
      <c r="AA1416" s="13"/>
      <c r="AC1416"/>
      <c r="AD1416" s="13"/>
      <c r="AI1416" s="2"/>
      <c r="AM1416" s="22"/>
    </row>
    <row r="1417" spans="1:39" s="12" customFormat="1">
      <c r="A1417" s="26"/>
      <c r="B1417" s="11"/>
      <c r="E1417" s="26"/>
      <c r="F1417" s="13"/>
      <c r="G1417" s="13"/>
      <c r="H1417"/>
      <c r="I1417"/>
      <c r="J1417"/>
      <c r="K1417"/>
      <c r="L1417"/>
      <c r="M1417"/>
      <c r="N1417"/>
      <c r="O1417"/>
      <c r="P1417" s="73"/>
      <c r="Q1417" s="74"/>
      <c r="R1417" s="74"/>
      <c r="S1417" s="74"/>
      <c r="T1417" s="74"/>
      <c r="U1417" s="74"/>
      <c r="V1417"/>
      <c r="W1417"/>
      <c r="X1417"/>
      <c r="Y1417" s="13"/>
      <c r="Z1417" s="13"/>
      <c r="AA1417" s="13"/>
      <c r="AC1417"/>
      <c r="AD1417" s="13"/>
      <c r="AI1417" s="2"/>
      <c r="AM1417" s="22"/>
    </row>
    <row r="1418" spans="1:39" s="12" customFormat="1">
      <c r="A1418" s="26"/>
      <c r="B1418" s="11"/>
      <c r="E1418" s="26"/>
      <c r="F1418" s="13"/>
      <c r="G1418" s="13"/>
      <c r="H1418"/>
      <c r="I1418"/>
      <c r="J1418"/>
      <c r="K1418"/>
      <c r="L1418"/>
      <c r="M1418"/>
      <c r="N1418"/>
      <c r="O1418"/>
      <c r="P1418" s="73"/>
      <c r="Q1418" s="74"/>
      <c r="R1418" s="74"/>
      <c r="S1418" s="74"/>
      <c r="T1418" s="74"/>
      <c r="U1418" s="74"/>
      <c r="V1418"/>
      <c r="W1418"/>
      <c r="X1418"/>
      <c r="Y1418" s="13"/>
      <c r="Z1418" s="13"/>
      <c r="AA1418" s="13"/>
      <c r="AC1418"/>
      <c r="AD1418" s="13"/>
      <c r="AI1418" s="2"/>
      <c r="AM1418" s="22"/>
    </row>
    <row r="1419" spans="1:39" s="12" customFormat="1">
      <c r="A1419" s="26"/>
      <c r="B1419" s="11"/>
      <c r="E1419" s="26"/>
      <c r="F1419" s="13"/>
      <c r="G1419" s="13"/>
      <c r="H1419"/>
      <c r="I1419"/>
      <c r="J1419"/>
      <c r="K1419"/>
      <c r="L1419"/>
      <c r="M1419"/>
      <c r="N1419"/>
      <c r="O1419"/>
      <c r="P1419" s="73"/>
      <c r="Q1419" s="74"/>
      <c r="R1419" s="74"/>
      <c r="S1419" s="74"/>
      <c r="T1419" s="74"/>
      <c r="U1419" s="74"/>
      <c r="V1419"/>
      <c r="W1419"/>
      <c r="X1419"/>
      <c r="Y1419" s="13"/>
      <c r="Z1419" s="13"/>
      <c r="AA1419" s="13"/>
      <c r="AC1419"/>
      <c r="AD1419" s="13"/>
      <c r="AI1419" s="2"/>
      <c r="AM1419" s="22"/>
    </row>
    <row r="1420" spans="1:39" s="12" customFormat="1">
      <c r="A1420" s="26"/>
      <c r="B1420" s="11"/>
      <c r="E1420" s="26"/>
      <c r="F1420" s="13"/>
      <c r="G1420" s="13"/>
      <c r="H1420"/>
      <c r="I1420"/>
      <c r="J1420"/>
      <c r="K1420"/>
      <c r="L1420"/>
      <c r="M1420"/>
      <c r="N1420"/>
      <c r="O1420"/>
      <c r="P1420" s="73"/>
      <c r="Q1420" s="74"/>
      <c r="R1420" s="74"/>
      <c r="S1420" s="74"/>
      <c r="T1420" s="74"/>
      <c r="U1420" s="74"/>
      <c r="V1420"/>
      <c r="W1420"/>
      <c r="X1420"/>
      <c r="Y1420" s="13"/>
      <c r="Z1420" s="13"/>
      <c r="AA1420" s="13"/>
      <c r="AC1420"/>
      <c r="AD1420" s="13"/>
      <c r="AI1420" s="2"/>
      <c r="AM1420" s="22"/>
    </row>
    <row r="1421" spans="1:39" s="12" customFormat="1">
      <c r="A1421" s="26"/>
      <c r="B1421" s="11"/>
      <c r="E1421" s="26"/>
      <c r="F1421" s="13"/>
      <c r="G1421" s="13"/>
      <c r="H1421"/>
      <c r="I1421"/>
      <c r="J1421"/>
      <c r="K1421"/>
      <c r="L1421"/>
      <c r="M1421"/>
      <c r="N1421"/>
      <c r="O1421"/>
      <c r="P1421" s="73"/>
      <c r="Q1421" s="74"/>
      <c r="R1421" s="74"/>
      <c r="S1421" s="74"/>
      <c r="T1421" s="74"/>
      <c r="U1421" s="74"/>
      <c r="V1421"/>
      <c r="W1421"/>
      <c r="X1421"/>
      <c r="Y1421" s="13"/>
      <c r="Z1421" s="13"/>
      <c r="AA1421" s="13"/>
      <c r="AC1421"/>
      <c r="AD1421" s="13"/>
      <c r="AI1421" s="2"/>
      <c r="AM1421" s="22"/>
    </row>
    <row r="1422" spans="1:39" s="12" customFormat="1">
      <c r="A1422" s="26"/>
      <c r="B1422" s="11"/>
      <c r="E1422" s="26"/>
      <c r="F1422" s="13"/>
      <c r="G1422" s="13"/>
      <c r="H1422"/>
      <c r="I1422"/>
      <c r="J1422"/>
      <c r="K1422"/>
      <c r="L1422"/>
      <c r="M1422"/>
      <c r="N1422"/>
      <c r="O1422"/>
      <c r="P1422" s="73"/>
      <c r="Q1422" s="74"/>
      <c r="R1422" s="74"/>
      <c r="S1422" s="74"/>
      <c r="T1422" s="74"/>
      <c r="U1422" s="74"/>
      <c r="V1422"/>
      <c r="W1422"/>
      <c r="X1422"/>
      <c r="Y1422" s="13"/>
      <c r="Z1422" s="13"/>
      <c r="AA1422" s="13"/>
      <c r="AC1422"/>
      <c r="AD1422" s="13"/>
      <c r="AI1422" s="2"/>
      <c r="AM1422" s="22"/>
    </row>
    <row r="1423" spans="1:39" s="12" customFormat="1">
      <c r="A1423" s="26"/>
      <c r="B1423" s="11"/>
      <c r="E1423" s="26"/>
      <c r="F1423" s="13"/>
      <c r="G1423" s="13"/>
      <c r="H1423"/>
      <c r="I1423"/>
      <c r="J1423"/>
      <c r="K1423"/>
      <c r="L1423"/>
      <c r="M1423"/>
      <c r="N1423"/>
      <c r="O1423"/>
      <c r="P1423" s="73"/>
      <c r="Q1423" s="74"/>
      <c r="R1423" s="74"/>
      <c r="S1423" s="74"/>
      <c r="T1423" s="74"/>
      <c r="U1423" s="74"/>
      <c r="V1423"/>
      <c r="W1423"/>
      <c r="X1423"/>
      <c r="Y1423" s="13"/>
      <c r="Z1423" s="13"/>
      <c r="AA1423" s="13"/>
      <c r="AC1423"/>
      <c r="AD1423" s="13"/>
      <c r="AI1423" s="2"/>
      <c r="AM1423" s="22"/>
    </row>
    <row r="1424" spans="1:39" s="12" customFormat="1">
      <c r="A1424" s="26"/>
      <c r="B1424" s="11"/>
      <c r="E1424" s="26"/>
      <c r="F1424" s="13"/>
      <c r="G1424" s="13"/>
      <c r="H1424"/>
      <c r="I1424"/>
      <c r="J1424"/>
      <c r="K1424"/>
      <c r="L1424"/>
      <c r="M1424"/>
      <c r="N1424"/>
      <c r="O1424"/>
      <c r="P1424" s="73"/>
      <c r="Q1424" s="74"/>
      <c r="R1424" s="74"/>
      <c r="S1424" s="74"/>
      <c r="T1424" s="74"/>
      <c r="U1424" s="74"/>
      <c r="V1424"/>
      <c r="W1424"/>
      <c r="X1424"/>
      <c r="Y1424" s="13"/>
      <c r="Z1424" s="13"/>
      <c r="AA1424" s="13"/>
      <c r="AC1424"/>
      <c r="AD1424" s="13"/>
      <c r="AI1424" s="2"/>
      <c r="AM1424" s="22"/>
    </row>
    <row r="1425" spans="1:39" s="12" customFormat="1">
      <c r="A1425" s="26"/>
      <c r="B1425" s="11"/>
      <c r="E1425" s="26"/>
      <c r="F1425" s="13"/>
      <c r="G1425" s="13"/>
      <c r="H1425"/>
      <c r="I1425"/>
      <c r="J1425"/>
      <c r="K1425"/>
      <c r="L1425"/>
      <c r="M1425"/>
      <c r="N1425"/>
      <c r="O1425"/>
      <c r="P1425" s="73"/>
      <c r="Q1425" s="74"/>
      <c r="R1425" s="74"/>
      <c r="S1425" s="74"/>
      <c r="T1425" s="74"/>
      <c r="U1425" s="74"/>
      <c r="V1425"/>
      <c r="W1425"/>
      <c r="X1425"/>
      <c r="Y1425" s="13"/>
      <c r="Z1425" s="13"/>
      <c r="AA1425" s="13"/>
      <c r="AC1425"/>
      <c r="AD1425" s="13"/>
      <c r="AI1425" s="2"/>
      <c r="AM1425" s="22"/>
    </row>
    <row r="1426" spans="1:39" s="12" customFormat="1">
      <c r="A1426" s="26"/>
      <c r="B1426" s="11"/>
      <c r="E1426" s="26"/>
      <c r="F1426" s="13"/>
      <c r="G1426" s="13"/>
      <c r="H1426"/>
      <c r="I1426"/>
      <c r="J1426"/>
      <c r="K1426"/>
      <c r="L1426"/>
      <c r="M1426"/>
      <c r="N1426"/>
      <c r="O1426"/>
      <c r="P1426" s="73"/>
      <c r="Q1426" s="74"/>
      <c r="R1426" s="74"/>
      <c r="S1426" s="74"/>
      <c r="T1426" s="74"/>
      <c r="U1426" s="74"/>
      <c r="V1426"/>
      <c r="W1426"/>
      <c r="X1426"/>
      <c r="Y1426" s="13"/>
      <c r="Z1426" s="13"/>
      <c r="AA1426" s="13"/>
      <c r="AC1426"/>
      <c r="AD1426" s="13"/>
      <c r="AI1426" s="2"/>
      <c r="AM1426" s="22"/>
    </row>
    <row r="1427" spans="1:39" s="12" customFormat="1">
      <c r="A1427" s="26"/>
      <c r="B1427" s="11"/>
      <c r="E1427" s="26"/>
      <c r="F1427" s="13"/>
      <c r="G1427" s="13"/>
      <c r="H1427"/>
      <c r="I1427"/>
      <c r="J1427"/>
      <c r="K1427"/>
      <c r="L1427"/>
      <c r="M1427"/>
      <c r="N1427"/>
      <c r="O1427"/>
      <c r="P1427" s="73"/>
      <c r="Q1427" s="74"/>
      <c r="R1427" s="74"/>
      <c r="S1427" s="74"/>
      <c r="T1427" s="74"/>
      <c r="U1427" s="74"/>
      <c r="V1427"/>
      <c r="W1427"/>
      <c r="X1427"/>
      <c r="Y1427" s="13"/>
      <c r="Z1427" s="13"/>
      <c r="AA1427" s="13"/>
      <c r="AC1427"/>
      <c r="AD1427" s="13"/>
      <c r="AI1427" s="2"/>
      <c r="AM1427" s="22"/>
    </row>
    <row r="1428" spans="1:39" s="12" customFormat="1">
      <c r="A1428" s="26"/>
      <c r="B1428" s="11"/>
      <c r="E1428" s="26"/>
      <c r="F1428" s="13"/>
      <c r="G1428" s="13"/>
      <c r="H1428"/>
      <c r="I1428"/>
      <c r="J1428"/>
      <c r="K1428"/>
      <c r="L1428"/>
      <c r="M1428"/>
      <c r="N1428"/>
      <c r="O1428"/>
      <c r="P1428" s="73"/>
      <c r="Q1428" s="74"/>
      <c r="R1428" s="74"/>
      <c r="S1428" s="74"/>
      <c r="T1428" s="74"/>
      <c r="U1428" s="74"/>
      <c r="V1428"/>
      <c r="W1428"/>
      <c r="X1428"/>
      <c r="Y1428" s="13"/>
      <c r="Z1428" s="13"/>
      <c r="AA1428" s="13"/>
      <c r="AC1428"/>
      <c r="AD1428" s="13"/>
      <c r="AI1428" s="2"/>
      <c r="AM1428" s="22"/>
    </row>
    <row r="1429" spans="1:39" s="12" customFormat="1">
      <c r="A1429" s="26"/>
      <c r="B1429" s="11"/>
      <c r="E1429" s="26"/>
      <c r="F1429" s="13"/>
      <c r="G1429" s="13"/>
      <c r="H1429"/>
      <c r="I1429"/>
      <c r="J1429"/>
      <c r="K1429"/>
      <c r="L1429"/>
      <c r="M1429"/>
      <c r="N1429"/>
      <c r="O1429"/>
      <c r="P1429" s="73"/>
      <c r="Q1429" s="74"/>
      <c r="R1429" s="74"/>
      <c r="S1429" s="74"/>
      <c r="T1429" s="74"/>
      <c r="U1429" s="74"/>
      <c r="V1429"/>
      <c r="W1429"/>
      <c r="X1429"/>
      <c r="Y1429" s="13"/>
      <c r="Z1429" s="13"/>
      <c r="AA1429" s="13"/>
      <c r="AC1429"/>
      <c r="AD1429" s="13"/>
      <c r="AI1429" s="2"/>
      <c r="AM1429" s="22"/>
    </row>
    <row r="1430" spans="1:39" s="12" customFormat="1">
      <c r="A1430" s="26"/>
      <c r="B1430" s="11"/>
      <c r="E1430" s="26"/>
      <c r="F1430" s="13"/>
      <c r="G1430" s="13"/>
      <c r="H1430"/>
      <c r="I1430"/>
      <c r="J1430"/>
      <c r="K1430"/>
      <c r="L1430"/>
      <c r="M1430"/>
      <c r="N1430"/>
      <c r="O1430"/>
      <c r="P1430" s="73"/>
      <c r="Q1430" s="74"/>
      <c r="R1430" s="74"/>
      <c r="S1430" s="74"/>
      <c r="T1430" s="74"/>
      <c r="U1430" s="74"/>
      <c r="V1430"/>
      <c r="W1430"/>
      <c r="X1430"/>
      <c r="Y1430" s="13"/>
      <c r="Z1430" s="13"/>
      <c r="AA1430" s="13"/>
      <c r="AC1430"/>
      <c r="AD1430" s="13"/>
      <c r="AI1430" s="2"/>
      <c r="AM1430" s="22"/>
    </row>
    <row r="1431" spans="1:39" s="12" customFormat="1">
      <c r="A1431" s="26"/>
      <c r="B1431" s="11"/>
      <c r="E1431" s="26"/>
      <c r="F1431" s="13"/>
      <c r="G1431" s="13"/>
      <c r="H1431"/>
      <c r="I1431"/>
      <c r="J1431"/>
      <c r="K1431"/>
      <c r="L1431"/>
      <c r="M1431"/>
      <c r="N1431"/>
      <c r="O1431"/>
      <c r="P1431" s="73"/>
      <c r="Q1431" s="74"/>
      <c r="R1431" s="74"/>
      <c r="S1431" s="74"/>
      <c r="T1431" s="74"/>
      <c r="U1431" s="74"/>
      <c r="V1431"/>
      <c r="W1431"/>
      <c r="X1431"/>
      <c r="Y1431" s="13"/>
      <c r="Z1431" s="13"/>
      <c r="AA1431" s="13"/>
      <c r="AC1431"/>
      <c r="AD1431" s="13"/>
      <c r="AI1431" s="2"/>
      <c r="AM1431" s="22"/>
    </row>
    <row r="1432" spans="1:39" s="12" customFormat="1">
      <c r="A1432" s="26"/>
      <c r="B1432" s="11"/>
      <c r="E1432" s="26"/>
      <c r="F1432" s="13"/>
      <c r="G1432" s="13"/>
      <c r="H1432"/>
      <c r="I1432"/>
      <c r="J1432"/>
      <c r="K1432"/>
      <c r="L1432"/>
      <c r="M1432"/>
      <c r="N1432"/>
      <c r="O1432"/>
      <c r="P1432" s="73"/>
      <c r="Q1432" s="74"/>
      <c r="R1432" s="74"/>
      <c r="S1432" s="74"/>
      <c r="T1432" s="74"/>
      <c r="U1432" s="74"/>
      <c r="V1432"/>
      <c r="W1432"/>
      <c r="X1432"/>
      <c r="Y1432" s="13"/>
      <c r="Z1432" s="13"/>
      <c r="AA1432" s="13"/>
      <c r="AC1432"/>
      <c r="AD1432" s="13"/>
      <c r="AI1432" s="2"/>
      <c r="AM1432" s="22"/>
    </row>
    <row r="1433" spans="1:39" s="12" customFormat="1">
      <c r="A1433" s="26"/>
      <c r="B1433" s="11"/>
      <c r="E1433" s="26"/>
      <c r="F1433" s="13"/>
      <c r="G1433" s="13"/>
      <c r="H1433"/>
      <c r="I1433"/>
      <c r="J1433"/>
      <c r="K1433"/>
      <c r="L1433"/>
      <c r="M1433"/>
      <c r="N1433"/>
      <c r="O1433"/>
      <c r="P1433" s="73"/>
      <c r="Q1433" s="74"/>
      <c r="R1433" s="74"/>
      <c r="S1433" s="74"/>
      <c r="T1433" s="74"/>
      <c r="U1433" s="74"/>
      <c r="V1433"/>
      <c r="W1433"/>
      <c r="X1433"/>
      <c r="Y1433" s="13"/>
      <c r="Z1433" s="13"/>
      <c r="AA1433" s="13"/>
      <c r="AC1433"/>
      <c r="AD1433" s="13"/>
      <c r="AI1433" s="2"/>
      <c r="AM1433" s="22"/>
    </row>
    <row r="1434" spans="1:39" s="12" customFormat="1">
      <c r="A1434" s="26"/>
      <c r="B1434" s="11"/>
      <c r="E1434" s="26"/>
      <c r="F1434" s="13"/>
      <c r="G1434" s="13"/>
      <c r="H1434"/>
      <c r="I1434"/>
      <c r="J1434"/>
      <c r="K1434"/>
      <c r="L1434"/>
      <c r="M1434"/>
      <c r="N1434"/>
      <c r="O1434"/>
      <c r="P1434" s="73"/>
      <c r="Q1434" s="74"/>
      <c r="R1434" s="74"/>
      <c r="S1434" s="74"/>
      <c r="T1434" s="74"/>
      <c r="U1434" s="74"/>
      <c r="V1434"/>
      <c r="W1434"/>
      <c r="X1434"/>
      <c r="Y1434" s="13"/>
      <c r="Z1434" s="13"/>
      <c r="AA1434" s="13"/>
      <c r="AC1434"/>
      <c r="AD1434" s="13"/>
      <c r="AI1434" s="2"/>
      <c r="AM1434" s="22"/>
    </row>
    <row r="1435" spans="1:39" s="12" customFormat="1">
      <c r="A1435" s="26"/>
      <c r="B1435" s="11"/>
      <c r="E1435" s="26"/>
      <c r="F1435" s="13"/>
      <c r="G1435" s="13"/>
      <c r="H1435"/>
      <c r="I1435"/>
      <c r="J1435"/>
      <c r="K1435"/>
      <c r="L1435"/>
      <c r="M1435"/>
      <c r="N1435"/>
      <c r="O1435"/>
      <c r="P1435" s="73"/>
      <c r="Q1435" s="74"/>
      <c r="R1435" s="74"/>
      <c r="S1435" s="74"/>
      <c r="T1435" s="74"/>
      <c r="U1435" s="74"/>
      <c r="V1435"/>
      <c r="W1435"/>
      <c r="X1435"/>
      <c r="Y1435" s="13"/>
      <c r="Z1435" s="13"/>
      <c r="AA1435" s="13"/>
      <c r="AC1435"/>
      <c r="AD1435" s="13"/>
      <c r="AI1435" s="2"/>
      <c r="AM1435" s="22"/>
    </row>
    <row r="1436" spans="1:39" s="12" customFormat="1">
      <c r="A1436" s="26"/>
      <c r="B1436" s="11"/>
      <c r="E1436" s="26"/>
      <c r="F1436" s="13"/>
      <c r="G1436" s="13"/>
      <c r="H1436"/>
      <c r="I1436"/>
      <c r="J1436"/>
      <c r="K1436"/>
      <c r="L1436"/>
      <c r="M1436"/>
      <c r="N1436"/>
      <c r="O1436"/>
      <c r="P1436" s="73"/>
      <c r="Q1436" s="74"/>
      <c r="R1436" s="74"/>
      <c r="S1436" s="74"/>
      <c r="T1436" s="74"/>
      <c r="U1436" s="74"/>
      <c r="V1436"/>
      <c r="W1436"/>
      <c r="X1436"/>
      <c r="Y1436" s="13"/>
      <c r="Z1436" s="13"/>
      <c r="AA1436" s="13"/>
      <c r="AC1436"/>
      <c r="AD1436" s="13"/>
      <c r="AI1436" s="2"/>
      <c r="AM1436" s="22"/>
    </row>
    <row r="1437" spans="1:39" s="12" customFormat="1">
      <c r="A1437" s="26"/>
      <c r="B1437" s="11"/>
      <c r="E1437" s="26"/>
      <c r="F1437" s="13"/>
      <c r="G1437" s="13"/>
      <c r="H1437"/>
      <c r="I1437"/>
      <c r="J1437"/>
      <c r="K1437"/>
      <c r="L1437"/>
      <c r="M1437"/>
      <c r="N1437"/>
      <c r="O1437"/>
      <c r="P1437" s="73"/>
      <c r="Q1437" s="74"/>
      <c r="R1437" s="74"/>
      <c r="S1437" s="74"/>
      <c r="T1437" s="74"/>
      <c r="U1437" s="74"/>
      <c r="V1437"/>
      <c r="W1437"/>
      <c r="X1437"/>
      <c r="Y1437" s="13"/>
      <c r="Z1437" s="13"/>
      <c r="AA1437" s="13"/>
      <c r="AC1437"/>
      <c r="AD1437" s="13"/>
      <c r="AI1437" s="2"/>
      <c r="AM1437" s="22"/>
    </row>
    <row r="1438" spans="1:39" s="12" customFormat="1">
      <c r="A1438" s="26"/>
      <c r="B1438" s="11"/>
      <c r="E1438" s="26"/>
      <c r="F1438" s="13"/>
      <c r="G1438" s="13"/>
      <c r="H1438"/>
      <c r="I1438"/>
      <c r="J1438"/>
      <c r="K1438"/>
      <c r="L1438"/>
      <c r="M1438"/>
      <c r="N1438"/>
      <c r="O1438"/>
      <c r="P1438" s="73"/>
      <c r="Q1438" s="74"/>
      <c r="R1438" s="74"/>
      <c r="S1438" s="74"/>
      <c r="T1438" s="74"/>
      <c r="U1438" s="74"/>
      <c r="V1438"/>
      <c r="W1438"/>
      <c r="X1438"/>
      <c r="Y1438" s="13"/>
      <c r="Z1438" s="13"/>
      <c r="AA1438" s="13"/>
      <c r="AC1438"/>
      <c r="AD1438" s="13"/>
      <c r="AI1438" s="2"/>
      <c r="AM1438" s="22"/>
    </row>
    <row r="1439" spans="1:39" s="12" customFormat="1">
      <c r="A1439" s="26"/>
      <c r="B1439" s="11"/>
      <c r="E1439" s="26"/>
      <c r="F1439" s="13"/>
      <c r="G1439" s="13"/>
      <c r="H1439"/>
      <c r="I1439"/>
      <c r="J1439"/>
      <c r="K1439"/>
      <c r="L1439"/>
      <c r="M1439"/>
      <c r="N1439"/>
      <c r="O1439"/>
      <c r="P1439" s="73"/>
      <c r="Q1439" s="74"/>
      <c r="R1439" s="74"/>
      <c r="S1439" s="74"/>
      <c r="T1439" s="74"/>
      <c r="U1439" s="74"/>
      <c r="V1439"/>
      <c r="W1439"/>
      <c r="X1439"/>
      <c r="Y1439" s="13"/>
      <c r="Z1439" s="13"/>
      <c r="AA1439" s="13"/>
      <c r="AC1439"/>
      <c r="AD1439" s="13"/>
      <c r="AI1439" s="2"/>
      <c r="AM1439" s="22"/>
    </row>
    <row r="1440" spans="1:39" s="12" customFormat="1">
      <c r="A1440" s="26"/>
      <c r="B1440" s="11"/>
      <c r="E1440" s="26"/>
      <c r="F1440" s="13"/>
      <c r="G1440" s="13"/>
      <c r="H1440"/>
      <c r="I1440"/>
      <c r="J1440"/>
      <c r="K1440"/>
      <c r="L1440"/>
      <c r="M1440"/>
      <c r="N1440"/>
      <c r="O1440"/>
      <c r="P1440" s="73"/>
      <c r="Q1440" s="74"/>
      <c r="R1440" s="74"/>
      <c r="S1440" s="74"/>
      <c r="T1440" s="74"/>
      <c r="U1440" s="74"/>
      <c r="V1440"/>
      <c r="W1440"/>
      <c r="X1440"/>
      <c r="Y1440" s="13"/>
      <c r="Z1440" s="13"/>
      <c r="AA1440" s="13"/>
      <c r="AC1440"/>
      <c r="AD1440" s="13"/>
      <c r="AI1440" s="2"/>
      <c r="AM1440" s="22"/>
    </row>
    <row r="1441" spans="1:39" s="12" customFormat="1">
      <c r="A1441" s="26"/>
      <c r="B1441" s="11"/>
      <c r="E1441" s="26"/>
      <c r="F1441" s="13"/>
      <c r="G1441" s="13"/>
      <c r="H1441"/>
      <c r="I1441"/>
      <c r="J1441"/>
      <c r="K1441"/>
      <c r="L1441"/>
      <c r="M1441"/>
      <c r="N1441"/>
      <c r="O1441"/>
      <c r="P1441" s="73"/>
      <c r="Q1441" s="74"/>
      <c r="R1441" s="74"/>
      <c r="S1441" s="74"/>
      <c r="T1441" s="74"/>
      <c r="U1441" s="74"/>
      <c r="V1441"/>
      <c r="W1441"/>
      <c r="X1441"/>
      <c r="Y1441" s="13"/>
      <c r="Z1441" s="13"/>
      <c r="AA1441" s="13"/>
      <c r="AC1441"/>
      <c r="AD1441" s="13"/>
      <c r="AI1441" s="2"/>
      <c r="AM1441" s="22"/>
    </row>
    <row r="1442" spans="1:39" s="12" customFormat="1">
      <c r="A1442" s="26"/>
      <c r="B1442" s="11"/>
      <c r="E1442" s="26"/>
      <c r="F1442" s="13"/>
      <c r="G1442" s="13"/>
      <c r="H1442"/>
      <c r="I1442"/>
      <c r="J1442"/>
      <c r="K1442"/>
      <c r="L1442"/>
      <c r="M1442"/>
      <c r="N1442"/>
      <c r="O1442"/>
      <c r="P1442" s="73"/>
      <c r="Q1442" s="74"/>
      <c r="R1442" s="74"/>
      <c r="S1442" s="74"/>
      <c r="T1442" s="74"/>
      <c r="U1442" s="74"/>
      <c r="V1442"/>
      <c r="W1442"/>
      <c r="X1442"/>
      <c r="Y1442" s="13"/>
      <c r="Z1442" s="13"/>
      <c r="AA1442" s="13"/>
      <c r="AC1442"/>
      <c r="AD1442" s="13"/>
      <c r="AI1442" s="2"/>
      <c r="AM1442" s="22"/>
    </row>
    <row r="1443" spans="1:39" s="12" customFormat="1">
      <c r="A1443" s="26"/>
      <c r="B1443" s="11"/>
      <c r="E1443" s="26"/>
      <c r="F1443" s="13"/>
      <c r="G1443" s="13"/>
      <c r="H1443"/>
      <c r="I1443"/>
      <c r="J1443"/>
      <c r="K1443"/>
      <c r="L1443"/>
      <c r="M1443"/>
      <c r="N1443"/>
      <c r="O1443"/>
      <c r="P1443" s="73"/>
      <c r="Q1443" s="74"/>
      <c r="R1443" s="74"/>
      <c r="S1443" s="74"/>
      <c r="T1443" s="74"/>
      <c r="U1443" s="74"/>
      <c r="V1443"/>
      <c r="W1443"/>
      <c r="X1443"/>
      <c r="Y1443" s="13"/>
      <c r="Z1443" s="13"/>
      <c r="AA1443" s="13"/>
      <c r="AC1443"/>
      <c r="AD1443" s="13"/>
      <c r="AI1443" s="2"/>
      <c r="AM1443" s="22"/>
    </row>
    <row r="1444" spans="1:39" s="12" customFormat="1">
      <c r="A1444" s="26"/>
      <c r="B1444" s="11"/>
      <c r="E1444" s="26"/>
      <c r="F1444" s="13"/>
      <c r="G1444" s="13"/>
      <c r="H1444"/>
      <c r="I1444"/>
      <c r="J1444"/>
      <c r="K1444"/>
      <c r="L1444"/>
      <c r="M1444"/>
      <c r="N1444"/>
      <c r="O1444"/>
      <c r="P1444" s="73"/>
      <c r="Q1444" s="74"/>
      <c r="R1444" s="74"/>
      <c r="S1444" s="74"/>
      <c r="T1444" s="74"/>
      <c r="U1444" s="74"/>
      <c r="V1444"/>
      <c r="W1444"/>
      <c r="X1444"/>
      <c r="Y1444" s="13"/>
      <c r="Z1444" s="13"/>
      <c r="AA1444" s="13"/>
      <c r="AC1444"/>
      <c r="AD1444" s="13"/>
      <c r="AI1444" s="2"/>
      <c r="AM1444" s="22"/>
    </row>
    <row r="1445" spans="1:39" s="12" customFormat="1">
      <c r="A1445" s="26"/>
      <c r="B1445" s="11"/>
      <c r="E1445" s="26"/>
      <c r="F1445" s="13"/>
      <c r="G1445" s="13"/>
      <c r="H1445"/>
      <c r="I1445"/>
      <c r="J1445"/>
      <c r="K1445"/>
      <c r="L1445"/>
      <c r="M1445"/>
      <c r="N1445"/>
      <c r="O1445"/>
      <c r="P1445" s="73"/>
      <c r="Q1445" s="74"/>
      <c r="R1445" s="74"/>
      <c r="S1445" s="74"/>
      <c r="T1445" s="74"/>
      <c r="U1445" s="74"/>
      <c r="V1445"/>
      <c r="W1445"/>
      <c r="X1445"/>
      <c r="Y1445" s="13"/>
      <c r="Z1445" s="13"/>
      <c r="AA1445" s="13"/>
      <c r="AC1445"/>
      <c r="AD1445" s="13"/>
      <c r="AI1445" s="2"/>
      <c r="AM1445" s="22"/>
    </row>
    <row r="1446" spans="1:39" s="12" customFormat="1">
      <c r="A1446" s="26"/>
      <c r="B1446" s="11"/>
      <c r="E1446" s="26"/>
      <c r="F1446" s="13"/>
      <c r="G1446" s="13"/>
      <c r="H1446"/>
      <c r="I1446"/>
      <c r="J1446"/>
      <c r="K1446"/>
      <c r="L1446"/>
      <c r="M1446"/>
      <c r="N1446"/>
      <c r="O1446"/>
      <c r="P1446" s="73"/>
      <c r="Q1446" s="74"/>
      <c r="R1446" s="74"/>
      <c r="S1446" s="74"/>
      <c r="T1446" s="74"/>
      <c r="U1446" s="74"/>
      <c r="V1446"/>
      <c r="W1446"/>
      <c r="X1446"/>
      <c r="Y1446" s="13"/>
      <c r="Z1446" s="13"/>
      <c r="AA1446" s="13"/>
      <c r="AC1446"/>
      <c r="AD1446" s="13"/>
      <c r="AI1446" s="2"/>
      <c r="AM1446" s="22"/>
    </row>
    <row r="1447" spans="1:39" s="12" customFormat="1">
      <c r="A1447" s="26"/>
      <c r="B1447" s="11"/>
      <c r="E1447" s="26"/>
      <c r="F1447" s="13"/>
      <c r="G1447" s="13"/>
      <c r="H1447"/>
      <c r="I1447"/>
      <c r="J1447"/>
      <c r="K1447"/>
      <c r="L1447"/>
      <c r="M1447"/>
      <c r="N1447"/>
      <c r="O1447"/>
      <c r="P1447" s="73"/>
      <c r="Q1447" s="74"/>
      <c r="R1447" s="74"/>
      <c r="S1447" s="74"/>
      <c r="T1447" s="74"/>
      <c r="U1447" s="74"/>
      <c r="V1447"/>
      <c r="W1447"/>
      <c r="X1447"/>
      <c r="Y1447" s="13"/>
      <c r="Z1447" s="13"/>
      <c r="AA1447" s="13"/>
      <c r="AC1447"/>
      <c r="AD1447" s="13"/>
      <c r="AI1447" s="2"/>
      <c r="AM1447" s="22"/>
    </row>
    <row r="1448" spans="1:39" s="12" customFormat="1">
      <c r="A1448" s="26"/>
      <c r="B1448" s="11"/>
      <c r="E1448" s="26"/>
      <c r="F1448" s="13"/>
      <c r="G1448" s="13"/>
      <c r="H1448"/>
      <c r="I1448"/>
      <c r="J1448"/>
      <c r="K1448"/>
      <c r="L1448"/>
      <c r="M1448"/>
      <c r="N1448"/>
      <c r="O1448"/>
      <c r="P1448" s="73"/>
      <c r="Q1448" s="74"/>
      <c r="R1448" s="74"/>
      <c r="S1448" s="74"/>
      <c r="T1448" s="74"/>
      <c r="U1448" s="74"/>
      <c r="V1448"/>
      <c r="W1448"/>
      <c r="X1448"/>
      <c r="Y1448" s="13"/>
      <c r="Z1448" s="13"/>
      <c r="AA1448" s="13"/>
      <c r="AC1448"/>
      <c r="AD1448" s="13"/>
      <c r="AI1448" s="2"/>
      <c r="AM1448" s="22"/>
    </row>
    <row r="1449" spans="1:39" s="12" customFormat="1">
      <c r="A1449" s="26"/>
      <c r="B1449" s="11"/>
      <c r="E1449" s="26"/>
      <c r="F1449" s="13"/>
      <c r="G1449" s="13"/>
      <c r="H1449"/>
      <c r="I1449"/>
      <c r="J1449"/>
      <c r="K1449"/>
      <c r="L1449"/>
      <c r="M1449"/>
      <c r="N1449"/>
      <c r="O1449"/>
      <c r="P1449" s="73"/>
      <c r="Q1449" s="74"/>
      <c r="R1449" s="74"/>
      <c r="S1449" s="74"/>
      <c r="T1449" s="74"/>
      <c r="U1449" s="74"/>
      <c r="V1449"/>
      <c r="W1449"/>
      <c r="X1449"/>
      <c r="Y1449" s="13"/>
      <c r="Z1449" s="13"/>
      <c r="AA1449" s="13"/>
      <c r="AC1449"/>
      <c r="AD1449" s="13"/>
      <c r="AI1449" s="2"/>
      <c r="AM1449" s="22"/>
    </row>
    <row r="1450" spans="1:39" s="12" customFormat="1">
      <c r="A1450" s="26"/>
      <c r="B1450" s="11"/>
      <c r="E1450" s="26"/>
      <c r="F1450" s="13"/>
      <c r="G1450" s="13"/>
      <c r="H1450"/>
      <c r="I1450"/>
      <c r="J1450"/>
      <c r="K1450"/>
      <c r="L1450"/>
      <c r="M1450"/>
      <c r="N1450"/>
      <c r="O1450"/>
      <c r="P1450" s="73"/>
      <c r="Q1450" s="74"/>
      <c r="R1450" s="74"/>
      <c r="S1450" s="74"/>
      <c r="T1450" s="74"/>
      <c r="U1450" s="74"/>
      <c r="V1450"/>
      <c r="W1450"/>
      <c r="X1450"/>
      <c r="Y1450" s="13"/>
      <c r="Z1450" s="13"/>
      <c r="AA1450" s="13"/>
      <c r="AC1450"/>
      <c r="AD1450" s="13"/>
      <c r="AI1450" s="2"/>
      <c r="AM1450" s="22"/>
    </row>
    <row r="1451" spans="1:39" s="12" customFormat="1">
      <c r="A1451" s="26"/>
      <c r="B1451" s="11"/>
      <c r="E1451" s="26"/>
      <c r="F1451" s="13"/>
      <c r="G1451" s="13"/>
      <c r="H1451"/>
      <c r="I1451"/>
      <c r="J1451"/>
      <c r="K1451"/>
      <c r="L1451"/>
      <c r="M1451"/>
      <c r="N1451"/>
      <c r="O1451"/>
      <c r="P1451" s="73"/>
      <c r="Q1451" s="74"/>
      <c r="R1451" s="74"/>
      <c r="S1451" s="74"/>
      <c r="T1451" s="74"/>
      <c r="U1451" s="74"/>
      <c r="V1451"/>
      <c r="W1451"/>
      <c r="X1451"/>
      <c r="Y1451" s="13"/>
      <c r="Z1451" s="13"/>
      <c r="AA1451" s="13"/>
      <c r="AC1451"/>
      <c r="AD1451" s="13"/>
      <c r="AI1451" s="2"/>
      <c r="AM1451" s="22"/>
    </row>
    <row r="1452" spans="1:39" s="12" customFormat="1">
      <c r="A1452" s="26"/>
      <c r="B1452" s="11"/>
      <c r="E1452" s="26"/>
      <c r="F1452" s="13"/>
      <c r="G1452" s="13"/>
      <c r="H1452"/>
      <c r="I1452"/>
      <c r="J1452"/>
      <c r="K1452"/>
      <c r="L1452"/>
      <c r="M1452"/>
      <c r="N1452"/>
      <c r="O1452"/>
      <c r="P1452" s="73"/>
      <c r="Q1452" s="74"/>
      <c r="R1452" s="74"/>
      <c r="S1452" s="74"/>
      <c r="T1452" s="74"/>
      <c r="U1452" s="74"/>
      <c r="V1452"/>
      <c r="W1452"/>
      <c r="X1452"/>
      <c r="Y1452" s="13"/>
      <c r="Z1452" s="13"/>
      <c r="AA1452" s="13"/>
      <c r="AC1452"/>
      <c r="AD1452" s="13"/>
      <c r="AI1452" s="2"/>
      <c r="AM1452" s="22"/>
    </row>
    <row r="1453" spans="1:39" s="12" customFormat="1">
      <c r="A1453" s="26"/>
      <c r="B1453" s="11"/>
      <c r="E1453" s="26"/>
      <c r="F1453" s="13"/>
      <c r="G1453" s="13"/>
      <c r="H1453"/>
      <c r="I1453"/>
      <c r="J1453"/>
      <c r="K1453"/>
      <c r="L1453"/>
      <c r="M1453"/>
      <c r="N1453"/>
      <c r="O1453"/>
      <c r="P1453" s="73"/>
      <c r="Q1453" s="74"/>
      <c r="R1453" s="74"/>
      <c r="S1453" s="74"/>
      <c r="T1453" s="74"/>
      <c r="U1453" s="74"/>
      <c r="V1453"/>
      <c r="W1453"/>
      <c r="X1453"/>
      <c r="Y1453" s="13"/>
      <c r="Z1453" s="13"/>
      <c r="AA1453" s="13"/>
      <c r="AC1453"/>
      <c r="AD1453" s="13"/>
      <c r="AI1453" s="2"/>
      <c r="AM1453" s="22"/>
    </row>
    <row r="1454" spans="1:39" s="12" customFormat="1">
      <c r="A1454" s="26"/>
      <c r="B1454" s="11"/>
      <c r="E1454" s="26"/>
      <c r="F1454" s="13"/>
      <c r="G1454" s="13"/>
      <c r="H1454"/>
      <c r="I1454"/>
      <c r="J1454"/>
      <c r="K1454"/>
      <c r="L1454"/>
      <c r="M1454"/>
      <c r="N1454"/>
      <c r="O1454"/>
      <c r="P1454" s="73"/>
      <c r="Q1454" s="74"/>
      <c r="R1454" s="74"/>
      <c r="S1454" s="74"/>
      <c r="T1454" s="74"/>
      <c r="U1454" s="74"/>
      <c r="V1454"/>
      <c r="W1454"/>
      <c r="X1454"/>
      <c r="Y1454" s="13"/>
      <c r="Z1454" s="13"/>
      <c r="AA1454" s="13"/>
      <c r="AC1454"/>
      <c r="AD1454" s="13"/>
      <c r="AI1454" s="2"/>
      <c r="AM1454" s="22"/>
    </row>
    <row r="1455" spans="1:39" s="12" customFormat="1">
      <c r="A1455" s="26"/>
      <c r="B1455" s="11"/>
      <c r="E1455" s="26"/>
      <c r="F1455" s="13"/>
      <c r="G1455" s="13"/>
      <c r="H1455"/>
      <c r="I1455"/>
      <c r="J1455"/>
      <c r="K1455"/>
      <c r="L1455"/>
      <c r="M1455"/>
      <c r="N1455"/>
      <c r="O1455"/>
      <c r="P1455" s="73"/>
      <c r="Q1455" s="74"/>
      <c r="R1455" s="74"/>
      <c r="S1455" s="74"/>
      <c r="T1455" s="74"/>
      <c r="U1455" s="74"/>
      <c r="V1455"/>
      <c r="W1455"/>
      <c r="X1455"/>
      <c r="Y1455" s="13"/>
      <c r="Z1455" s="13"/>
      <c r="AA1455" s="13"/>
      <c r="AC1455"/>
      <c r="AD1455" s="13"/>
      <c r="AI1455" s="2"/>
      <c r="AM1455" s="22"/>
    </row>
    <row r="1456" spans="1:39" s="12" customFormat="1">
      <c r="A1456" s="26"/>
      <c r="B1456" s="11"/>
      <c r="E1456" s="26"/>
      <c r="F1456" s="13"/>
      <c r="G1456" s="13"/>
      <c r="H1456"/>
      <c r="I1456"/>
      <c r="J1456"/>
      <c r="K1456"/>
      <c r="L1456"/>
      <c r="M1456"/>
      <c r="N1456"/>
      <c r="O1456"/>
      <c r="P1456" s="73"/>
      <c r="Q1456" s="74"/>
      <c r="R1456" s="74"/>
      <c r="S1456" s="74"/>
      <c r="T1456" s="74"/>
      <c r="U1456" s="74"/>
      <c r="V1456"/>
      <c r="W1456"/>
      <c r="X1456"/>
      <c r="Y1456" s="13"/>
      <c r="Z1456" s="13"/>
      <c r="AA1456" s="13"/>
      <c r="AC1456"/>
      <c r="AD1456" s="13"/>
      <c r="AI1456" s="2"/>
      <c r="AM1456" s="22"/>
    </row>
    <row r="1457" spans="1:39" s="12" customFormat="1">
      <c r="A1457" s="26"/>
      <c r="B1457" s="11"/>
      <c r="E1457" s="26"/>
      <c r="F1457" s="13"/>
      <c r="G1457" s="13"/>
      <c r="H1457"/>
      <c r="I1457"/>
      <c r="J1457"/>
      <c r="K1457"/>
      <c r="L1457"/>
      <c r="M1457"/>
      <c r="N1457"/>
      <c r="O1457"/>
      <c r="P1457" s="73"/>
      <c r="Q1457" s="74"/>
      <c r="R1457" s="74"/>
      <c r="S1457" s="74"/>
      <c r="T1457" s="74"/>
      <c r="U1457" s="74"/>
      <c r="V1457"/>
      <c r="W1457"/>
      <c r="X1457"/>
      <c r="Y1457" s="13"/>
      <c r="Z1457" s="13"/>
      <c r="AA1457" s="13"/>
      <c r="AC1457"/>
      <c r="AD1457" s="13"/>
      <c r="AI1457" s="2"/>
      <c r="AM1457" s="22"/>
    </row>
    <row r="1458" spans="1:39" s="12" customFormat="1">
      <c r="A1458" s="26"/>
      <c r="B1458" s="11"/>
      <c r="E1458" s="26"/>
      <c r="F1458" s="13"/>
      <c r="G1458" s="13"/>
      <c r="H1458"/>
      <c r="I1458"/>
      <c r="J1458"/>
      <c r="K1458"/>
      <c r="L1458"/>
      <c r="M1458"/>
      <c r="N1458"/>
      <c r="O1458"/>
      <c r="P1458" s="73"/>
      <c r="Q1458" s="74"/>
      <c r="R1458" s="74"/>
      <c r="S1458" s="74"/>
      <c r="T1458" s="74"/>
      <c r="U1458" s="74"/>
      <c r="V1458"/>
      <c r="W1458"/>
      <c r="X1458"/>
      <c r="Y1458" s="13"/>
      <c r="Z1458" s="13"/>
      <c r="AA1458" s="13"/>
      <c r="AC1458"/>
      <c r="AD1458" s="13"/>
      <c r="AI1458" s="2"/>
      <c r="AM1458" s="22"/>
    </row>
    <row r="1459" spans="1:39" s="12" customFormat="1">
      <c r="A1459" s="26"/>
      <c r="B1459" s="11"/>
      <c r="E1459" s="26"/>
      <c r="F1459" s="13"/>
      <c r="G1459" s="13"/>
      <c r="H1459"/>
      <c r="I1459"/>
      <c r="J1459"/>
      <c r="K1459"/>
      <c r="L1459"/>
      <c r="M1459"/>
      <c r="N1459"/>
      <c r="O1459"/>
      <c r="P1459" s="73"/>
      <c r="Q1459" s="74"/>
      <c r="R1459" s="74"/>
      <c r="S1459" s="74"/>
      <c r="T1459" s="74"/>
      <c r="U1459" s="74"/>
      <c r="V1459"/>
      <c r="W1459"/>
      <c r="X1459"/>
      <c r="Y1459" s="13"/>
      <c r="Z1459" s="13"/>
      <c r="AA1459" s="13"/>
      <c r="AC1459"/>
      <c r="AD1459" s="13"/>
      <c r="AI1459" s="2"/>
      <c r="AM1459" s="22"/>
    </row>
    <row r="1460" spans="1:39" s="12" customFormat="1">
      <c r="A1460" s="26"/>
      <c r="B1460" s="11"/>
      <c r="E1460" s="26"/>
      <c r="F1460" s="13"/>
      <c r="G1460" s="13"/>
      <c r="H1460"/>
      <c r="I1460"/>
      <c r="J1460"/>
      <c r="K1460"/>
      <c r="L1460"/>
      <c r="M1460"/>
      <c r="N1460"/>
      <c r="O1460"/>
      <c r="P1460" s="73"/>
      <c r="Q1460" s="74"/>
      <c r="R1460" s="74"/>
      <c r="S1460" s="74"/>
      <c r="T1460" s="74"/>
      <c r="U1460" s="74"/>
      <c r="V1460"/>
      <c r="W1460"/>
      <c r="X1460"/>
      <c r="Y1460" s="13"/>
      <c r="Z1460" s="13"/>
      <c r="AA1460" s="13"/>
      <c r="AC1460"/>
      <c r="AD1460" s="13"/>
      <c r="AI1460" s="2"/>
      <c r="AM1460" s="22"/>
    </row>
    <row r="1461" spans="1:39" s="12" customFormat="1">
      <c r="A1461" s="26"/>
      <c r="B1461" s="11"/>
      <c r="E1461" s="26"/>
      <c r="F1461" s="13"/>
      <c r="G1461" s="13"/>
      <c r="H1461"/>
      <c r="I1461"/>
      <c r="J1461"/>
      <c r="K1461"/>
      <c r="L1461"/>
      <c r="M1461"/>
      <c r="N1461"/>
      <c r="O1461"/>
      <c r="P1461" s="73"/>
      <c r="Q1461" s="74"/>
      <c r="R1461" s="74"/>
      <c r="S1461" s="74"/>
      <c r="T1461" s="74"/>
      <c r="U1461" s="74"/>
      <c r="V1461"/>
      <c r="W1461"/>
      <c r="X1461"/>
      <c r="Y1461" s="13"/>
      <c r="Z1461" s="13"/>
      <c r="AA1461" s="13"/>
      <c r="AC1461"/>
      <c r="AD1461" s="13"/>
      <c r="AI1461" s="2"/>
      <c r="AM1461" s="22"/>
    </row>
    <row r="1462" spans="1:39" s="12" customFormat="1">
      <c r="A1462" s="26"/>
      <c r="B1462" s="11"/>
      <c r="E1462" s="26"/>
      <c r="F1462" s="13"/>
      <c r="G1462" s="13"/>
      <c r="H1462"/>
      <c r="I1462"/>
      <c r="J1462"/>
      <c r="K1462"/>
      <c r="L1462"/>
      <c r="M1462"/>
      <c r="N1462"/>
      <c r="O1462"/>
      <c r="P1462" s="73"/>
      <c r="Q1462" s="74"/>
      <c r="R1462" s="74"/>
      <c r="S1462" s="74"/>
      <c r="T1462" s="74"/>
      <c r="U1462" s="74"/>
      <c r="V1462"/>
      <c r="W1462"/>
      <c r="X1462"/>
      <c r="Y1462" s="13"/>
      <c r="Z1462" s="13"/>
      <c r="AA1462" s="13"/>
      <c r="AC1462"/>
      <c r="AD1462" s="13"/>
      <c r="AI1462" s="2"/>
      <c r="AM1462" s="22"/>
    </row>
    <row r="1463" spans="1:39" s="12" customFormat="1">
      <c r="A1463" s="26"/>
      <c r="B1463" s="11"/>
      <c r="E1463" s="26"/>
      <c r="F1463" s="13"/>
      <c r="G1463" s="13"/>
      <c r="H1463"/>
      <c r="I1463"/>
      <c r="J1463"/>
      <c r="K1463"/>
      <c r="L1463"/>
      <c r="M1463"/>
      <c r="N1463"/>
      <c r="O1463"/>
      <c r="P1463" s="73"/>
      <c r="Q1463" s="74"/>
      <c r="R1463" s="74"/>
      <c r="S1463" s="74"/>
      <c r="T1463" s="74"/>
      <c r="U1463" s="74"/>
      <c r="V1463"/>
      <c r="W1463"/>
      <c r="X1463"/>
      <c r="Y1463" s="13"/>
      <c r="Z1463" s="13"/>
      <c r="AA1463" s="13"/>
      <c r="AC1463"/>
      <c r="AD1463" s="13"/>
      <c r="AI1463" s="2"/>
      <c r="AM1463" s="22"/>
    </row>
    <row r="1464" spans="1:39" s="12" customFormat="1">
      <c r="A1464" s="26"/>
      <c r="B1464" s="11"/>
      <c r="E1464" s="26"/>
      <c r="F1464" s="13"/>
      <c r="G1464" s="13"/>
      <c r="H1464"/>
      <c r="I1464"/>
      <c r="J1464"/>
      <c r="K1464"/>
      <c r="L1464"/>
      <c r="M1464"/>
      <c r="N1464"/>
      <c r="O1464"/>
      <c r="P1464" s="73"/>
      <c r="Q1464" s="74"/>
      <c r="R1464" s="74"/>
      <c r="S1464" s="74"/>
      <c r="T1464" s="74"/>
      <c r="U1464" s="74"/>
      <c r="V1464"/>
      <c r="W1464"/>
      <c r="X1464"/>
      <c r="Y1464" s="13"/>
      <c r="Z1464" s="13"/>
      <c r="AA1464" s="13"/>
      <c r="AC1464"/>
      <c r="AD1464" s="13"/>
      <c r="AI1464" s="2"/>
      <c r="AM1464" s="22"/>
    </row>
    <row r="1465" spans="1:39" s="12" customFormat="1">
      <c r="A1465" s="26"/>
      <c r="B1465" s="11"/>
      <c r="E1465" s="26"/>
      <c r="F1465" s="13"/>
      <c r="G1465" s="13"/>
      <c r="H1465"/>
      <c r="I1465"/>
      <c r="J1465"/>
      <c r="K1465"/>
      <c r="L1465"/>
      <c r="M1465"/>
      <c r="N1465"/>
      <c r="O1465"/>
      <c r="P1465" s="73"/>
      <c r="Q1465" s="74"/>
      <c r="R1465" s="74"/>
      <c r="S1465" s="74"/>
      <c r="T1465" s="74"/>
      <c r="U1465" s="74"/>
      <c r="V1465"/>
      <c r="W1465"/>
      <c r="X1465"/>
      <c r="Y1465" s="13"/>
      <c r="Z1465" s="13"/>
      <c r="AA1465" s="13"/>
      <c r="AC1465"/>
      <c r="AD1465" s="13"/>
      <c r="AI1465" s="2"/>
      <c r="AM1465" s="22"/>
    </row>
    <row r="1466" spans="1:39" s="12" customFormat="1">
      <c r="A1466" s="26"/>
      <c r="B1466" s="11"/>
      <c r="E1466" s="26"/>
      <c r="F1466" s="13"/>
      <c r="G1466" s="13"/>
      <c r="H1466"/>
      <c r="I1466"/>
      <c r="J1466"/>
      <c r="K1466"/>
      <c r="L1466"/>
      <c r="M1466"/>
      <c r="N1466"/>
      <c r="O1466"/>
      <c r="P1466" s="73"/>
      <c r="Q1466" s="74"/>
      <c r="R1466" s="74"/>
      <c r="S1466" s="74"/>
      <c r="T1466" s="74"/>
      <c r="U1466" s="74"/>
      <c r="V1466"/>
      <c r="W1466"/>
      <c r="X1466"/>
      <c r="Y1466" s="13"/>
      <c r="Z1466" s="13"/>
      <c r="AA1466" s="13"/>
      <c r="AC1466"/>
      <c r="AD1466" s="13"/>
      <c r="AI1466" s="2"/>
      <c r="AM1466" s="22"/>
    </row>
    <row r="1467" spans="1:39" s="12" customFormat="1">
      <c r="A1467" s="26"/>
      <c r="B1467" s="11"/>
      <c r="E1467" s="26"/>
      <c r="F1467" s="13"/>
      <c r="G1467" s="13"/>
      <c r="H1467"/>
      <c r="I1467"/>
      <c r="J1467"/>
      <c r="K1467"/>
      <c r="L1467"/>
      <c r="M1467"/>
      <c r="N1467"/>
      <c r="O1467"/>
      <c r="P1467" s="73"/>
      <c r="Q1467" s="74"/>
      <c r="R1467" s="74"/>
      <c r="S1467" s="74"/>
      <c r="T1467" s="74"/>
      <c r="U1467" s="74"/>
      <c r="V1467"/>
      <c r="W1467"/>
      <c r="X1467"/>
      <c r="Y1467" s="13"/>
      <c r="Z1467" s="13"/>
      <c r="AA1467" s="13"/>
      <c r="AC1467"/>
      <c r="AD1467" s="13"/>
      <c r="AI1467" s="2"/>
      <c r="AM1467" s="22"/>
    </row>
    <row r="1468" spans="1:39" s="12" customFormat="1">
      <c r="A1468" s="26"/>
      <c r="B1468" s="11"/>
      <c r="E1468" s="26"/>
      <c r="F1468" s="13"/>
      <c r="G1468" s="13"/>
      <c r="H1468"/>
      <c r="I1468"/>
      <c r="J1468"/>
      <c r="K1468"/>
      <c r="L1468"/>
      <c r="M1468"/>
      <c r="N1468"/>
      <c r="O1468"/>
      <c r="P1468" s="73"/>
      <c r="Q1468" s="74"/>
      <c r="R1468" s="74"/>
      <c r="S1468" s="74"/>
      <c r="T1468" s="74"/>
      <c r="U1468" s="74"/>
      <c r="V1468"/>
      <c r="W1468"/>
      <c r="X1468"/>
      <c r="Y1468" s="13"/>
      <c r="Z1468" s="13"/>
      <c r="AA1468" s="13"/>
      <c r="AC1468"/>
      <c r="AD1468" s="13"/>
      <c r="AI1468" s="2"/>
      <c r="AM1468" s="22"/>
    </row>
    <row r="1469" spans="1:39" s="12" customFormat="1">
      <c r="A1469" s="26"/>
      <c r="B1469" s="11"/>
      <c r="E1469" s="26"/>
      <c r="F1469" s="13"/>
      <c r="G1469" s="13"/>
      <c r="H1469"/>
      <c r="I1469"/>
      <c r="J1469"/>
      <c r="K1469"/>
      <c r="L1469"/>
      <c r="M1469"/>
      <c r="N1469"/>
      <c r="O1469"/>
      <c r="P1469" s="73"/>
      <c r="Q1469" s="74"/>
      <c r="R1469" s="74"/>
      <c r="S1469" s="74"/>
      <c r="T1469" s="74"/>
      <c r="U1469" s="74"/>
      <c r="V1469"/>
      <c r="W1469"/>
      <c r="X1469"/>
      <c r="Y1469" s="13"/>
      <c r="Z1469" s="13"/>
      <c r="AA1469" s="13"/>
      <c r="AC1469"/>
      <c r="AD1469" s="13"/>
      <c r="AI1469" s="2"/>
      <c r="AM1469" s="22"/>
    </row>
    <row r="1470" spans="1:39" s="12" customFormat="1">
      <c r="A1470" s="26"/>
      <c r="B1470" s="11"/>
      <c r="E1470" s="26"/>
      <c r="F1470" s="13"/>
      <c r="G1470" s="13"/>
      <c r="H1470"/>
      <c r="I1470"/>
      <c r="J1470"/>
      <c r="K1470"/>
      <c r="L1470"/>
      <c r="M1470"/>
      <c r="N1470"/>
      <c r="O1470"/>
      <c r="P1470" s="73"/>
      <c r="Q1470" s="74"/>
      <c r="R1470" s="74"/>
      <c r="S1470" s="74"/>
      <c r="T1470" s="74"/>
      <c r="U1470" s="74"/>
      <c r="V1470"/>
      <c r="W1470"/>
      <c r="X1470"/>
      <c r="Y1470" s="13"/>
      <c r="Z1470" s="13"/>
      <c r="AA1470" s="13"/>
      <c r="AC1470"/>
      <c r="AD1470" s="13"/>
      <c r="AI1470" s="2"/>
      <c r="AM1470" s="22"/>
    </row>
    <row r="1471" spans="1:39" s="12" customFormat="1">
      <c r="A1471" s="26"/>
      <c r="B1471" s="11"/>
      <c r="E1471" s="26"/>
      <c r="F1471" s="13"/>
      <c r="G1471" s="13"/>
      <c r="H1471"/>
      <c r="I1471"/>
      <c r="J1471"/>
      <c r="K1471"/>
      <c r="L1471"/>
      <c r="M1471"/>
      <c r="N1471"/>
      <c r="O1471"/>
      <c r="P1471" s="73"/>
      <c r="Q1471" s="74"/>
      <c r="R1471" s="74"/>
      <c r="S1471" s="74"/>
      <c r="T1471" s="74"/>
      <c r="U1471" s="74"/>
      <c r="V1471"/>
      <c r="W1471"/>
      <c r="X1471"/>
      <c r="Y1471" s="13"/>
      <c r="Z1471" s="13"/>
      <c r="AA1471" s="13"/>
      <c r="AC1471"/>
      <c r="AD1471" s="13"/>
      <c r="AI1471" s="2"/>
      <c r="AM1471" s="22"/>
    </row>
    <row r="1472" spans="1:39" s="12" customFormat="1">
      <c r="A1472" s="26"/>
      <c r="B1472" s="11"/>
      <c r="E1472" s="26"/>
      <c r="F1472" s="13"/>
      <c r="G1472" s="13"/>
      <c r="H1472"/>
      <c r="I1472"/>
      <c r="J1472"/>
      <c r="K1472"/>
      <c r="L1472"/>
      <c r="M1472"/>
      <c r="N1472"/>
      <c r="O1472"/>
      <c r="P1472" s="73"/>
      <c r="Q1472" s="74"/>
      <c r="R1472" s="74"/>
      <c r="S1472" s="74"/>
      <c r="T1472" s="74"/>
      <c r="U1472" s="74"/>
      <c r="V1472"/>
      <c r="W1472"/>
      <c r="X1472"/>
      <c r="Y1472" s="13"/>
      <c r="Z1472" s="13"/>
      <c r="AA1472" s="13"/>
      <c r="AC1472"/>
      <c r="AD1472" s="13"/>
      <c r="AI1472" s="2"/>
      <c r="AM1472" s="22"/>
    </row>
    <row r="1473" spans="1:39" s="12" customFormat="1">
      <c r="A1473" s="26"/>
      <c r="B1473" s="11"/>
      <c r="E1473" s="26"/>
      <c r="F1473" s="13"/>
      <c r="G1473" s="13"/>
      <c r="H1473"/>
      <c r="I1473"/>
      <c r="J1473"/>
      <c r="K1473"/>
      <c r="L1473"/>
      <c r="M1473"/>
      <c r="N1473"/>
      <c r="O1473"/>
      <c r="P1473" s="73"/>
      <c r="Q1473" s="74"/>
      <c r="R1473" s="74"/>
      <c r="S1473" s="74"/>
      <c r="T1473" s="74"/>
      <c r="U1473" s="74"/>
      <c r="V1473"/>
      <c r="W1473"/>
      <c r="X1473"/>
      <c r="Y1473" s="13"/>
      <c r="Z1473" s="13"/>
      <c r="AA1473" s="13"/>
      <c r="AC1473"/>
      <c r="AD1473" s="13"/>
      <c r="AI1473" s="2"/>
      <c r="AM1473" s="22"/>
    </row>
    <row r="1474" spans="1:39" s="12" customFormat="1">
      <c r="A1474" s="26"/>
      <c r="B1474" s="11"/>
      <c r="E1474" s="26"/>
      <c r="F1474" s="13"/>
      <c r="G1474" s="13"/>
      <c r="H1474"/>
      <c r="I1474"/>
      <c r="J1474"/>
      <c r="K1474"/>
      <c r="L1474"/>
      <c r="M1474"/>
      <c r="N1474"/>
      <c r="O1474"/>
      <c r="P1474" s="73"/>
      <c r="Q1474" s="74"/>
      <c r="R1474" s="74"/>
      <c r="S1474" s="74"/>
      <c r="T1474" s="74"/>
      <c r="U1474" s="74"/>
      <c r="V1474"/>
      <c r="W1474"/>
      <c r="X1474"/>
      <c r="Y1474" s="13"/>
      <c r="Z1474" s="13"/>
      <c r="AA1474" s="13"/>
      <c r="AC1474"/>
      <c r="AD1474" s="13"/>
      <c r="AI1474" s="2"/>
      <c r="AM1474" s="22"/>
    </row>
    <row r="1475" spans="1:39" s="12" customFormat="1">
      <c r="A1475" s="26"/>
      <c r="B1475" s="11"/>
      <c r="E1475" s="26"/>
      <c r="F1475" s="13"/>
      <c r="G1475" s="13"/>
      <c r="H1475"/>
      <c r="I1475"/>
      <c r="J1475"/>
      <c r="K1475"/>
      <c r="L1475"/>
      <c r="M1475"/>
      <c r="N1475"/>
      <c r="O1475"/>
      <c r="P1475" s="73"/>
      <c r="Q1475" s="74"/>
      <c r="R1475" s="74"/>
      <c r="S1475" s="74"/>
      <c r="T1475" s="74"/>
      <c r="U1475" s="74"/>
      <c r="V1475"/>
      <c r="W1475"/>
      <c r="X1475"/>
      <c r="Y1475" s="13"/>
      <c r="Z1475" s="13"/>
      <c r="AA1475" s="13"/>
      <c r="AC1475"/>
      <c r="AD1475" s="13"/>
      <c r="AI1475" s="2"/>
      <c r="AM1475" s="22"/>
    </row>
    <row r="1476" spans="1:39" s="12" customFormat="1">
      <c r="A1476" s="26"/>
      <c r="B1476" s="11"/>
      <c r="E1476" s="26"/>
      <c r="F1476" s="13"/>
      <c r="G1476" s="13"/>
      <c r="H1476"/>
      <c r="I1476"/>
      <c r="J1476"/>
      <c r="K1476"/>
      <c r="L1476"/>
      <c r="M1476"/>
      <c r="N1476"/>
      <c r="O1476"/>
      <c r="P1476" s="73"/>
      <c r="Q1476" s="74"/>
      <c r="R1476" s="74"/>
      <c r="S1476" s="74"/>
      <c r="T1476" s="74"/>
      <c r="U1476" s="74"/>
      <c r="V1476"/>
      <c r="W1476"/>
      <c r="X1476"/>
      <c r="Y1476" s="13"/>
      <c r="Z1476" s="13"/>
      <c r="AA1476" s="13"/>
      <c r="AC1476"/>
      <c r="AD1476" s="13"/>
      <c r="AI1476" s="2"/>
      <c r="AM1476" s="22"/>
    </row>
    <row r="1477" spans="1:39" s="12" customFormat="1">
      <c r="A1477" s="26"/>
      <c r="B1477" s="11"/>
      <c r="E1477" s="26"/>
      <c r="F1477" s="13"/>
      <c r="G1477" s="13"/>
      <c r="H1477"/>
      <c r="I1477"/>
      <c r="J1477"/>
      <c r="K1477"/>
      <c r="L1477"/>
      <c r="M1477"/>
      <c r="N1477"/>
      <c r="O1477"/>
      <c r="P1477" s="73"/>
      <c r="Q1477" s="74"/>
      <c r="R1477" s="74"/>
      <c r="S1477" s="74"/>
      <c r="T1477" s="74"/>
      <c r="U1477" s="74"/>
      <c r="V1477"/>
      <c r="W1477"/>
      <c r="X1477"/>
      <c r="Y1477" s="13"/>
      <c r="Z1477" s="13"/>
      <c r="AA1477" s="13"/>
      <c r="AC1477"/>
      <c r="AD1477" s="13"/>
      <c r="AI1477" s="2"/>
      <c r="AM1477" s="22"/>
    </row>
    <row r="1478" spans="1:39" s="12" customFormat="1">
      <c r="A1478" s="26"/>
      <c r="B1478" s="11"/>
      <c r="E1478" s="26"/>
      <c r="F1478" s="13"/>
      <c r="G1478" s="13"/>
      <c r="H1478"/>
      <c r="I1478"/>
      <c r="J1478"/>
      <c r="K1478"/>
      <c r="L1478"/>
      <c r="M1478"/>
      <c r="N1478"/>
      <c r="O1478"/>
      <c r="P1478" s="73"/>
      <c r="Q1478" s="74"/>
      <c r="R1478" s="74"/>
      <c r="S1478" s="74"/>
      <c r="T1478" s="74"/>
      <c r="U1478" s="74"/>
      <c r="V1478"/>
      <c r="W1478"/>
      <c r="X1478"/>
      <c r="Y1478" s="13"/>
      <c r="Z1478" s="13"/>
      <c r="AA1478" s="13"/>
      <c r="AC1478"/>
      <c r="AD1478" s="13"/>
      <c r="AI1478" s="2"/>
      <c r="AM1478" s="22"/>
    </row>
    <row r="1479" spans="1:39" s="12" customFormat="1">
      <c r="A1479" s="26"/>
      <c r="B1479" s="11"/>
      <c r="E1479" s="26"/>
      <c r="F1479" s="13"/>
      <c r="G1479" s="13"/>
      <c r="H1479"/>
      <c r="I1479"/>
      <c r="J1479"/>
      <c r="K1479"/>
      <c r="L1479"/>
      <c r="M1479"/>
      <c r="N1479"/>
      <c r="O1479"/>
      <c r="P1479" s="73"/>
      <c r="Q1479" s="74"/>
      <c r="R1479" s="74"/>
      <c r="S1479" s="74"/>
      <c r="T1479" s="74"/>
      <c r="U1479" s="74"/>
      <c r="V1479"/>
      <c r="W1479"/>
      <c r="X1479"/>
      <c r="Y1479" s="13"/>
      <c r="Z1479" s="13"/>
      <c r="AA1479" s="13"/>
      <c r="AC1479"/>
      <c r="AD1479" s="13"/>
      <c r="AI1479" s="2"/>
      <c r="AM1479" s="22"/>
    </row>
    <row r="1480" spans="1:39" s="12" customFormat="1">
      <c r="A1480" s="26"/>
      <c r="B1480" s="11"/>
      <c r="E1480" s="26"/>
      <c r="F1480" s="13"/>
      <c r="G1480" s="13"/>
      <c r="H1480"/>
      <c r="I1480"/>
      <c r="J1480"/>
      <c r="K1480"/>
      <c r="L1480"/>
      <c r="M1480"/>
      <c r="N1480"/>
      <c r="O1480"/>
      <c r="P1480" s="73"/>
      <c r="Q1480" s="74"/>
      <c r="R1480" s="74"/>
      <c r="S1480" s="74"/>
      <c r="T1480" s="74"/>
      <c r="U1480" s="74"/>
      <c r="V1480"/>
      <c r="W1480"/>
      <c r="X1480"/>
      <c r="Y1480" s="13"/>
      <c r="Z1480" s="13"/>
      <c r="AA1480" s="13"/>
      <c r="AC1480"/>
      <c r="AD1480" s="13"/>
      <c r="AI1480" s="2"/>
      <c r="AM1480" s="22"/>
    </row>
    <row r="1481" spans="1:39" s="12" customFormat="1">
      <c r="A1481" s="26"/>
      <c r="B1481" s="11"/>
      <c r="E1481" s="26"/>
      <c r="F1481" s="13"/>
      <c r="G1481" s="13"/>
      <c r="H1481"/>
      <c r="I1481"/>
      <c r="J1481"/>
      <c r="K1481"/>
      <c r="L1481"/>
      <c r="M1481"/>
      <c r="N1481"/>
      <c r="O1481"/>
      <c r="P1481" s="73"/>
      <c r="Q1481" s="74"/>
      <c r="R1481" s="74"/>
      <c r="S1481" s="74"/>
      <c r="T1481" s="74"/>
      <c r="U1481" s="74"/>
      <c r="V1481"/>
      <c r="W1481"/>
      <c r="X1481"/>
      <c r="Y1481" s="13"/>
      <c r="Z1481" s="13"/>
      <c r="AA1481" s="13"/>
      <c r="AC1481"/>
      <c r="AD1481" s="13"/>
      <c r="AI1481" s="2"/>
      <c r="AM1481" s="22"/>
    </row>
    <row r="1482" spans="1:39" s="12" customFormat="1">
      <c r="A1482" s="26"/>
      <c r="B1482" s="11"/>
      <c r="E1482" s="26"/>
      <c r="F1482" s="13"/>
      <c r="G1482" s="13"/>
      <c r="H1482"/>
      <c r="I1482"/>
      <c r="J1482"/>
      <c r="K1482"/>
      <c r="L1482"/>
      <c r="M1482"/>
      <c r="N1482"/>
      <c r="O1482"/>
      <c r="P1482" s="73"/>
      <c r="Q1482" s="74"/>
      <c r="R1482" s="74"/>
      <c r="S1482" s="74"/>
      <c r="T1482" s="74"/>
      <c r="U1482" s="74"/>
      <c r="V1482"/>
      <c r="W1482"/>
      <c r="X1482"/>
      <c r="Y1482" s="13"/>
      <c r="Z1482" s="13"/>
      <c r="AA1482" s="13"/>
      <c r="AC1482"/>
      <c r="AD1482" s="13"/>
      <c r="AI1482" s="2"/>
      <c r="AM1482" s="22"/>
    </row>
    <row r="1483" spans="1:39" s="12" customFormat="1">
      <c r="A1483" s="26"/>
      <c r="B1483" s="11"/>
      <c r="E1483" s="26"/>
      <c r="F1483" s="13"/>
      <c r="G1483" s="13"/>
      <c r="H1483"/>
      <c r="I1483"/>
      <c r="J1483"/>
      <c r="K1483"/>
      <c r="L1483"/>
      <c r="M1483"/>
      <c r="N1483"/>
      <c r="O1483"/>
      <c r="P1483" s="73"/>
      <c r="Q1483" s="74"/>
      <c r="R1483" s="74"/>
      <c r="S1483" s="74"/>
      <c r="T1483" s="74"/>
      <c r="U1483" s="74"/>
      <c r="V1483"/>
      <c r="W1483"/>
      <c r="X1483"/>
      <c r="Y1483" s="13"/>
      <c r="Z1483" s="13"/>
      <c r="AA1483" s="13"/>
      <c r="AC1483"/>
      <c r="AD1483" s="13"/>
      <c r="AI1483" s="2"/>
      <c r="AM1483" s="22"/>
    </row>
    <row r="1484" spans="1:39" s="12" customFormat="1">
      <c r="A1484" s="26"/>
      <c r="B1484" s="11"/>
      <c r="E1484" s="26"/>
      <c r="F1484" s="13"/>
      <c r="G1484" s="13"/>
      <c r="H1484"/>
      <c r="I1484"/>
      <c r="J1484"/>
      <c r="K1484"/>
      <c r="L1484"/>
      <c r="M1484"/>
      <c r="N1484"/>
      <c r="O1484"/>
      <c r="P1484" s="73"/>
      <c r="Q1484" s="74"/>
      <c r="R1484" s="74"/>
      <c r="S1484" s="74"/>
      <c r="T1484" s="74"/>
      <c r="U1484" s="74"/>
      <c r="V1484"/>
      <c r="W1484"/>
      <c r="X1484"/>
      <c r="Y1484" s="13"/>
      <c r="Z1484" s="13"/>
      <c r="AA1484" s="13"/>
      <c r="AC1484"/>
      <c r="AD1484" s="13"/>
      <c r="AI1484" s="2"/>
      <c r="AM1484" s="22"/>
    </row>
    <row r="1485" spans="1:39" s="12" customFormat="1">
      <c r="A1485" s="26"/>
      <c r="B1485" s="11"/>
      <c r="E1485" s="26"/>
      <c r="F1485" s="13"/>
      <c r="G1485" s="13"/>
      <c r="H1485"/>
      <c r="I1485"/>
      <c r="J1485"/>
      <c r="K1485"/>
      <c r="L1485"/>
      <c r="M1485"/>
      <c r="N1485"/>
      <c r="O1485"/>
      <c r="P1485" s="73"/>
      <c r="Q1485" s="74"/>
      <c r="R1485" s="74"/>
      <c r="S1485" s="74"/>
      <c r="T1485" s="74"/>
      <c r="U1485" s="74"/>
      <c r="V1485"/>
      <c r="W1485"/>
      <c r="X1485"/>
      <c r="Y1485" s="13"/>
      <c r="Z1485" s="13"/>
      <c r="AA1485" s="13"/>
      <c r="AC1485"/>
      <c r="AD1485" s="13"/>
      <c r="AI1485" s="2"/>
      <c r="AM1485" s="22"/>
    </row>
    <row r="1486" spans="1:39" s="12" customFormat="1">
      <c r="A1486" s="26"/>
      <c r="B1486" s="11"/>
      <c r="E1486" s="26"/>
      <c r="F1486" s="13"/>
      <c r="G1486" s="13"/>
      <c r="H1486"/>
      <c r="I1486"/>
      <c r="J1486"/>
      <c r="K1486"/>
      <c r="L1486"/>
      <c r="M1486"/>
      <c r="N1486"/>
      <c r="O1486"/>
      <c r="P1486" s="73"/>
      <c r="Q1486" s="74"/>
      <c r="R1486" s="74"/>
      <c r="S1486" s="74"/>
      <c r="T1486" s="74"/>
      <c r="U1486" s="74"/>
      <c r="V1486"/>
      <c r="W1486"/>
      <c r="X1486"/>
      <c r="Y1486" s="13"/>
      <c r="Z1486" s="13"/>
      <c r="AA1486" s="13"/>
      <c r="AC1486"/>
      <c r="AD1486" s="13"/>
      <c r="AI1486" s="2"/>
      <c r="AM1486" s="22"/>
    </row>
    <row r="1487" spans="1:39" s="12" customFormat="1">
      <c r="A1487" s="26"/>
      <c r="B1487" s="11"/>
      <c r="E1487" s="26"/>
      <c r="F1487" s="13"/>
      <c r="G1487" s="13"/>
      <c r="H1487"/>
      <c r="I1487"/>
      <c r="J1487"/>
      <c r="K1487"/>
      <c r="L1487"/>
      <c r="M1487"/>
      <c r="N1487"/>
      <c r="O1487"/>
      <c r="P1487" s="73"/>
      <c r="Q1487" s="74"/>
      <c r="R1487" s="74"/>
      <c r="S1487" s="74"/>
      <c r="T1487" s="74"/>
      <c r="U1487" s="74"/>
      <c r="V1487"/>
      <c r="W1487"/>
      <c r="X1487"/>
      <c r="Y1487" s="13"/>
      <c r="Z1487" s="13"/>
      <c r="AA1487" s="13"/>
      <c r="AC1487"/>
      <c r="AD1487" s="13"/>
      <c r="AI1487" s="2"/>
      <c r="AM1487" s="22"/>
    </row>
    <row r="1488" spans="1:39" s="12" customFormat="1">
      <c r="A1488" s="26"/>
      <c r="B1488" s="11"/>
      <c r="E1488" s="26"/>
      <c r="F1488" s="13"/>
      <c r="G1488" s="13"/>
      <c r="H1488"/>
      <c r="I1488"/>
      <c r="J1488"/>
      <c r="K1488"/>
      <c r="L1488"/>
      <c r="M1488"/>
      <c r="N1488"/>
      <c r="O1488"/>
      <c r="P1488" s="73"/>
      <c r="Q1488" s="74"/>
      <c r="R1488" s="74"/>
      <c r="S1488" s="74"/>
      <c r="T1488" s="74"/>
      <c r="U1488" s="74"/>
      <c r="V1488"/>
      <c r="W1488"/>
      <c r="X1488"/>
      <c r="Y1488" s="13"/>
      <c r="Z1488" s="13"/>
      <c r="AA1488" s="13"/>
      <c r="AC1488"/>
      <c r="AD1488" s="13"/>
      <c r="AI1488" s="2"/>
      <c r="AM1488" s="22"/>
    </row>
    <row r="1489" spans="1:39" s="12" customFormat="1">
      <c r="A1489" s="26"/>
      <c r="B1489" s="11"/>
      <c r="E1489" s="26"/>
      <c r="F1489" s="13"/>
      <c r="G1489" s="13"/>
      <c r="H1489"/>
      <c r="I1489"/>
      <c r="J1489"/>
      <c r="K1489"/>
      <c r="L1489"/>
      <c r="M1489"/>
      <c r="N1489"/>
      <c r="O1489"/>
      <c r="P1489" s="73"/>
      <c r="Q1489" s="74"/>
      <c r="R1489" s="74"/>
      <c r="S1489" s="74"/>
      <c r="T1489" s="74"/>
      <c r="U1489" s="74"/>
      <c r="V1489"/>
      <c r="W1489"/>
      <c r="X1489"/>
      <c r="Y1489" s="13"/>
      <c r="Z1489" s="13"/>
      <c r="AA1489" s="13"/>
      <c r="AC1489"/>
      <c r="AD1489" s="13"/>
      <c r="AI1489" s="2"/>
      <c r="AM1489" s="22"/>
    </row>
    <row r="1490" spans="1:39" s="12" customFormat="1">
      <c r="A1490" s="26"/>
      <c r="B1490" s="11"/>
      <c r="E1490" s="26"/>
      <c r="F1490" s="13"/>
      <c r="G1490" s="13"/>
      <c r="H1490"/>
      <c r="I1490"/>
      <c r="J1490"/>
      <c r="K1490"/>
      <c r="L1490"/>
      <c r="M1490"/>
      <c r="N1490"/>
      <c r="O1490"/>
      <c r="P1490" s="73"/>
      <c r="Q1490" s="74"/>
      <c r="R1490" s="74"/>
      <c r="S1490" s="74"/>
      <c r="T1490" s="74"/>
      <c r="U1490" s="74"/>
      <c r="V1490"/>
      <c r="W1490"/>
      <c r="X1490"/>
      <c r="Y1490" s="13"/>
      <c r="Z1490" s="13"/>
      <c r="AA1490" s="13"/>
      <c r="AC1490"/>
      <c r="AD1490" s="13"/>
      <c r="AI1490" s="2"/>
      <c r="AM1490" s="22"/>
    </row>
    <row r="1491" spans="1:39" s="12" customFormat="1">
      <c r="A1491" s="26"/>
      <c r="B1491" s="11"/>
      <c r="E1491" s="26"/>
      <c r="F1491" s="13"/>
      <c r="G1491" s="13"/>
      <c r="H1491"/>
      <c r="I1491"/>
      <c r="J1491"/>
      <c r="K1491"/>
      <c r="L1491"/>
      <c r="M1491"/>
      <c r="N1491"/>
      <c r="O1491"/>
      <c r="P1491" s="73"/>
      <c r="Q1491" s="74"/>
      <c r="R1491" s="74"/>
      <c r="S1491" s="74"/>
      <c r="T1491" s="74"/>
      <c r="U1491" s="74"/>
      <c r="V1491"/>
      <c r="W1491"/>
      <c r="X1491"/>
      <c r="Y1491" s="13"/>
      <c r="Z1491" s="13"/>
      <c r="AA1491" s="13"/>
      <c r="AC1491"/>
      <c r="AD1491" s="13"/>
      <c r="AI1491" s="2"/>
      <c r="AM1491" s="22"/>
    </row>
    <row r="1492" spans="1:39" s="12" customFormat="1">
      <c r="A1492" s="26"/>
      <c r="B1492" s="11"/>
      <c r="E1492" s="26"/>
      <c r="F1492" s="13"/>
      <c r="G1492" s="13"/>
      <c r="H1492"/>
      <c r="I1492"/>
      <c r="J1492"/>
      <c r="K1492"/>
      <c r="L1492"/>
      <c r="M1492"/>
      <c r="N1492"/>
      <c r="O1492"/>
      <c r="P1492" s="73"/>
      <c r="Q1492" s="74"/>
      <c r="R1492" s="74"/>
      <c r="S1492" s="74"/>
      <c r="T1492" s="74"/>
      <c r="U1492" s="74"/>
      <c r="V1492"/>
      <c r="W1492"/>
      <c r="X1492"/>
      <c r="Y1492" s="13"/>
      <c r="Z1492" s="13"/>
      <c r="AA1492" s="13"/>
      <c r="AC1492"/>
      <c r="AD1492" s="13"/>
      <c r="AI1492" s="2"/>
      <c r="AM1492" s="22"/>
    </row>
    <row r="1493" spans="1:39" s="12" customFormat="1">
      <c r="A1493" s="26"/>
      <c r="B1493" s="11"/>
      <c r="E1493" s="26"/>
      <c r="F1493" s="13"/>
      <c r="G1493" s="13"/>
      <c r="H1493"/>
      <c r="I1493"/>
      <c r="J1493"/>
      <c r="K1493"/>
      <c r="L1493"/>
      <c r="M1493"/>
      <c r="N1493"/>
      <c r="O1493"/>
      <c r="P1493" s="73"/>
      <c r="Q1493" s="74"/>
      <c r="R1493" s="74"/>
      <c r="S1493" s="74"/>
      <c r="T1493" s="74"/>
      <c r="U1493" s="74"/>
      <c r="V1493"/>
      <c r="W1493"/>
      <c r="X1493"/>
      <c r="Y1493" s="13"/>
      <c r="Z1493" s="13"/>
      <c r="AA1493" s="13"/>
      <c r="AC1493"/>
      <c r="AD1493" s="13"/>
      <c r="AI1493" s="2"/>
      <c r="AM1493" s="22"/>
    </row>
    <row r="1494" spans="1:39" s="12" customFormat="1">
      <c r="A1494" s="26"/>
      <c r="B1494" s="11"/>
      <c r="E1494" s="26"/>
      <c r="F1494" s="13"/>
      <c r="G1494" s="13"/>
      <c r="H1494"/>
      <c r="I1494"/>
      <c r="J1494"/>
      <c r="K1494"/>
      <c r="L1494"/>
      <c r="M1494"/>
      <c r="N1494"/>
      <c r="O1494"/>
      <c r="P1494" s="73"/>
      <c r="Q1494" s="74"/>
      <c r="R1494" s="74"/>
      <c r="S1494" s="74"/>
      <c r="T1494" s="74"/>
      <c r="U1494" s="74"/>
      <c r="V1494"/>
      <c r="W1494"/>
      <c r="X1494"/>
      <c r="Y1494" s="13"/>
      <c r="Z1494" s="13"/>
      <c r="AA1494" s="13"/>
      <c r="AC1494"/>
      <c r="AD1494" s="13"/>
      <c r="AI1494" s="2"/>
      <c r="AM1494" s="22"/>
    </row>
    <row r="1495" spans="1:39" s="12" customFormat="1">
      <c r="A1495" s="26"/>
      <c r="B1495" s="11"/>
      <c r="E1495" s="26"/>
      <c r="F1495" s="13"/>
      <c r="G1495" s="13"/>
      <c r="H1495"/>
      <c r="I1495"/>
      <c r="J1495"/>
      <c r="K1495"/>
      <c r="L1495"/>
      <c r="M1495"/>
      <c r="N1495"/>
      <c r="O1495"/>
      <c r="P1495" s="73"/>
      <c r="Q1495" s="74"/>
      <c r="R1495" s="74"/>
      <c r="S1495" s="74"/>
      <c r="T1495" s="74"/>
      <c r="U1495" s="74"/>
      <c r="V1495"/>
      <c r="W1495"/>
      <c r="X1495"/>
      <c r="Y1495" s="13"/>
      <c r="Z1495" s="13"/>
      <c r="AA1495" s="13"/>
      <c r="AC1495"/>
      <c r="AD1495" s="13"/>
      <c r="AI1495" s="2"/>
      <c r="AM1495" s="22"/>
    </row>
    <row r="1496" spans="1:39" s="12" customFormat="1">
      <c r="A1496" s="26"/>
      <c r="B1496" s="11"/>
      <c r="E1496" s="26"/>
      <c r="F1496" s="13"/>
      <c r="G1496" s="13"/>
      <c r="H1496"/>
      <c r="I1496"/>
      <c r="J1496"/>
      <c r="K1496"/>
      <c r="L1496"/>
      <c r="M1496"/>
      <c r="N1496"/>
      <c r="O1496"/>
      <c r="P1496" s="73"/>
      <c r="Q1496" s="74"/>
      <c r="R1496" s="74"/>
      <c r="S1496" s="74"/>
      <c r="T1496" s="74"/>
      <c r="U1496" s="74"/>
      <c r="V1496"/>
      <c r="W1496"/>
      <c r="X1496"/>
      <c r="Y1496" s="13"/>
      <c r="Z1496" s="13"/>
      <c r="AA1496" s="13"/>
      <c r="AC1496"/>
      <c r="AD1496" s="13"/>
      <c r="AI1496" s="2"/>
      <c r="AM1496" s="22"/>
    </row>
    <row r="1497" spans="1:39" s="12" customFormat="1">
      <c r="A1497" s="26"/>
      <c r="B1497" s="11"/>
      <c r="E1497" s="26"/>
      <c r="F1497" s="13"/>
      <c r="G1497" s="13"/>
      <c r="H1497"/>
      <c r="I1497"/>
      <c r="J1497"/>
      <c r="K1497"/>
      <c r="L1497"/>
      <c r="M1497"/>
      <c r="N1497"/>
      <c r="O1497"/>
      <c r="P1497" s="73"/>
      <c r="Q1497" s="74"/>
      <c r="R1497" s="74"/>
      <c r="S1497" s="74"/>
      <c r="T1497" s="74"/>
      <c r="U1497" s="74"/>
      <c r="V1497"/>
      <c r="W1497"/>
      <c r="X1497"/>
      <c r="Y1497" s="13"/>
      <c r="Z1497" s="13"/>
      <c r="AA1497" s="13"/>
      <c r="AC1497"/>
      <c r="AD1497" s="13"/>
      <c r="AI1497" s="2"/>
      <c r="AM1497" s="22"/>
    </row>
    <row r="1498" spans="1:39" s="12" customFormat="1">
      <c r="A1498" s="26"/>
      <c r="B1498" s="11"/>
      <c r="E1498" s="26"/>
      <c r="F1498" s="13"/>
      <c r="G1498" s="13"/>
      <c r="H1498"/>
      <c r="I1498"/>
      <c r="J1498"/>
      <c r="K1498"/>
      <c r="L1498"/>
      <c r="M1498"/>
      <c r="N1498"/>
      <c r="O1498"/>
      <c r="P1498" s="73"/>
      <c r="Q1498" s="74"/>
      <c r="R1498" s="74"/>
      <c r="S1498" s="74"/>
      <c r="T1498" s="74"/>
      <c r="U1498" s="74"/>
      <c r="V1498"/>
      <c r="W1498"/>
      <c r="X1498"/>
      <c r="Y1498" s="13"/>
      <c r="Z1498" s="13"/>
      <c r="AA1498" s="13"/>
      <c r="AC1498"/>
      <c r="AD1498" s="13"/>
      <c r="AI1498" s="2"/>
      <c r="AM1498" s="22"/>
    </row>
    <row r="1499" spans="1:39" s="12" customFormat="1">
      <c r="A1499" s="26"/>
      <c r="B1499" s="11"/>
      <c r="E1499" s="26"/>
      <c r="F1499" s="13"/>
      <c r="G1499" s="13"/>
      <c r="H1499"/>
      <c r="I1499"/>
      <c r="J1499"/>
      <c r="K1499"/>
      <c r="L1499"/>
      <c r="M1499"/>
      <c r="N1499"/>
      <c r="O1499"/>
      <c r="P1499" s="73"/>
      <c r="Q1499" s="74"/>
      <c r="R1499" s="74"/>
      <c r="S1499" s="74"/>
      <c r="T1499" s="74"/>
      <c r="U1499" s="74"/>
      <c r="V1499"/>
      <c r="W1499"/>
      <c r="X1499"/>
      <c r="Y1499" s="13"/>
      <c r="Z1499" s="13"/>
      <c r="AA1499" s="13"/>
      <c r="AC1499"/>
      <c r="AD1499" s="13"/>
      <c r="AI1499" s="2"/>
      <c r="AM1499" s="22"/>
    </row>
    <row r="1500" spans="1:39" s="12" customFormat="1">
      <c r="A1500" s="26"/>
      <c r="B1500" s="11"/>
      <c r="E1500" s="26"/>
      <c r="F1500" s="13"/>
      <c r="G1500" s="13"/>
      <c r="H1500"/>
      <c r="I1500"/>
      <c r="J1500"/>
      <c r="K1500"/>
      <c r="L1500"/>
      <c r="M1500"/>
      <c r="N1500"/>
      <c r="O1500"/>
      <c r="P1500" s="73"/>
      <c r="Q1500" s="74"/>
      <c r="R1500" s="74"/>
      <c r="S1500" s="74"/>
      <c r="T1500" s="74"/>
      <c r="U1500" s="74"/>
      <c r="V1500"/>
      <c r="W1500"/>
      <c r="X1500"/>
      <c r="Y1500" s="13"/>
      <c r="Z1500" s="13"/>
      <c r="AA1500" s="13"/>
      <c r="AC1500"/>
      <c r="AD1500" s="13"/>
      <c r="AI1500" s="2"/>
      <c r="AM1500" s="22"/>
    </row>
    <row r="1501" spans="1:39" s="12" customFormat="1">
      <c r="A1501" s="26"/>
      <c r="B1501" s="11"/>
      <c r="E1501" s="26"/>
      <c r="F1501" s="13"/>
      <c r="G1501" s="13"/>
      <c r="H1501"/>
      <c r="I1501"/>
      <c r="J1501"/>
      <c r="K1501"/>
      <c r="L1501"/>
      <c r="M1501"/>
      <c r="N1501"/>
      <c r="O1501"/>
      <c r="P1501" s="73"/>
      <c r="Q1501" s="74"/>
      <c r="R1501" s="74"/>
      <c r="S1501" s="74"/>
      <c r="T1501" s="74"/>
      <c r="U1501" s="74"/>
      <c r="V1501"/>
      <c r="W1501"/>
      <c r="X1501"/>
      <c r="Y1501" s="13"/>
      <c r="Z1501" s="13"/>
      <c r="AA1501" s="13"/>
      <c r="AC1501"/>
      <c r="AD1501" s="13"/>
      <c r="AI1501" s="2"/>
      <c r="AM1501" s="22"/>
    </row>
    <row r="1502" spans="1:39" s="12" customFormat="1">
      <c r="A1502" s="26"/>
      <c r="B1502" s="11"/>
      <c r="E1502" s="26"/>
      <c r="F1502" s="13"/>
      <c r="G1502" s="13"/>
      <c r="H1502"/>
      <c r="I1502"/>
      <c r="J1502"/>
      <c r="K1502"/>
      <c r="L1502"/>
      <c r="M1502"/>
      <c r="N1502"/>
      <c r="O1502"/>
      <c r="P1502" s="73"/>
      <c r="Q1502" s="74"/>
      <c r="R1502" s="74"/>
      <c r="S1502" s="74"/>
      <c r="T1502" s="74"/>
      <c r="U1502" s="74"/>
      <c r="V1502"/>
      <c r="W1502"/>
      <c r="X1502"/>
      <c r="Y1502" s="13"/>
      <c r="Z1502" s="13"/>
      <c r="AA1502" s="13"/>
      <c r="AC1502"/>
      <c r="AD1502" s="13"/>
      <c r="AI1502" s="2"/>
      <c r="AM1502" s="22"/>
    </row>
    <row r="1503" spans="1:39" s="12" customFormat="1">
      <c r="A1503" s="26"/>
      <c r="B1503" s="11"/>
      <c r="E1503" s="26"/>
      <c r="F1503" s="13"/>
      <c r="G1503" s="13"/>
      <c r="H1503"/>
      <c r="I1503"/>
      <c r="J1503"/>
      <c r="K1503"/>
      <c r="L1503"/>
      <c r="M1503"/>
      <c r="N1503"/>
      <c r="O1503"/>
      <c r="P1503" s="73"/>
      <c r="Q1503" s="74"/>
      <c r="R1503" s="74"/>
      <c r="S1503" s="74"/>
      <c r="T1503" s="74"/>
      <c r="U1503" s="74"/>
      <c r="V1503"/>
      <c r="W1503"/>
      <c r="X1503"/>
      <c r="Y1503" s="13"/>
      <c r="Z1503" s="13"/>
      <c r="AA1503" s="13"/>
      <c r="AC1503"/>
      <c r="AD1503" s="13"/>
      <c r="AI1503" s="2"/>
      <c r="AM1503" s="22"/>
    </row>
    <row r="1504" spans="1:39" s="12" customFormat="1">
      <c r="A1504" s="26"/>
      <c r="B1504" s="11"/>
      <c r="E1504" s="26"/>
      <c r="F1504" s="13"/>
      <c r="G1504" s="13"/>
      <c r="H1504"/>
      <c r="I1504"/>
      <c r="J1504"/>
      <c r="K1504"/>
      <c r="L1504"/>
      <c r="M1504"/>
      <c r="N1504"/>
      <c r="O1504"/>
      <c r="P1504" s="73"/>
      <c r="Q1504" s="74"/>
      <c r="R1504" s="74"/>
      <c r="S1504" s="74"/>
      <c r="T1504" s="74"/>
      <c r="U1504" s="74"/>
      <c r="V1504"/>
      <c r="W1504"/>
      <c r="X1504"/>
      <c r="Y1504" s="13"/>
      <c r="Z1504" s="13"/>
      <c r="AA1504" s="13"/>
      <c r="AC1504"/>
      <c r="AD1504" s="13"/>
      <c r="AI1504" s="2"/>
      <c r="AM1504" s="22"/>
    </row>
    <row r="1505" spans="1:39" s="12" customFormat="1">
      <c r="A1505" s="26"/>
      <c r="B1505" s="11"/>
      <c r="E1505" s="26"/>
      <c r="F1505" s="13"/>
      <c r="G1505" s="13"/>
      <c r="H1505"/>
      <c r="I1505"/>
      <c r="J1505"/>
      <c r="K1505"/>
      <c r="L1505"/>
      <c r="M1505"/>
      <c r="N1505"/>
      <c r="O1505"/>
      <c r="P1505" s="73"/>
      <c r="Q1505" s="74"/>
      <c r="R1505" s="74"/>
      <c r="S1505" s="74"/>
      <c r="T1505" s="74"/>
      <c r="U1505" s="74"/>
      <c r="V1505"/>
      <c r="W1505"/>
      <c r="X1505"/>
      <c r="Y1505" s="13"/>
      <c r="Z1505" s="13"/>
      <c r="AA1505" s="13"/>
      <c r="AC1505"/>
      <c r="AD1505" s="13"/>
      <c r="AI1505" s="2"/>
      <c r="AM1505" s="22"/>
    </row>
    <row r="1506" spans="1:39" s="12" customFormat="1">
      <c r="A1506" s="26"/>
      <c r="B1506" s="11"/>
      <c r="E1506" s="26"/>
      <c r="F1506" s="13"/>
      <c r="G1506" s="13"/>
      <c r="H1506"/>
      <c r="I1506"/>
      <c r="J1506"/>
      <c r="K1506"/>
      <c r="L1506"/>
      <c r="M1506"/>
      <c r="N1506"/>
      <c r="O1506"/>
      <c r="P1506" s="73"/>
      <c r="Q1506" s="74"/>
      <c r="R1506" s="74"/>
      <c r="S1506" s="74"/>
      <c r="T1506" s="74"/>
      <c r="U1506" s="74"/>
      <c r="V1506"/>
      <c r="W1506"/>
      <c r="X1506"/>
      <c r="Y1506" s="13"/>
      <c r="Z1506" s="13"/>
      <c r="AA1506" s="13"/>
      <c r="AC1506"/>
      <c r="AD1506" s="13"/>
      <c r="AI1506" s="2"/>
      <c r="AM1506" s="22"/>
    </row>
    <row r="1507" spans="1:39" s="12" customFormat="1">
      <c r="A1507" s="26"/>
      <c r="B1507" s="11"/>
      <c r="E1507" s="26"/>
      <c r="F1507" s="13"/>
      <c r="G1507" s="13"/>
      <c r="H1507"/>
      <c r="I1507"/>
      <c r="J1507"/>
      <c r="K1507"/>
      <c r="L1507"/>
      <c r="M1507"/>
      <c r="N1507"/>
      <c r="O1507"/>
      <c r="P1507" s="73"/>
      <c r="Q1507" s="74"/>
      <c r="R1507" s="74"/>
      <c r="S1507" s="74"/>
      <c r="T1507" s="74"/>
      <c r="U1507" s="74"/>
      <c r="V1507"/>
      <c r="W1507"/>
      <c r="X1507"/>
      <c r="Y1507" s="13"/>
      <c r="Z1507" s="13"/>
      <c r="AA1507" s="13"/>
      <c r="AC1507"/>
      <c r="AD1507" s="13"/>
      <c r="AI1507" s="2"/>
      <c r="AM1507" s="22"/>
    </row>
    <row r="1508" spans="1:39" s="12" customFormat="1">
      <c r="A1508" s="26"/>
      <c r="B1508" s="11"/>
      <c r="E1508" s="26"/>
      <c r="F1508" s="13"/>
      <c r="G1508" s="13"/>
      <c r="H1508"/>
      <c r="I1508"/>
      <c r="J1508"/>
      <c r="K1508"/>
      <c r="L1508"/>
      <c r="M1508"/>
      <c r="N1508"/>
      <c r="O1508"/>
      <c r="P1508" s="73"/>
      <c r="Q1508" s="74"/>
      <c r="R1508" s="74"/>
      <c r="S1508" s="74"/>
      <c r="T1508" s="74"/>
      <c r="U1508" s="74"/>
      <c r="V1508"/>
      <c r="W1508"/>
      <c r="X1508"/>
      <c r="Y1508" s="13"/>
      <c r="Z1508" s="13"/>
      <c r="AA1508" s="13"/>
      <c r="AC1508"/>
      <c r="AD1508" s="13"/>
      <c r="AI1508" s="2"/>
      <c r="AM1508" s="22"/>
    </row>
    <row r="1509" spans="1:39" s="12" customFormat="1">
      <c r="A1509" s="26"/>
      <c r="B1509" s="11"/>
      <c r="E1509" s="26"/>
      <c r="F1509" s="13"/>
      <c r="G1509" s="13"/>
      <c r="H1509"/>
      <c r="I1509"/>
      <c r="J1509"/>
      <c r="K1509"/>
      <c r="L1509"/>
      <c r="M1509"/>
      <c r="N1509"/>
      <c r="O1509"/>
      <c r="P1509" s="73"/>
      <c r="Q1509" s="74"/>
      <c r="R1509" s="74"/>
      <c r="S1509" s="74"/>
      <c r="T1509" s="74"/>
      <c r="U1509" s="74"/>
      <c r="V1509"/>
      <c r="W1509"/>
      <c r="X1509"/>
      <c r="Y1509" s="13"/>
      <c r="Z1509" s="13"/>
      <c r="AA1509" s="13"/>
      <c r="AC1509"/>
      <c r="AD1509" s="13"/>
      <c r="AI1509" s="2"/>
      <c r="AM1509" s="22"/>
    </row>
    <row r="1510" spans="1:39" s="12" customFormat="1">
      <c r="A1510" s="26"/>
      <c r="B1510" s="11"/>
      <c r="E1510" s="26"/>
      <c r="F1510" s="13"/>
      <c r="G1510" s="13"/>
      <c r="H1510"/>
      <c r="I1510"/>
      <c r="J1510"/>
      <c r="K1510"/>
      <c r="L1510"/>
      <c r="M1510"/>
      <c r="N1510"/>
      <c r="O1510"/>
      <c r="P1510" s="73"/>
      <c r="Q1510" s="74"/>
      <c r="R1510" s="74"/>
      <c r="S1510" s="74"/>
      <c r="T1510" s="74"/>
      <c r="U1510" s="74"/>
      <c r="V1510"/>
      <c r="W1510"/>
      <c r="X1510"/>
      <c r="Y1510" s="13"/>
      <c r="Z1510" s="13"/>
      <c r="AA1510" s="13"/>
      <c r="AC1510"/>
      <c r="AD1510" s="13"/>
      <c r="AI1510" s="2"/>
      <c r="AM1510" s="22"/>
    </row>
    <row r="1511" spans="1:39" s="12" customFormat="1">
      <c r="A1511" s="26"/>
      <c r="B1511" s="11"/>
      <c r="E1511" s="26"/>
      <c r="F1511" s="13"/>
      <c r="G1511" s="13"/>
      <c r="H1511"/>
      <c r="I1511"/>
      <c r="J1511"/>
      <c r="K1511"/>
      <c r="L1511"/>
      <c r="M1511"/>
      <c r="N1511"/>
      <c r="O1511"/>
      <c r="P1511" s="73"/>
      <c r="Q1511" s="74"/>
      <c r="R1511" s="74"/>
      <c r="S1511" s="74"/>
      <c r="T1511" s="74"/>
      <c r="U1511" s="74"/>
      <c r="V1511"/>
      <c r="W1511"/>
      <c r="X1511"/>
      <c r="Y1511" s="13"/>
      <c r="Z1511" s="13"/>
      <c r="AA1511" s="13"/>
      <c r="AC1511"/>
      <c r="AD1511" s="13"/>
      <c r="AI1511" s="2"/>
      <c r="AM1511" s="22"/>
    </row>
    <row r="1512" spans="1:39" s="12" customFormat="1">
      <c r="A1512" s="26"/>
      <c r="B1512" s="11"/>
      <c r="E1512" s="26"/>
      <c r="F1512" s="13"/>
      <c r="G1512" s="13"/>
      <c r="H1512"/>
      <c r="I1512"/>
      <c r="J1512"/>
      <c r="K1512"/>
      <c r="L1512"/>
      <c r="M1512"/>
      <c r="N1512"/>
      <c r="O1512"/>
      <c r="P1512" s="73"/>
      <c r="Q1512" s="74"/>
      <c r="R1512" s="74"/>
      <c r="S1512" s="74"/>
      <c r="T1512" s="74"/>
      <c r="U1512" s="74"/>
      <c r="V1512"/>
      <c r="W1512"/>
      <c r="X1512"/>
      <c r="Y1512" s="13"/>
      <c r="Z1512" s="13"/>
      <c r="AA1512" s="13"/>
      <c r="AC1512"/>
      <c r="AD1512" s="13"/>
      <c r="AI1512" s="2"/>
      <c r="AM1512" s="22"/>
    </row>
    <row r="1513" spans="1:39" s="12" customFormat="1">
      <c r="A1513" s="26"/>
      <c r="B1513" s="11"/>
      <c r="E1513" s="26"/>
      <c r="F1513" s="13"/>
      <c r="G1513" s="13"/>
      <c r="H1513"/>
      <c r="I1513"/>
      <c r="J1513"/>
      <c r="K1513"/>
      <c r="L1513"/>
      <c r="M1513"/>
      <c r="N1513"/>
      <c r="O1513"/>
      <c r="P1513" s="73"/>
      <c r="Q1513" s="74"/>
      <c r="R1513" s="74"/>
      <c r="S1513" s="74"/>
      <c r="T1513" s="74"/>
      <c r="U1513" s="74"/>
      <c r="V1513"/>
      <c r="W1513"/>
      <c r="X1513"/>
      <c r="Y1513" s="13"/>
      <c r="Z1513" s="13"/>
      <c r="AA1513" s="13"/>
      <c r="AC1513"/>
      <c r="AD1513" s="13"/>
      <c r="AI1513" s="2"/>
      <c r="AM1513" s="22"/>
    </row>
    <row r="1514" spans="1:39" s="12" customFormat="1">
      <c r="A1514" s="26"/>
      <c r="B1514" s="11"/>
      <c r="E1514" s="26"/>
      <c r="F1514" s="13"/>
      <c r="G1514" s="13"/>
      <c r="H1514"/>
      <c r="I1514"/>
      <c r="J1514"/>
      <c r="K1514"/>
      <c r="L1514"/>
      <c r="M1514"/>
      <c r="N1514"/>
      <c r="O1514"/>
      <c r="P1514" s="73"/>
      <c r="Q1514" s="74"/>
      <c r="R1514" s="74"/>
      <c r="S1514" s="74"/>
      <c r="T1514" s="74"/>
      <c r="U1514" s="74"/>
      <c r="V1514"/>
      <c r="W1514"/>
      <c r="X1514"/>
      <c r="Y1514" s="13"/>
      <c r="Z1514" s="13"/>
      <c r="AA1514" s="13"/>
      <c r="AC1514"/>
      <c r="AD1514" s="13"/>
      <c r="AI1514" s="2"/>
      <c r="AM1514" s="22"/>
    </row>
    <row r="1515" spans="1:39" s="12" customFormat="1">
      <c r="A1515" s="26"/>
      <c r="B1515" s="11"/>
      <c r="E1515" s="26"/>
      <c r="F1515" s="13"/>
      <c r="G1515" s="13"/>
      <c r="H1515"/>
      <c r="I1515"/>
      <c r="J1515"/>
      <c r="K1515"/>
      <c r="L1515"/>
      <c r="M1515"/>
      <c r="N1515"/>
      <c r="O1515"/>
      <c r="P1515" s="73"/>
      <c r="Q1515" s="74"/>
      <c r="R1515" s="74"/>
      <c r="S1515" s="74"/>
      <c r="T1515" s="74"/>
      <c r="U1515" s="74"/>
      <c r="V1515"/>
      <c r="W1515"/>
      <c r="X1515"/>
      <c r="Y1515" s="13"/>
      <c r="Z1515" s="13"/>
      <c r="AA1515" s="13"/>
      <c r="AC1515"/>
      <c r="AD1515" s="13"/>
      <c r="AI1515" s="2"/>
      <c r="AM1515" s="22"/>
    </row>
    <row r="1516" spans="1:39" s="12" customFormat="1">
      <c r="A1516" s="26"/>
      <c r="B1516" s="11"/>
      <c r="E1516" s="26"/>
      <c r="F1516" s="13"/>
      <c r="G1516" s="13"/>
      <c r="H1516"/>
      <c r="I1516"/>
      <c r="J1516"/>
      <c r="K1516"/>
      <c r="L1516"/>
      <c r="M1516"/>
      <c r="N1516"/>
      <c r="O1516"/>
      <c r="P1516" s="73"/>
      <c r="Q1516" s="74"/>
      <c r="R1516" s="74"/>
      <c r="S1516" s="74"/>
      <c r="T1516" s="74"/>
      <c r="U1516" s="74"/>
      <c r="V1516"/>
      <c r="W1516"/>
      <c r="X1516"/>
      <c r="Y1516" s="13"/>
      <c r="Z1516" s="13"/>
      <c r="AA1516" s="13"/>
      <c r="AC1516"/>
      <c r="AD1516" s="13"/>
      <c r="AI1516" s="2"/>
      <c r="AM1516" s="22"/>
    </row>
    <row r="1517" spans="1:39" s="12" customFormat="1">
      <c r="A1517" s="26"/>
      <c r="B1517" s="11"/>
      <c r="E1517" s="26"/>
      <c r="F1517" s="13"/>
      <c r="G1517" s="13"/>
      <c r="H1517"/>
      <c r="I1517"/>
      <c r="J1517"/>
      <c r="K1517"/>
      <c r="L1517"/>
      <c r="M1517"/>
      <c r="N1517"/>
      <c r="O1517"/>
      <c r="P1517" s="73"/>
      <c r="Q1517" s="74"/>
      <c r="R1517" s="74"/>
      <c r="S1517" s="74"/>
      <c r="T1517" s="74"/>
      <c r="U1517" s="74"/>
      <c r="V1517"/>
      <c r="W1517"/>
      <c r="X1517"/>
      <c r="Y1517" s="13"/>
      <c r="Z1517" s="13"/>
      <c r="AA1517" s="13"/>
      <c r="AC1517"/>
      <c r="AD1517" s="13"/>
      <c r="AI1517" s="2"/>
      <c r="AM1517" s="22"/>
    </row>
    <row r="1518" spans="1:39" s="12" customFormat="1">
      <c r="A1518" s="26"/>
      <c r="B1518" s="11"/>
      <c r="E1518" s="26"/>
      <c r="F1518" s="13"/>
      <c r="G1518" s="13"/>
      <c r="H1518"/>
      <c r="I1518"/>
      <c r="J1518"/>
      <c r="K1518"/>
      <c r="L1518"/>
      <c r="M1518"/>
      <c r="N1518"/>
      <c r="O1518"/>
      <c r="P1518" s="73"/>
      <c r="Q1518" s="74"/>
      <c r="R1518" s="74"/>
      <c r="S1518" s="74"/>
      <c r="T1518" s="74"/>
      <c r="U1518" s="74"/>
      <c r="V1518"/>
      <c r="W1518"/>
      <c r="X1518"/>
      <c r="Y1518" s="13"/>
      <c r="Z1518" s="13"/>
      <c r="AA1518" s="13"/>
      <c r="AC1518"/>
      <c r="AD1518" s="13"/>
      <c r="AI1518" s="2"/>
      <c r="AM1518" s="22"/>
    </row>
    <row r="1519" spans="1:39" s="12" customFormat="1">
      <c r="A1519" s="26"/>
      <c r="B1519" s="11"/>
      <c r="E1519" s="26"/>
      <c r="F1519" s="13"/>
      <c r="G1519" s="13"/>
      <c r="H1519"/>
      <c r="I1519"/>
      <c r="J1519"/>
      <c r="K1519"/>
      <c r="L1519"/>
      <c r="M1519"/>
      <c r="N1519"/>
      <c r="O1519"/>
      <c r="P1519" s="73"/>
      <c r="Q1519" s="74"/>
      <c r="R1519" s="74"/>
      <c r="S1519" s="74"/>
      <c r="T1519" s="74"/>
      <c r="U1519" s="74"/>
      <c r="V1519"/>
      <c r="W1519"/>
      <c r="X1519"/>
      <c r="Y1519" s="13"/>
      <c r="Z1519" s="13"/>
      <c r="AA1519" s="13"/>
      <c r="AC1519"/>
      <c r="AD1519" s="13"/>
      <c r="AI1519" s="2"/>
      <c r="AM1519" s="22"/>
    </row>
    <row r="1520" spans="1:39" s="12" customFormat="1">
      <c r="A1520" s="26"/>
      <c r="B1520" s="11"/>
      <c r="E1520" s="26"/>
      <c r="F1520" s="13"/>
      <c r="G1520" s="13"/>
      <c r="H1520"/>
      <c r="I1520"/>
      <c r="J1520"/>
      <c r="K1520"/>
      <c r="L1520"/>
      <c r="M1520"/>
      <c r="N1520"/>
      <c r="O1520"/>
      <c r="P1520" s="73"/>
      <c r="Q1520" s="74"/>
      <c r="R1520" s="74"/>
      <c r="S1520" s="74"/>
      <c r="T1520" s="74"/>
      <c r="U1520" s="74"/>
      <c r="V1520"/>
      <c r="W1520"/>
      <c r="X1520"/>
      <c r="Y1520" s="13"/>
      <c r="Z1520" s="13"/>
      <c r="AA1520" s="13"/>
      <c r="AC1520"/>
      <c r="AD1520" s="13"/>
      <c r="AI1520" s="2"/>
      <c r="AM1520" s="22"/>
    </row>
    <row r="1521" spans="1:39" s="12" customFormat="1">
      <c r="A1521" s="26"/>
      <c r="B1521" s="11"/>
      <c r="E1521" s="26"/>
      <c r="F1521" s="13"/>
      <c r="G1521" s="13"/>
      <c r="H1521"/>
      <c r="I1521"/>
      <c r="J1521"/>
      <c r="K1521"/>
      <c r="L1521"/>
      <c r="M1521"/>
      <c r="N1521"/>
      <c r="O1521"/>
      <c r="P1521" s="73"/>
      <c r="Q1521" s="74"/>
      <c r="R1521" s="74"/>
      <c r="S1521" s="74"/>
      <c r="T1521" s="74"/>
      <c r="U1521" s="74"/>
      <c r="V1521"/>
      <c r="W1521"/>
      <c r="X1521"/>
      <c r="Y1521" s="13"/>
      <c r="Z1521" s="13"/>
      <c r="AA1521" s="13"/>
      <c r="AC1521"/>
      <c r="AD1521" s="13"/>
      <c r="AI1521" s="2"/>
      <c r="AM1521" s="22"/>
    </row>
    <row r="1522" spans="1:39" s="12" customFormat="1">
      <c r="A1522" s="26"/>
      <c r="B1522" s="11"/>
      <c r="E1522" s="26"/>
      <c r="F1522" s="13"/>
      <c r="G1522" s="13"/>
      <c r="H1522"/>
      <c r="I1522"/>
      <c r="J1522"/>
      <c r="K1522"/>
      <c r="L1522"/>
      <c r="M1522"/>
      <c r="N1522"/>
      <c r="O1522"/>
      <c r="P1522" s="73"/>
      <c r="Q1522" s="74"/>
      <c r="R1522" s="74"/>
      <c r="S1522" s="74"/>
      <c r="T1522" s="74"/>
      <c r="U1522" s="74"/>
      <c r="V1522"/>
      <c r="W1522"/>
      <c r="X1522"/>
      <c r="Y1522" s="13"/>
      <c r="Z1522" s="13"/>
      <c r="AA1522" s="13"/>
      <c r="AC1522"/>
      <c r="AD1522" s="13"/>
      <c r="AI1522" s="2"/>
      <c r="AM1522" s="22"/>
    </row>
    <row r="1523" spans="1:39" s="12" customFormat="1">
      <c r="A1523" s="26"/>
      <c r="B1523" s="11"/>
      <c r="E1523" s="26"/>
      <c r="F1523" s="13"/>
      <c r="G1523" s="13"/>
      <c r="H1523"/>
      <c r="I1523"/>
      <c r="J1523"/>
      <c r="K1523"/>
      <c r="L1523"/>
      <c r="M1523"/>
      <c r="N1523"/>
      <c r="O1523"/>
      <c r="P1523" s="73"/>
      <c r="Q1523" s="74"/>
      <c r="R1523" s="74"/>
      <c r="S1523" s="74"/>
      <c r="T1523" s="74"/>
      <c r="U1523" s="74"/>
      <c r="V1523"/>
      <c r="W1523"/>
      <c r="X1523"/>
      <c r="Y1523" s="13"/>
      <c r="Z1523" s="13"/>
      <c r="AA1523" s="13"/>
      <c r="AC1523"/>
      <c r="AD1523" s="13"/>
      <c r="AI1523" s="2"/>
      <c r="AM1523" s="22"/>
    </row>
    <row r="1524" spans="1:39" s="12" customFormat="1">
      <c r="A1524" s="26"/>
      <c r="B1524" s="11"/>
      <c r="E1524" s="26"/>
      <c r="F1524" s="13"/>
      <c r="G1524" s="13"/>
      <c r="H1524"/>
      <c r="I1524"/>
      <c r="J1524"/>
      <c r="K1524"/>
      <c r="L1524"/>
      <c r="M1524"/>
      <c r="N1524"/>
      <c r="O1524"/>
      <c r="P1524" s="73"/>
      <c r="Q1524" s="74"/>
      <c r="R1524" s="74"/>
      <c r="S1524" s="74"/>
      <c r="T1524" s="74"/>
      <c r="U1524" s="74"/>
      <c r="V1524"/>
      <c r="W1524"/>
      <c r="X1524"/>
      <c r="Y1524" s="13"/>
      <c r="Z1524" s="13"/>
      <c r="AA1524" s="13"/>
      <c r="AC1524"/>
      <c r="AD1524" s="13"/>
      <c r="AI1524" s="2"/>
      <c r="AM1524" s="22"/>
    </row>
    <row r="1525" spans="1:39" s="12" customFormat="1">
      <c r="A1525" s="26"/>
      <c r="B1525" s="11"/>
      <c r="E1525" s="26"/>
      <c r="F1525" s="13"/>
      <c r="G1525" s="13"/>
      <c r="H1525"/>
      <c r="I1525"/>
      <c r="J1525"/>
      <c r="K1525"/>
      <c r="L1525"/>
      <c r="M1525"/>
      <c r="N1525"/>
      <c r="O1525"/>
      <c r="P1525" s="73"/>
      <c r="Q1525" s="74"/>
      <c r="R1525" s="74"/>
      <c r="S1525" s="74"/>
      <c r="T1525" s="74"/>
      <c r="U1525" s="74"/>
      <c r="V1525"/>
      <c r="W1525"/>
      <c r="X1525"/>
      <c r="Y1525" s="13"/>
      <c r="Z1525" s="13"/>
      <c r="AA1525" s="13"/>
      <c r="AC1525"/>
      <c r="AD1525" s="13"/>
      <c r="AI1525" s="2"/>
      <c r="AM1525" s="22"/>
    </row>
    <row r="1526" spans="1:39" s="12" customFormat="1">
      <c r="A1526" s="26"/>
      <c r="B1526" s="11"/>
      <c r="E1526" s="26"/>
      <c r="F1526" s="13"/>
      <c r="G1526" s="13"/>
      <c r="H1526"/>
      <c r="I1526"/>
      <c r="J1526"/>
      <c r="K1526"/>
      <c r="L1526"/>
      <c r="M1526"/>
      <c r="N1526"/>
      <c r="O1526"/>
      <c r="P1526" s="73"/>
      <c r="Q1526" s="74"/>
      <c r="R1526" s="74"/>
      <c r="S1526" s="74"/>
      <c r="T1526" s="74"/>
      <c r="U1526" s="74"/>
      <c r="V1526"/>
      <c r="W1526"/>
      <c r="X1526"/>
      <c r="Y1526" s="13"/>
      <c r="Z1526" s="13"/>
      <c r="AA1526" s="13"/>
      <c r="AC1526"/>
      <c r="AD1526" s="13"/>
      <c r="AI1526" s="2"/>
      <c r="AM1526" s="22"/>
    </row>
    <row r="1527" spans="1:39" s="12" customFormat="1">
      <c r="A1527" s="26"/>
      <c r="B1527" s="11"/>
      <c r="E1527" s="26"/>
      <c r="F1527" s="13"/>
      <c r="G1527" s="13"/>
      <c r="H1527"/>
      <c r="I1527"/>
      <c r="J1527"/>
      <c r="K1527"/>
      <c r="L1527"/>
      <c r="M1527"/>
      <c r="N1527"/>
      <c r="O1527"/>
      <c r="P1527" s="73"/>
      <c r="Q1527" s="74"/>
      <c r="R1527" s="74"/>
      <c r="S1527" s="74"/>
      <c r="T1527" s="74"/>
      <c r="U1527" s="74"/>
      <c r="V1527"/>
      <c r="W1527"/>
      <c r="X1527"/>
      <c r="Y1527" s="13"/>
      <c r="Z1527" s="13"/>
      <c r="AA1527" s="13"/>
      <c r="AC1527"/>
      <c r="AD1527" s="13"/>
      <c r="AI1527" s="2"/>
      <c r="AM1527" s="22"/>
    </row>
    <row r="1528" spans="1:39" s="12" customFormat="1">
      <c r="A1528" s="26"/>
      <c r="B1528" s="11"/>
      <c r="E1528" s="26"/>
      <c r="F1528" s="13"/>
      <c r="G1528" s="13"/>
      <c r="H1528"/>
      <c r="I1528"/>
      <c r="J1528"/>
      <c r="K1528"/>
      <c r="L1528"/>
      <c r="M1528"/>
      <c r="N1528"/>
      <c r="O1528"/>
      <c r="P1528" s="73"/>
      <c r="Q1528" s="74"/>
      <c r="R1528" s="74"/>
      <c r="S1528" s="74"/>
      <c r="T1528" s="74"/>
      <c r="U1528" s="74"/>
      <c r="V1528"/>
      <c r="W1528"/>
      <c r="X1528"/>
      <c r="Y1528" s="13"/>
      <c r="Z1528" s="13"/>
      <c r="AA1528" s="13"/>
      <c r="AC1528"/>
      <c r="AD1528" s="13"/>
      <c r="AI1528" s="2"/>
      <c r="AM1528" s="22"/>
    </row>
    <row r="1529" spans="1:39" s="12" customFormat="1">
      <c r="A1529" s="26"/>
      <c r="B1529" s="11"/>
      <c r="E1529" s="26"/>
      <c r="F1529" s="13"/>
      <c r="G1529" s="13"/>
      <c r="H1529"/>
      <c r="I1529"/>
      <c r="J1529"/>
      <c r="K1529"/>
      <c r="L1529"/>
      <c r="M1529"/>
      <c r="N1529"/>
      <c r="O1529"/>
      <c r="P1529" s="73"/>
      <c r="Q1529" s="74"/>
      <c r="R1529" s="74"/>
      <c r="S1529" s="74"/>
      <c r="T1529" s="74"/>
      <c r="U1529" s="74"/>
      <c r="V1529"/>
      <c r="W1529"/>
      <c r="X1529"/>
      <c r="Y1529" s="13"/>
      <c r="Z1529" s="13"/>
      <c r="AA1529" s="13"/>
      <c r="AC1529"/>
      <c r="AD1529" s="13"/>
      <c r="AI1529" s="2"/>
      <c r="AM1529" s="22"/>
    </row>
    <row r="1530" spans="1:39" s="12" customFormat="1">
      <c r="A1530" s="26"/>
      <c r="B1530" s="11"/>
      <c r="E1530" s="26"/>
      <c r="F1530" s="13"/>
      <c r="G1530" s="13"/>
      <c r="H1530"/>
      <c r="I1530"/>
      <c r="J1530"/>
      <c r="K1530"/>
      <c r="L1530"/>
      <c r="M1530"/>
      <c r="N1530"/>
      <c r="O1530"/>
      <c r="P1530" s="73"/>
      <c r="Q1530" s="74"/>
      <c r="R1530" s="74"/>
      <c r="S1530" s="74"/>
      <c r="T1530" s="74"/>
      <c r="U1530" s="74"/>
      <c r="V1530"/>
      <c r="W1530"/>
      <c r="X1530"/>
      <c r="Y1530" s="13"/>
      <c r="Z1530" s="13"/>
      <c r="AA1530" s="13"/>
      <c r="AC1530"/>
      <c r="AD1530" s="13"/>
      <c r="AI1530" s="2"/>
      <c r="AM1530" s="22"/>
    </row>
    <row r="1531" spans="1:39" s="12" customFormat="1">
      <c r="A1531" s="26"/>
      <c r="B1531" s="11"/>
      <c r="E1531" s="26"/>
      <c r="F1531" s="13"/>
      <c r="G1531" s="13"/>
      <c r="H1531"/>
      <c r="I1531"/>
      <c r="J1531"/>
      <c r="K1531"/>
      <c r="L1531"/>
      <c r="M1531"/>
      <c r="N1531"/>
      <c r="O1531"/>
      <c r="P1531" s="73"/>
      <c r="Q1531" s="74"/>
      <c r="R1531" s="74"/>
      <c r="S1531" s="74"/>
      <c r="T1531" s="74"/>
      <c r="U1531" s="74"/>
      <c r="V1531"/>
      <c r="W1531"/>
      <c r="X1531"/>
      <c r="Y1531" s="13"/>
      <c r="Z1531" s="13"/>
      <c r="AA1531" s="13"/>
      <c r="AC1531"/>
      <c r="AD1531" s="13"/>
      <c r="AI1531" s="2"/>
      <c r="AM1531" s="22"/>
    </row>
    <row r="1532" spans="1:39" s="12" customFormat="1">
      <c r="A1532" s="26"/>
      <c r="B1532" s="11"/>
      <c r="E1532" s="26"/>
      <c r="F1532" s="13"/>
      <c r="G1532" s="13"/>
      <c r="H1532"/>
      <c r="I1532"/>
      <c r="J1532"/>
      <c r="K1532"/>
      <c r="L1532"/>
      <c r="M1532"/>
      <c r="N1532"/>
      <c r="O1532"/>
      <c r="P1532" s="73"/>
      <c r="Q1532" s="74"/>
      <c r="R1532" s="74"/>
      <c r="S1532" s="74"/>
      <c r="T1532" s="74"/>
      <c r="U1532" s="74"/>
      <c r="V1532"/>
      <c r="W1532"/>
      <c r="X1532"/>
      <c r="Y1532" s="13"/>
      <c r="Z1532" s="13"/>
      <c r="AA1532" s="13"/>
      <c r="AC1532"/>
      <c r="AD1532" s="13"/>
      <c r="AI1532" s="2"/>
      <c r="AM1532" s="22"/>
    </row>
    <row r="1533" spans="1:39" s="12" customFormat="1">
      <c r="A1533" s="26"/>
      <c r="B1533" s="11"/>
      <c r="E1533" s="26"/>
      <c r="F1533" s="13"/>
      <c r="G1533" s="13"/>
      <c r="H1533"/>
      <c r="I1533"/>
      <c r="J1533"/>
      <c r="K1533"/>
      <c r="L1533"/>
      <c r="M1533"/>
      <c r="N1533"/>
      <c r="O1533"/>
      <c r="P1533" s="73"/>
      <c r="Q1533" s="74"/>
      <c r="R1533" s="74"/>
      <c r="S1533" s="74"/>
      <c r="T1533" s="74"/>
      <c r="U1533" s="74"/>
      <c r="V1533"/>
      <c r="W1533"/>
      <c r="X1533"/>
      <c r="Y1533" s="13"/>
      <c r="Z1533" s="13"/>
      <c r="AA1533" s="13"/>
      <c r="AC1533"/>
      <c r="AD1533" s="13"/>
      <c r="AI1533" s="2"/>
      <c r="AM1533" s="22"/>
    </row>
    <row r="1534" spans="1:39" s="12" customFormat="1">
      <c r="A1534" s="26"/>
      <c r="B1534" s="11"/>
      <c r="E1534" s="26"/>
      <c r="F1534" s="13"/>
      <c r="G1534" s="13"/>
      <c r="H1534"/>
      <c r="I1534"/>
      <c r="J1534"/>
      <c r="K1534"/>
      <c r="L1534"/>
      <c r="M1534"/>
      <c r="N1534"/>
      <c r="O1534"/>
      <c r="P1534" s="73"/>
      <c r="Q1534" s="74"/>
      <c r="R1534" s="74"/>
      <c r="S1534" s="74"/>
      <c r="T1534" s="74"/>
      <c r="U1534" s="74"/>
      <c r="V1534"/>
      <c r="W1534"/>
      <c r="X1534"/>
      <c r="Y1534" s="13"/>
      <c r="Z1534" s="13"/>
      <c r="AA1534" s="13"/>
      <c r="AC1534"/>
      <c r="AD1534" s="13"/>
      <c r="AI1534" s="2"/>
      <c r="AM1534" s="22"/>
    </row>
    <row r="1535" spans="1:39" s="12" customFormat="1">
      <c r="A1535" s="26"/>
      <c r="B1535" s="11"/>
      <c r="E1535" s="26"/>
      <c r="F1535" s="13"/>
      <c r="G1535" s="13"/>
      <c r="H1535"/>
      <c r="I1535"/>
      <c r="J1535"/>
      <c r="K1535"/>
      <c r="L1535"/>
      <c r="M1535"/>
      <c r="N1535"/>
      <c r="O1535"/>
      <c r="P1535" s="73"/>
      <c r="Q1535" s="74"/>
      <c r="R1535" s="74"/>
      <c r="S1535" s="74"/>
      <c r="T1535" s="74"/>
      <c r="U1535" s="74"/>
      <c r="V1535"/>
      <c r="W1535"/>
      <c r="X1535"/>
      <c r="Y1535" s="13"/>
      <c r="Z1535" s="13"/>
      <c r="AA1535" s="13"/>
      <c r="AC1535"/>
      <c r="AD1535" s="13"/>
      <c r="AI1535" s="2"/>
      <c r="AM1535" s="22"/>
    </row>
    <row r="1536" spans="1:39" s="12" customFormat="1">
      <c r="A1536" s="26"/>
      <c r="B1536" s="11"/>
      <c r="E1536" s="26"/>
      <c r="F1536" s="13"/>
      <c r="G1536" s="13"/>
      <c r="H1536"/>
      <c r="I1536"/>
      <c r="J1536"/>
      <c r="K1536"/>
      <c r="L1536"/>
      <c r="M1536"/>
      <c r="N1536"/>
      <c r="O1536"/>
      <c r="P1536" s="73"/>
      <c r="Q1536" s="74"/>
      <c r="R1536" s="74"/>
      <c r="S1536" s="74"/>
      <c r="T1536" s="74"/>
      <c r="U1536" s="74"/>
      <c r="V1536"/>
      <c r="W1536"/>
      <c r="X1536"/>
      <c r="Y1536" s="13"/>
      <c r="Z1536" s="13"/>
      <c r="AA1536" s="13"/>
      <c r="AC1536"/>
      <c r="AD1536" s="13"/>
      <c r="AI1536" s="2"/>
      <c r="AM1536" s="22"/>
    </row>
    <row r="1537" spans="1:39" s="12" customFormat="1">
      <c r="A1537" s="26"/>
      <c r="B1537" s="11"/>
      <c r="E1537" s="26"/>
      <c r="F1537" s="13"/>
      <c r="G1537" s="13"/>
      <c r="H1537"/>
      <c r="I1537"/>
      <c r="J1537"/>
      <c r="K1537"/>
      <c r="L1537"/>
      <c r="M1537"/>
      <c r="N1537"/>
      <c r="O1537"/>
      <c r="P1537" s="73"/>
      <c r="Q1537" s="74"/>
      <c r="R1537" s="74"/>
      <c r="S1537" s="74"/>
      <c r="T1537" s="74"/>
      <c r="U1537" s="74"/>
      <c r="V1537"/>
      <c r="W1537"/>
      <c r="X1537"/>
      <c r="Y1537" s="13"/>
      <c r="Z1537" s="13"/>
      <c r="AA1537" s="13"/>
      <c r="AC1537"/>
      <c r="AD1537" s="13"/>
      <c r="AI1537" s="2"/>
      <c r="AM1537" s="22"/>
    </row>
    <row r="1538" spans="1:39" s="12" customFormat="1">
      <c r="A1538" s="26"/>
      <c r="B1538" s="11"/>
      <c r="E1538" s="26"/>
      <c r="F1538" s="13"/>
      <c r="G1538" s="13"/>
      <c r="H1538"/>
      <c r="I1538"/>
      <c r="J1538"/>
      <c r="K1538"/>
      <c r="L1538"/>
      <c r="M1538"/>
      <c r="N1538"/>
      <c r="O1538"/>
      <c r="P1538" s="73"/>
      <c r="Q1538" s="74"/>
      <c r="R1538" s="74"/>
      <c r="S1538" s="74"/>
      <c r="T1538" s="74"/>
      <c r="U1538" s="74"/>
      <c r="V1538"/>
      <c r="W1538"/>
      <c r="X1538"/>
      <c r="Y1538" s="13"/>
      <c r="Z1538" s="13"/>
      <c r="AA1538" s="13"/>
      <c r="AC1538"/>
      <c r="AD1538" s="13"/>
      <c r="AI1538" s="2"/>
      <c r="AM1538" s="22"/>
    </row>
    <row r="1539" spans="1:39" s="12" customFormat="1">
      <c r="A1539" s="26"/>
      <c r="B1539" s="11"/>
      <c r="E1539" s="26"/>
      <c r="F1539" s="13"/>
      <c r="G1539" s="13"/>
      <c r="H1539"/>
      <c r="I1539"/>
      <c r="J1539"/>
      <c r="K1539"/>
      <c r="L1539"/>
      <c r="M1539"/>
      <c r="N1539"/>
      <c r="O1539"/>
      <c r="P1539" s="73"/>
      <c r="Q1539" s="74"/>
      <c r="R1539" s="74"/>
      <c r="S1539" s="74"/>
      <c r="T1539" s="74"/>
      <c r="U1539" s="74"/>
      <c r="V1539"/>
      <c r="W1539"/>
      <c r="X1539"/>
      <c r="Y1539" s="13"/>
      <c r="Z1539" s="13"/>
      <c r="AA1539" s="13"/>
      <c r="AC1539"/>
      <c r="AD1539" s="13"/>
      <c r="AI1539" s="2"/>
      <c r="AM1539" s="22"/>
    </row>
    <row r="1540" spans="1:39" s="12" customFormat="1">
      <c r="A1540" s="26"/>
      <c r="B1540" s="11"/>
      <c r="E1540" s="26"/>
      <c r="F1540" s="13"/>
      <c r="G1540" s="13"/>
      <c r="H1540"/>
      <c r="I1540"/>
      <c r="J1540"/>
      <c r="K1540"/>
      <c r="L1540"/>
      <c r="M1540"/>
      <c r="N1540"/>
      <c r="O1540"/>
      <c r="P1540" s="73"/>
      <c r="Q1540" s="74"/>
      <c r="R1540" s="74"/>
      <c r="S1540" s="74"/>
      <c r="T1540" s="74"/>
      <c r="U1540" s="74"/>
      <c r="V1540"/>
      <c r="W1540"/>
      <c r="X1540"/>
      <c r="Y1540" s="13"/>
      <c r="Z1540" s="13"/>
      <c r="AA1540" s="13"/>
      <c r="AC1540"/>
      <c r="AD1540" s="13"/>
      <c r="AI1540" s="2"/>
      <c r="AM1540" s="22"/>
    </row>
    <row r="1541" spans="1:39" s="12" customFormat="1">
      <c r="A1541" s="26"/>
      <c r="B1541" s="11"/>
      <c r="E1541" s="26"/>
      <c r="F1541" s="13"/>
      <c r="G1541" s="13"/>
      <c r="H1541"/>
      <c r="I1541"/>
      <c r="J1541"/>
      <c r="K1541"/>
      <c r="L1541"/>
      <c r="M1541"/>
      <c r="N1541"/>
      <c r="O1541"/>
      <c r="P1541" s="73"/>
      <c r="Q1541" s="74"/>
      <c r="R1541" s="74"/>
      <c r="S1541" s="74"/>
      <c r="T1541" s="74"/>
      <c r="U1541" s="74"/>
      <c r="V1541"/>
      <c r="W1541"/>
      <c r="X1541"/>
      <c r="Y1541" s="13"/>
      <c r="Z1541" s="13"/>
      <c r="AA1541" s="13"/>
      <c r="AC1541"/>
      <c r="AD1541" s="13"/>
      <c r="AI1541" s="2"/>
      <c r="AM1541" s="22"/>
    </row>
    <row r="1542" spans="1:39" s="12" customFormat="1">
      <c r="A1542" s="26"/>
      <c r="B1542" s="11"/>
      <c r="E1542" s="26"/>
      <c r="F1542" s="13"/>
      <c r="G1542" s="13"/>
      <c r="H1542"/>
      <c r="I1542"/>
      <c r="J1542"/>
      <c r="K1542"/>
      <c r="L1542"/>
      <c r="M1542"/>
      <c r="N1542"/>
      <c r="O1542"/>
      <c r="P1542" s="73"/>
      <c r="Q1542" s="74"/>
      <c r="R1542" s="74"/>
      <c r="S1542" s="74"/>
      <c r="T1542" s="74"/>
      <c r="U1542" s="74"/>
      <c r="V1542"/>
      <c r="W1542"/>
      <c r="X1542"/>
      <c r="Y1542" s="13"/>
      <c r="Z1542" s="13"/>
      <c r="AA1542" s="13"/>
      <c r="AC1542"/>
      <c r="AD1542" s="13"/>
      <c r="AI1542" s="2"/>
      <c r="AM1542" s="22"/>
    </row>
    <row r="1543" spans="1:39" s="12" customFormat="1">
      <c r="A1543" s="26"/>
      <c r="B1543" s="11"/>
      <c r="E1543" s="26"/>
      <c r="F1543" s="13"/>
      <c r="G1543" s="13"/>
      <c r="H1543"/>
      <c r="I1543"/>
      <c r="J1543"/>
      <c r="K1543"/>
      <c r="L1543"/>
      <c r="M1543"/>
      <c r="N1543"/>
      <c r="O1543"/>
      <c r="P1543" s="73"/>
      <c r="Q1543" s="74"/>
      <c r="R1543" s="74"/>
      <c r="S1543" s="74"/>
      <c r="T1543" s="74"/>
      <c r="U1543" s="74"/>
      <c r="V1543"/>
      <c r="W1543"/>
      <c r="X1543"/>
      <c r="Y1543" s="13"/>
      <c r="Z1543" s="13"/>
      <c r="AA1543" s="13"/>
      <c r="AC1543"/>
      <c r="AD1543" s="13"/>
      <c r="AI1543" s="2"/>
      <c r="AM1543" s="22"/>
    </row>
    <row r="1544" spans="1:39" s="12" customFormat="1">
      <c r="A1544" s="26"/>
      <c r="B1544" s="11"/>
      <c r="E1544" s="26"/>
      <c r="F1544" s="13"/>
      <c r="G1544" s="13"/>
      <c r="H1544"/>
      <c r="I1544"/>
      <c r="J1544"/>
      <c r="K1544"/>
      <c r="L1544"/>
      <c r="M1544"/>
      <c r="N1544"/>
      <c r="O1544"/>
      <c r="P1544" s="73"/>
      <c r="Q1544" s="74"/>
      <c r="R1544" s="74"/>
      <c r="S1544" s="74"/>
      <c r="T1544" s="74"/>
      <c r="U1544" s="74"/>
      <c r="V1544"/>
      <c r="W1544"/>
      <c r="X1544"/>
      <c r="Y1544" s="13"/>
      <c r="Z1544" s="13"/>
      <c r="AA1544" s="13"/>
      <c r="AC1544"/>
      <c r="AD1544" s="13"/>
      <c r="AI1544" s="2"/>
      <c r="AM1544" s="22"/>
    </row>
    <row r="1545" spans="1:39" s="12" customFormat="1">
      <c r="A1545" s="26"/>
      <c r="B1545" s="11"/>
      <c r="E1545" s="26"/>
      <c r="F1545" s="13"/>
      <c r="G1545" s="13"/>
      <c r="H1545"/>
      <c r="I1545"/>
      <c r="J1545"/>
      <c r="K1545"/>
      <c r="L1545"/>
      <c r="M1545"/>
      <c r="N1545"/>
      <c r="O1545"/>
      <c r="P1545" s="73"/>
      <c r="Q1545" s="74"/>
      <c r="R1545" s="74"/>
      <c r="S1545" s="74"/>
      <c r="T1545" s="74"/>
      <c r="U1545" s="74"/>
      <c r="V1545"/>
      <c r="W1545"/>
      <c r="X1545"/>
      <c r="Y1545" s="13"/>
      <c r="Z1545" s="13"/>
      <c r="AA1545" s="13"/>
      <c r="AC1545"/>
      <c r="AD1545" s="13"/>
      <c r="AI1545" s="2"/>
      <c r="AM1545" s="22"/>
    </row>
    <row r="1546" spans="1:39" s="12" customFormat="1">
      <c r="A1546" s="26"/>
      <c r="B1546" s="11"/>
      <c r="E1546" s="26"/>
      <c r="F1546" s="13"/>
      <c r="G1546" s="13"/>
      <c r="H1546"/>
      <c r="I1546"/>
      <c r="J1546"/>
      <c r="K1546"/>
      <c r="L1546"/>
      <c r="M1546"/>
      <c r="N1546"/>
      <c r="O1546"/>
      <c r="P1546" s="73"/>
      <c r="Q1546" s="74"/>
      <c r="R1546" s="74"/>
      <c r="S1546" s="74"/>
      <c r="T1546" s="74"/>
      <c r="U1546" s="74"/>
      <c r="V1546"/>
      <c r="W1546"/>
      <c r="X1546"/>
      <c r="Y1546" s="13"/>
      <c r="Z1546" s="13"/>
      <c r="AA1546" s="13"/>
      <c r="AC1546"/>
      <c r="AD1546" s="13"/>
      <c r="AI1546" s="2"/>
      <c r="AM1546" s="22"/>
    </row>
    <row r="1547" spans="1:39" s="12" customFormat="1">
      <c r="A1547" s="26"/>
      <c r="B1547" s="11"/>
      <c r="E1547" s="26"/>
      <c r="F1547" s="13"/>
      <c r="G1547" s="13"/>
      <c r="H1547"/>
      <c r="I1547"/>
      <c r="J1547"/>
      <c r="K1547"/>
      <c r="L1547"/>
      <c r="M1547"/>
      <c r="N1547"/>
      <c r="O1547"/>
      <c r="P1547" s="73"/>
      <c r="Q1547" s="74"/>
      <c r="R1547" s="74"/>
      <c r="S1547" s="74"/>
      <c r="T1547" s="74"/>
      <c r="U1547" s="74"/>
      <c r="V1547"/>
      <c r="W1547"/>
      <c r="X1547"/>
      <c r="Y1547" s="13"/>
      <c r="Z1547" s="13"/>
      <c r="AA1547" s="13"/>
      <c r="AC1547"/>
      <c r="AD1547" s="13"/>
      <c r="AI1547" s="2"/>
      <c r="AM1547" s="22"/>
    </row>
    <row r="1548" spans="1:39" s="12" customFormat="1">
      <c r="A1548" s="26"/>
      <c r="B1548" s="11"/>
      <c r="E1548" s="26"/>
      <c r="F1548" s="13"/>
      <c r="G1548" s="13"/>
      <c r="H1548"/>
      <c r="I1548"/>
      <c r="J1548"/>
      <c r="K1548"/>
      <c r="L1548"/>
      <c r="M1548"/>
      <c r="N1548"/>
      <c r="O1548"/>
      <c r="P1548" s="73"/>
      <c r="Q1548" s="74"/>
      <c r="R1548" s="74"/>
      <c r="S1548" s="74"/>
      <c r="T1548" s="74"/>
      <c r="U1548" s="74"/>
      <c r="V1548"/>
      <c r="W1548"/>
      <c r="X1548"/>
      <c r="Y1548" s="13"/>
      <c r="Z1548" s="13"/>
      <c r="AA1548" s="13"/>
      <c r="AC1548"/>
      <c r="AD1548" s="13"/>
      <c r="AI1548" s="2"/>
      <c r="AM1548" s="22"/>
    </row>
    <row r="1549" spans="1:39" s="12" customFormat="1">
      <c r="A1549" s="26"/>
      <c r="B1549" s="11"/>
      <c r="E1549" s="26"/>
      <c r="F1549" s="13"/>
      <c r="G1549" s="13"/>
      <c r="H1549"/>
      <c r="I1549"/>
      <c r="J1549"/>
      <c r="K1549"/>
      <c r="L1549"/>
      <c r="M1549"/>
      <c r="N1549"/>
      <c r="O1549"/>
      <c r="P1549" s="73"/>
      <c r="Q1549" s="74"/>
      <c r="R1549" s="74"/>
      <c r="S1549" s="74"/>
      <c r="T1549" s="74"/>
      <c r="U1549" s="74"/>
      <c r="V1549"/>
      <c r="W1549"/>
      <c r="X1549"/>
      <c r="Y1549" s="13"/>
      <c r="Z1549" s="13"/>
      <c r="AA1549" s="13"/>
      <c r="AC1549"/>
      <c r="AD1549" s="13"/>
      <c r="AI1549" s="2"/>
      <c r="AM1549" s="22"/>
    </row>
    <row r="1550" spans="1:39" s="12" customFormat="1">
      <c r="A1550" s="26"/>
      <c r="B1550" s="11"/>
      <c r="E1550" s="26"/>
      <c r="F1550" s="13"/>
      <c r="G1550" s="13"/>
      <c r="H1550"/>
      <c r="I1550"/>
      <c r="J1550"/>
      <c r="K1550"/>
      <c r="L1550"/>
      <c r="M1550"/>
      <c r="N1550"/>
      <c r="O1550"/>
      <c r="P1550" s="73"/>
      <c r="Q1550" s="74"/>
      <c r="R1550" s="74"/>
      <c r="S1550" s="74"/>
      <c r="T1550" s="74"/>
      <c r="U1550" s="74"/>
      <c r="V1550"/>
      <c r="W1550"/>
      <c r="X1550"/>
      <c r="Y1550" s="13"/>
      <c r="Z1550" s="13"/>
      <c r="AA1550" s="13"/>
      <c r="AC1550"/>
      <c r="AD1550" s="13"/>
      <c r="AI1550" s="2"/>
      <c r="AM1550" s="22"/>
    </row>
    <row r="1551" spans="1:39" s="12" customFormat="1">
      <c r="A1551" s="26"/>
      <c r="B1551" s="11"/>
      <c r="E1551" s="26"/>
      <c r="F1551" s="13"/>
      <c r="G1551" s="13"/>
      <c r="H1551"/>
      <c r="I1551"/>
      <c r="J1551"/>
      <c r="K1551"/>
      <c r="L1551"/>
      <c r="M1551"/>
      <c r="N1551"/>
      <c r="O1551"/>
      <c r="P1551" s="73"/>
      <c r="Q1551" s="74"/>
      <c r="R1551" s="74"/>
      <c r="S1551" s="74"/>
      <c r="T1551" s="74"/>
      <c r="U1551" s="74"/>
      <c r="V1551"/>
      <c r="W1551"/>
      <c r="X1551"/>
      <c r="Y1551" s="13"/>
      <c r="Z1551" s="13"/>
      <c r="AA1551" s="13"/>
      <c r="AC1551"/>
      <c r="AD1551" s="13"/>
      <c r="AI1551" s="2"/>
      <c r="AM1551" s="22"/>
    </row>
    <row r="1552" spans="1:39" s="12" customFormat="1">
      <c r="A1552" s="26"/>
      <c r="B1552" s="11"/>
      <c r="E1552" s="26"/>
      <c r="F1552" s="13"/>
      <c r="G1552" s="13"/>
      <c r="H1552"/>
      <c r="I1552"/>
      <c r="J1552"/>
      <c r="K1552"/>
      <c r="L1552"/>
      <c r="M1552"/>
      <c r="N1552"/>
      <c r="O1552"/>
      <c r="P1552" s="73"/>
      <c r="Q1552" s="74"/>
      <c r="R1552" s="74"/>
      <c r="S1552" s="74"/>
      <c r="T1552" s="74"/>
      <c r="U1552" s="74"/>
      <c r="V1552"/>
      <c r="W1552"/>
      <c r="X1552"/>
      <c r="Y1552" s="13"/>
      <c r="Z1552" s="13"/>
      <c r="AA1552" s="13"/>
      <c r="AC1552"/>
      <c r="AD1552" s="13"/>
      <c r="AI1552" s="2"/>
      <c r="AM1552" s="22"/>
    </row>
    <row r="1553" spans="1:39" s="12" customFormat="1">
      <c r="A1553" s="26"/>
      <c r="B1553" s="11"/>
      <c r="E1553" s="26"/>
      <c r="F1553" s="13"/>
      <c r="G1553" s="13"/>
      <c r="H1553"/>
      <c r="I1553"/>
      <c r="J1553"/>
      <c r="K1553"/>
      <c r="L1553"/>
      <c r="M1553"/>
      <c r="N1553"/>
      <c r="O1553"/>
      <c r="P1553" s="73"/>
      <c r="Q1553" s="74"/>
      <c r="R1553" s="74"/>
      <c r="S1553" s="74"/>
      <c r="T1553" s="74"/>
      <c r="U1553" s="74"/>
      <c r="V1553"/>
      <c r="W1553"/>
      <c r="X1553"/>
      <c r="Y1553" s="13"/>
      <c r="Z1553" s="13"/>
      <c r="AA1553" s="13"/>
      <c r="AC1553"/>
      <c r="AD1553" s="13"/>
      <c r="AI1553" s="2"/>
      <c r="AM1553" s="22"/>
    </row>
    <row r="1554" spans="1:39" s="12" customFormat="1">
      <c r="A1554" s="26"/>
      <c r="B1554" s="11"/>
      <c r="E1554" s="26"/>
      <c r="F1554" s="13"/>
      <c r="G1554" s="13"/>
      <c r="H1554"/>
      <c r="I1554"/>
      <c r="J1554"/>
      <c r="K1554"/>
      <c r="L1554"/>
      <c r="M1554"/>
      <c r="N1554"/>
      <c r="O1554"/>
      <c r="P1554" s="73"/>
      <c r="Q1554" s="74"/>
      <c r="R1554" s="74"/>
      <c r="S1554" s="74"/>
      <c r="T1554" s="74"/>
      <c r="U1554" s="74"/>
      <c r="V1554"/>
      <c r="W1554"/>
      <c r="X1554"/>
      <c r="Y1554" s="13"/>
      <c r="Z1554" s="13"/>
      <c r="AA1554" s="13"/>
      <c r="AC1554"/>
      <c r="AD1554" s="13"/>
      <c r="AI1554" s="2"/>
      <c r="AM1554" s="22"/>
    </row>
    <row r="1555" spans="1:39" s="12" customFormat="1">
      <c r="A1555" s="26"/>
      <c r="B1555" s="11"/>
      <c r="E1555" s="26"/>
      <c r="F1555" s="13"/>
      <c r="G1555" s="13"/>
      <c r="H1555"/>
      <c r="I1555"/>
      <c r="J1555"/>
      <c r="K1555"/>
      <c r="L1555"/>
      <c r="M1555"/>
      <c r="N1555"/>
      <c r="O1555"/>
      <c r="P1555" s="73"/>
      <c r="Q1555" s="74"/>
      <c r="R1555" s="74"/>
      <c r="S1555" s="74"/>
      <c r="T1555" s="74"/>
      <c r="U1555" s="74"/>
      <c r="V1555"/>
      <c r="W1555"/>
      <c r="X1555"/>
      <c r="Y1555" s="13"/>
      <c r="Z1555" s="13"/>
      <c r="AA1555" s="13"/>
      <c r="AC1555"/>
      <c r="AD1555" s="13"/>
      <c r="AI1555" s="2"/>
      <c r="AM1555" s="22"/>
    </row>
    <row r="1556" spans="1:39" s="12" customFormat="1">
      <c r="A1556" s="26"/>
      <c r="B1556" s="11"/>
      <c r="E1556" s="26"/>
      <c r="F1556" s="13"/>
      <c r="G1556" s="13"/>
      <c r="H1556"/>
      <c r="I1556"/>
      <c r="J1556"/>
      <c r="K1556"/>
      <c r="L1556"/>
      <c r="M1556"/>
      <c r="N1556"/>
      <c r="O1556"/>
      <c r="P1556" s="73"/>
      <c r="Q1556" s="74"/>
      <c r="R1556" s="74"/>
      <c r="S1556" s="74"/>
      <c r="T1556" s="74"/>
      <c r="U1556" s="74"/>
      <c r="V1556"/>
      <c r="W1556"/>
      <c r="X1556"/>
      <c r="Y1556" s="13"/>
      <c r="Z1556" s="13"/>
      <c r="AA1556" s="13"/>
      <c r="AC1556"/>
      <c r="AD1556" s="13"/>
      <c r="AI1556" s="2"/>
      <c r="AM1556" s="22"/>
    </row>
    <row r="1557" spans="1:39" s="12" customFormat="1">
      <c r="A1557" s="26"/>
      <c r="B1557" s="11"/>
      <c r="E1557" s="26"/>
      <c r="F1557" s="13"/>
      <c r="G1557" s="13"/>
      <c r="H1557"/>
      <c r="I1557"/>
      <c r="J1557"/>
      <c r="K1557"/>
      <c r="L1557"/>
      <c r="M1557"/>
      <c r="N1557"/>
      <c r="O1557"/>
      <c r="P1557" s="73"/>
      <c r="Q1557" s="74"/>
      <c r="R1557" s="74"/>
      <c r="S1557" s="74"/>
      <c r="T1557" s="74"/>
      <c r="U1557" s="74"/>
      <c r="V1557"/>
      <c r="W1557"/>
      <c r="X1557"/>
      <c r="Y1557" s="13"/>
      <c r="Z1557" s="13"/>
      <c r="AA1557" s="13"/>
      <c r="AC1557"/>
      <c r="AD1557" s="13"/>
      <c r="AI1557" s="2"/>
      <c r="AM1557" s="22"/>
    </row>
    <row r="1558" spans="1:39" s="12" customFormat="1">
      <c r="A1558" s="26"/>
      <c r="B1558" s="11"/>
      <c r="E1558" s="26"/>
      <c r="F1558" s="13"/>
      <c r="G1558" s="13"/>
      <c r="H1558"/>
      <c r="I1558"/>
      <c r="J1558"/>
      <c r="K1558"/>
      <c r="L1558"/>
      <c r="M1558"/>
      <c r="N1558"/>
      <c r="O1558"/>
      <c r="P1558" s="73"/>
      <c r="Q1558" s="74"/>
      <c r="R1558" s="74"/>
      <c r="S1558" s="74"/>
      <c r="T1558" s="74"/>
      <c r="U1558" s="74"/>
      <c r="V1558"/>
      <c r="W1558"/>
      <c r="X1558"/>
      <c r="Y1558" s="13"/>
      <c r="Z1558" s="13"/>
      <c r="AA1558" s="13"/>
      <c r="AC1558"/>
      <c r="AD1558" s="13"/>
      <c r="AI1558" s="2"/>
      <c r="AM1558" s="22"/>
    </row>
    <row r="1559" spans="1:39" s="12" customFormat="1">
      <c r="A1559" s="26"/>
      <c r="B1559" s="11"/>
      <c r="E1559" s="26"/>
      <c r="F1559" s="13"/>
      <c r="G1559" s="13"/>
      <c r="H1559"/>
      <c r="I1559"/>
      <c r="J1559"/>
      <c r="K1559"/>
      <c r="L1559"/>
      <c r="M1559"/>
      <c r="N1559"/>
      <c r="O1559"/>
      <c r="P1559" s="73"/>
      <c r="Q1559" s="74"/>
      <c r="R1559" s="74"/>
      <c r="S1559" s="74"/>
      <c r="T1559" s="74"/>
      <c r="U1559" s="74"/>
      <c r="V1559"/>
      <c r="W1559"/>
      <c r="X1559"/>
      <c r="Y1559" s="13"/>
      <c r="Z1559" s="13"/>
      <c r="AA1559" s="13"/>
      <c r="AC1559"/>
      <c r="AD1559" s="13"/>
      <c r="AI1559" s="2"/>
      <c r="AM1559" s="22"/>
    </row>
    <row r="1560" spans="1:39" s="12" customFormat="1">
      <c r="A1560" s="26"/>
      <c r="B1560" s="11"/>
      <c r="E1560" s="26"/>
      <c r="F1560" s="13"/>
      <c r="G1560" s="13"/>
      <c r="H1560"/>
      <c r="I1560"/>
      <c r="J1560"/>
      <c r="K1560"/>
      <c r="L1560"/>
      <c r="M1560"/>
      <c r="N1560"/>
      <c r="O1560"/>
      <c r="P1560" s="73"/>
      <c r="Q1560" s="74"/>
      <c r="R1560" s="74"/>
      <c r="S1560" s="74"/>
      <c r="T1560" s="74"/>
      <c r="U1560" s="74"/>
      <c r="V1560"/>
      <c r="W1560"/>
      <c r="X1560"/>
      <c r="Y1560" s="13"/>
      <c r="Z1560" s="13"/>
      <c r="AA1560" s="13"/>
      <c r="AC1560"/>
      <c r="AD1560" s="13"/>
      <c r="AI1560" s="2"/>
      <c r="AM1560" s="22"/>
    </row>
    <row r="1561" spans="1:39" s="12" customFormat="1">
      <c r="A1561" s="26"/>
      <c r="B1561" s="11"/>
      <c r="E1561" s="26"/>
      <c r="F1561" s="13"/>
      <c r="G1561" s="13"/>
      <c r="H1561"/>
      <c r="I1561"/>
      <c r="J1561"/>
      <c r="K1561"/>
      <c r="L1561"/>
      <c r="M1561"/>
      <c r="N1561"/>
      <c r="O1561"/>
      <c r="P1561" s="73"/>
      <c r="Q1561" s="74"/>
      <c r="R1561" s="74"/>
      <c r="S1561" s="74"/>
      <c r="T1561" s="74"/>
      <c r="U1561" s="74"/>
      <c r="V1561"/>
      <c r="W1561"/>
      <c r="X1561"/>
      <c r="Y1561" s="13"/>
      <c r="Z1561" s="13"/>
      <c r="AA1561" s="13"/>
      <c r="AC1561"/>
      <c r="AD1561" s="13"/>
      <c r="AI1561" s="2"/>
      <c r="AM1561" s="22"/>
    </row>
    <row r="1562" spans="1:39" s="12" customFormat="1">
      <c r="A1562" s="26"/>
      <c r="B1562" s="11"/>
      <c r="E1562" s="26"/>
      <c r="F1562" s="13"/>
      <c r="G1562" s="13"/>
      <c r="H1562"/>
      <c r="I1562"/>
      <c r="J1562"/>
      <c r="K1562"/>
      <c r="L1562"/>
      <c r="M1562"/>
      <c r="N1562"/>
      <c r="O1562"/>
      <c r="P1562" s="73"/>
      <c r="Q1562" s="74"/>
      <c r="R1562" s="74"/>
      <c r="S1562" s="74"/>
      <c r="T1562" s="74"/>
      <c r="U1562" s="74"/>
      <c r="V1562"/>
      <c r="W1562"/>
      <c r="X1562"/>
      <c r="Y1562" s="13"/>
      <c r="Z1562" s="13"/>
      <c r="AA1562" s="13"/>
      <c r="AC1562"/>
      <c r="AD1562" s="13"/>
      <c r="AI1562" s="2"/>
      <c r="AM1562" s="22"/>
    </row>
    <row r="1563" spans="1:39" s="12" customFormat="1">
      <c r="A1563" s="26"/>
      <c r="B1563" s="11"/>
      <c r="E1563" s="26"/>
      <c r="F1563" s="13"/>
      <c r="G1563" s="13"/>
      <c r="H1563"/>
      <c r="I1563"/>
      <c r="J1563"/>
      <c r="K1563"/>
      <c r="L1563"/>
      <c r="M1563"/>
      <c r="N1563"/>
      <c r="O1563"/>
      <c r="P1563" s="73"/>
      <c r="Q1563" s="74"/>
      <c r="R1563" s="74"/>
      <c r="S1563" s="74"/>
      <c r="T1563" s="74"/>
      <c r="U1563" s="74"/>
      <c r="V1563"/>
      <c r="W1563"/>
      <c r="X1563"/>
      <c r="Y1563" s="13"/>
      <c r="Z1563" s="13"/>
      <c r="AA1563" s="13"/>
      <c r="AC1563"/>
      <c r="AD1563" s="13"/>
      <c r="AI1563" s="2"/>
      <c r="AM1563" s="22"/>
    </row>
    <row r="1564" spans="1:39" s="12" customFormat="1">
      <c r="A1564" s="26"/>
      <c r="B1564" s="11"/>
      <c r="E1564" s="26"/>
      <c r="F1564" s="13"/>
      <c r="G1564" s="13"/>
      <c r="H1564"/>
      <c r="I1564"/>
      <c r="J1564"/>
      <c r="K1564"/>
      <c r="L1564"/>
      <c r="M1564"/>
      <c r="N1564"/>
      <c r="O1564"/>
      <c r="P1564" s="73"/>
      <c r="Q1564" s="74"/>
      <c r="R1564" s="74"/>
      <c r="S1564" s="74"/>
      <c r="T1564" s="74"/>
      <c r="U1564" s="74"/>
      <c r="V1564"/>
      <c r="W1564"/>
      <c r="X1564"/>
      <c r="Y1564" s="13"/>
      <c r="Z1564" s="13"/>
      <c r="AA1564" s="13"/>
      <c r="AC1564"/>
      <c r="AD1564" s="13"/>
      <c r="AI1564" s="2"/>
      <c r="AM1564" s="22"/>
    </row>
    <row r="1565" spans="1:39" s="12" customFormat="1">
      <c r="A1565" s="26"/>
      <c r="B1565" s="11"/>
      <c r="E1565" s="26"/>
      <c r="F1565" s="13"/>
      <c r="G1565" s="13"/>
      <c r="H1565"/>
      <c r="I1565"/>
      <c r="J1565"/>
      <c r="K1565"/>
      <c r="L1565"/>
      <c r="M1565"/>
      <c r="N1565"/>
      <c r="O1565"/>
      <c r="P1565" s="73"/>
      <c r="Q1565" s="74"/>
      <c r="R1565" s="74"/>
      <c r="S1565" s="74"/>
      <c r="T1565" s="74"/>
      <c r="U1565" s="74"/>
      <c r="V1565"/>
      <c r="W1565"/>
      <c r="X1565"/>
      <c r="Y1565" s="13"/>
      <c r="Z1565" s="13"/>
      <c r="AA1565" s="13"/>
      <c r="AC1565"/>
      <c r="AD1565" s="13"/>
      <c r="AI1565" s="2"/>
      <c r="AM1565" s="22"/>
    </row>
    <row r="1566" spans="1:39" s="12" customFormat="1">
      <c r="A1566" s="26"/>
      <c r="B1566" s="11"/>
      <c r="E1566" s="26"/>
      <c r="F1566" s="13"/>
      <c r="G1566" s="13"/>
      <c r="H1566"/>
      <c r="I1566"/>
      <c r="J1566"/>
      <c r="K1566"/>
      <c r="L1566"/>
      <c r="M1566"/>
      <c r="N1566"/>
      <c r="O1566"/>
      <c r="P1566" s="73"/>
      <c r="Q1566" s="74"/>
      <c r="R1566" s="74"/>
      <c r="S1566" s="74"/>
      <c r="T1566" s="74"/>
      <c r="U1566" s="74"/>
      <c r="V1566"/>
      <c r="W1566"/>
      <c r="X1566"/>
      <c r="Y1566" s="13"/>
      <c r="Z1566" s="13"/>
      <c r="AA1566" s="13"/>
      <c r="AC1566"/>
      <c r="AD1566" s="13"/>
      <c r="AI1566" s="2"/>
      <c r="AM1566" s="22"/>
    </row>
    <row r="1567" spans="1:39" s="12" customFormat="1">
      <c r="A1567" s="26"/>
      <c r="B1567" s="11"/>
      <c r="E1567" s="26"/>
      <c r="F1567" s="13"/>
      <c r="G1567" s="13"/>
      <c r="H1567"/>
      <c r="I1567"/>
      <c r="J1567"/>
      <c r="K1567"/>
      <c r="L1567"/>
      <c r="M1567"/>
      <c r="N1567"/>
      <c r="O1567"/>
      <c r="P1567" s="73"/>
      <c r="Q1567" s="74"/>
      <c r="R1567" s="74"/>
      <c r="S1567" s="74"/>
      <c r="T1567" s="74"/>
      <c r="U1567" s="74"/>
      <c r="V1567"/>
      <c r="W1567"/>
      <c r="X1567"/>
      <c r="Y1567" s="13"/>
      <c r="Z1567" s="13"/>
      <c r="AA1567" s="13"/>
      <c r="AC1567"/>
      <c r="AD1567" s="13"/>
      <c r="AI1567" s="2"/>
      <c r="AM1567" s="22"/>
    </row>
    <row r="1568" spans="1:39" s="12" customFormat="1">
      <c r="A1568" s="26"/>
      <c r="B1568" s="11"/>
      <c r="E1568" s="26"/>
      <c r="F1568" s="13"/>
      <c r="G1568" s="13"/>
      <c r="H1568"/>
      <c r="I1568"/>
      <c r="J1568"/>
      <c r="K1568"/>
      <c r="L1568"/>
      <c r="M1568"/>
      <c r="N1568"/>
      <c r="O1568"/>
      <c r="P1568" s="73"/>
      <c r="Q1568" s="74"/>
      <c r="R1568" s="74"/>
      <c r="S1568" s="74"/>
      <c r="T1568" s="74"/>
      <c r="U1568" s="74"/>
      <c r="V1568"/>
      <c r="W1568"/>
      <c r="X1568"/>
      <c r="Y1568" s="13"/>
      <c r="Z1568" s="13"/>
      <c r="AA1568" s="13"/>
      <c r="AC1568"/>
      <c r="AD1568" s="13"/>
      <c r="AI1568" s="2"/>
      <c r="AM1568" s="22"/>
    </row>
    <row r="1569" spans="1:39" s="12" customFormat="1">
      <c r="A1569" s="26"/>
      <c r="B1569" s="11"/>
      <c r="E1569" s="26"/>
      <c r="F1569" s="13"/>
      <c r="G1569" s="13"/>
      <c r="H1569"/>
      <c r="I1569"/>
      <c r="J1569"/>
      <c r="K1569"/>
      <c r="L1569"/>
      <c r="M1569"/>
      <c r="N1569"/>
      <c r="O1569"/>
      <c r="P1569" s="73"/>
      <c r="Q1569" s="74"/>
      <c r="R1569" s="74"/>
      <c r="S1569" s="74"/>
      <c r="T1569" s="74"/>
      <c r="U1569" s="74"/>
      <c r="V1569"/>
      <c r="W1569"/>
      <c r="X1569"/>
      <c r="Y1569" s="13"/>
      <c r="Z1569" s="13"/>
      <c r="AA1569" s="13"/>
      <c r="AC1569"/>
      <c r="AD1569" s="13"/>
      <c r="AI1569" s="2"/>
      <c r="AM1569" s="22"/>
    </row>
    <row r="1570" spans="1:39" s="12" customFormat="1">
      <c r="A1570" s="26"/>
      <c r="B1570" s="11"/>
      <c r="E1570" s="26"/>
      <c r="F1570" s="13"/>
      <c r="G1570" s="13"/>
      <c r="H1570"/>
      <c r="I1570"/>
      <c r="J1570"/>
      <c r="K1570"/>
      <c r="L1570"/>
      <c r="M1570"/>
      <c r="N1570"/>
      <c r="O1570"/>
      <c r="P1570" s="73"/>
      <c r="Q1570" s="74"/>
      <c r="R1570" s="74"/>
      <c r="S1570" s="74"/>
      <c r="T1570" s="74"/>
      <c r="U1570" s="74"/>
      <c r="V1570"/>
      <c r="W1570"/>
      <c r="X1570"/>
      <c r="Y1570" s="13"/>
      <c r="Z1570" s="13"/>
      <c r="AA1570" s="13"/>
      <c r="AC1570"/>
      <c r="AD1570" s="13"/>
      <c r="AI1570" s="2"/>
      <c r="AM1570" s="22"/>
    </row>
    <row r="1571" spans="1:39" s="12" customFormat="1">
      <c r="A1571" s="26"/>
      <c r="B1571" s="11"/>
      <c r="E1571" s="26"/>
      <c r="F1571" s="13"/>
      <c r="G1571" s="13"/>
      <c r="H1571"/>
      <c r="I1571"/>
      <c r="J1571"/>
      <c r="K1571"/>
      <c r="L1571"/>
      <c r="M1571"/>
      <c r="N1571"/>
      <c r="O1571"/>
      <c r="P1571" s="73"/>
      <c r="Q1571" s="74"/>
      <c r="R1571" s="74"/>
      <c r="S1571" s="74"/>
      <c r="T1571" s="74"/>
      <c r="U1571" s="74"/>
      <c r="V1571"/>
      <c r="W1571"/>
      <c r="X1571"/>
      <c r="Y1571" s="13"/>
      <c r="Z1571" s="13"/>
      <c r="AA1571" s="13"/>
      <c r="AC1571"/>
      <c r="AD1571" s="13"/>
      <c r="AI1571" s="2"/>
      <c r="AM1571" s="22"/>
    </row>
    <row r="1572" spans="1:39" s="12" customFormat="1">
      <c r="A1572" s="26"/>
      <c r="B1572" s="11"/>
      <c r="E1572" s="26"/>
      <c r="F1572" s="13"/>
      <c r="G1572" s="13"/>
      <c r="H1572"/>
      <c r="I1572"/>
      <c r="J1572"/>
      <c r="K1572"/>
      <c r="L1572"/>
      <c r="M1572"/>
      <c r="N1572"/>
      <c r="O1572"/>
      <c r="P1572" s="73"/>
      <c r="Q1572" s="74"/>
      <c r="R1572" s="74"/>
      <c r="S1572" s="74"/>
      <c r="T1572" s="74"/>
      <c r="U1572" s="74"/>
      <c r="V1572"/>
      <c r="W1572"/>
      <c r="X1572"/>
      <c r="Y1572" s="13"/>
      <c r="Z1572" s="13"/>
      <c r="AA1572" s="13"/>
      <c r="AC1572"/>
      <c r="AD1572" s="13"/>
      <c r="AI1572" s="2"/>
      <c r="AM1572" s="22"/>
    </row>
    <row r="1573" spans="1:39" s="12" customFormat="1">
      <c r="A1573" s="26"/>
      <c r="B1573" s="11"/>
      <c r="E1573" s="26"/>
      <c r="F1573" s="13"/>
      <c r="G1573" s="13"/>
      <c r="H1573"/>
      <c r="I1573"/>
      <c r="J1573"/>
      <c r="K1573"/>
      <c r="L1573"/>
      <c r="M1573"/>
      <c r="N1573"/>
      <c r="O1573"/>
      <c r="P1573" s="73"/>
      <c r="Q1573" s="74"/>
      <c r="R1573" s="74"/>
      <c r="S1573" s="74"/>
      <c r="T1573" s="74"/>
      <c r="U1573" s="74"/>
      <c r="V1573"/>
      <c r="W1573"/>
      <c r="X1573"/>
      <c r="Y1573" s="13"/>
      <c r="Z1573" s="13"/>
      <c r="AA1573" s="13"/>
      <c r="AC1573"/>
      <c r="AD1573" s="13"/>
      <c r="AI1573" s="2"/>
      <c r="AM1573" s="22"/>
    </row>
    <row r="1574" spans="1:39" s="12" customFormat="1">
      <c r="A1574" s="26"/>
      <c r="B1574" s="11"/>
      <c r="E1574" s="26"/>
      <c r="F1574" s="13"/>
      <c r="G1574" s="13"/>
      <c r="H1574"/>
      <c r="I1574"/>
      <c r="J1574"/>
      <c r="K1574"/>
      <c r="L1574"/>
      <c r="M1574"/>
      <c r="N1574"/>
      <c r="O1574"/>
      <c r="P1574" s="73"/>
      <c r="Q1574" s="74"/>
      <c r="R1574" s="74"/>
      <c r="S1574" s="74"/>
      <c r="T1574" s="74"/>
      <c r="U1574" s="74"/>
      <c r="V1574"/>
      <c r="W1574"/>
      <c r="X1574"/>
      <c r="Y1574" s="13"/>
      <c r="Z1574" s="13"/>
      <c r="AA1574" s="13"/>
      <c r="AC1574"/>
      <c r="AD1574" s="13"/>
      <c r="AI1574" s="2"/>
      <c r="AM1574" s="22"/>
    </row>
    <row r="1575" spans="1:39" s="12" customFormat="1">
      <c r="A1575" s="26"/>
      <c r="B1575" s="11"/>
      <c r="E1575" s="26"/>
      <c r="F1575" s="13"/>
      <c r="G1575" s="13"/>
      <c r="H1575"/>
      <c r="I1575"/>
      <c r="J1575"/>
      <c r="K1575"/>
      <c r="L1575"/>
      <c r="M1575"/>
      <c r="N1575"/>
      <c r="O1575"/>
      <c r="P1575" s="73"/>
      <c r="Q1575" s="74"/>
      <c r="R1575" s="74"/>
      <c r="S1575" s="74"/>
      <c r="T1575" s="74"/>
      <c r="U1575" s="74"/>
      <c r="V1575"/>
      <c r="W1575"/>
      <c r="X1575"/>
      <c r="Y1575" s="13"/>
      <c r="Z1575" s="13"/>
      <c r="AA1575" s="13"/>
      <c r="AC1575"/>
      <c r="AD1575" s="13"/>
      <c r="AI1575" s="2"/>
      <c r="AM1575" s="22"/>
    </row>
    <row r="1576" spans="1:39" s="12" customFormat="1">
      <c r="A1576" s="26"/>
      <c r="B1576" s="11"/>
      <c r="E1576" s="26"/>
      <c r="F1576" s="13"/>
      <c r="G1576" s="13"/>
      <c r="H1576"/>
      <c r="I1576"/>
      <c r="J1576"/>
      <c r="K1576"/>
      <c r="L1576"/>
      <c r="M1576"/>
      <c r="N1576"/>
      <c r="O1576"/>
      <c r="P1576" s="73"/>
      <c r="Q1576" s="74"/>
      <c r="R1576" s="74"/>
      <c r="S1576" s="74"/>
      <c r="T1576" s="74"/>
      <c r="U1576" s="74"/>
      <c r="V1576"/>
      <c r="W1576"/>
      <c r="X1576"/>
      <c r="Y1576" s="13"/>
      <c r="Z1576" s="13"/>
      <c r="AA1576" s="13"/>
      <c r="AC1576"/>
      <c r="AD1576" s="13"/>
      <c r="AI1576" s="2"/>
      <c r="AM1576" s="22"/>
    </row>
    <row r="1577" spans="1:39" s="12" customFormat="1">
      <c r="A1577" s="26"/>
      <c r="B1577" s="11"/>
      <c r="E1577" s="26"/>
      <c r="F1577" s="13"/>
      <c r="G1577" s="13"/>
      <c r="H1577"/>
      <c r="I1577"/>
      <c r="J1577"/>
      <c r="K1577"/>
      <c r="L1577"/>
      <c r="M1577"/>
      <c r="N1577"/>
      <c r="O1577"/>
      <c r="P1577" s="73"/>
      <c r="Q1577" s="74"/>
      <c r="R1577" s="74"/>
      <c r="S1577" s="74"/>
      <c r="T1577" s="74"/>
      <c r="U1577" s="74"/>
      <c r="V1577"/>
      <c r="W1577"/>
      <c r="X1577"/>
      <c r="Y1577" s="13"/>
      <c r="Z1577" s="13"/>
      <c r="AA1577" s="13"/>
      <c r="AC1577"/>
      <c r="AD1577" s="13"/>
      <c r="AI1577" s="2"/>
      <c r="AM1577" s="22"/>
    </row>
    <row r="1578" spans="1:39" s="12" customFormat="1">
      <c r="A1578" s="26"/>
      <c r="B1578" s="11"/>
      <c r="E1578" s="26"/>
      <c r="F1578" s="13"/>
      <c r="G1578" s="13"/>
      <c r="H1578"/>
      <c r="I1578"/>
      <c r="J1578"/>
      <c r="K1578"/>
      <c r="L1578"/>
      <c r="M1578"/>
      <c r="N1578"/>
      <c r="O1578"/>
      <c r="P1578" s="73"/>
      <c r="Q1578" s="74"/>
      <c r="R1578" s="74"/>
      <c r="S1578" s="74"/>
      <c r="T1578" s="74"/>
      <c r="U1578" s="74"/>
      <c r="V1578"/>
      <c r="W1578"/>
      <c r="X1578"/>
      <c r="Y1578" s="13"/>
      <c r="Z1578" s="13"/>
      <c r="AA1578" s="13"/>
      <c r="AC1578"/>
      <c r="AD1578" s="13"/>
      <c r="AI1578" s="2"/>
      <c r="AM1578" s="22"/>
    </row>
    <row r="1579" spans="1:39" s="12" customFormat="1">
      <c r="A1579" s="26"/>
      <c r="B1579" s="11"/>
      <c r="E1579" s="26"/>
      <c r="F1579" s="13"/>
      <c r="G1579" s="13"/>
      <c r="H1579"/>
      <c r="I1579"/>
      <c r="J1579"/>
      <c r="K1579"/>
      <c r="L1579"/>
      <c r="M1579"/>
      <c r="N1579"/>
      <c r="O1579"/>
      <c r="P1579" s="73"/>
      <c r="Q1579" s="74"/>
      <c r="R1579" s="74"/>
      <c r="S1579" s="74"/>
      <c r="T1579" s="74"/>
      <c r="U1579" s="74"/>
      <c r="V1579"/>
      <c r="W1579"/>
      <c r="X1579"/>
      <c r="Y1579" s="13"/>
      <c r="Z1579" s="13"/>
      <c r="AA1579" s="13"/>
      <c r="AC1579"/>
      <c r="AD1579" s="13"/>
      <c r="AI1579" s="2"/>
      <c r="AM1579" s="22"/>
    </row>
    <row r="1580" spans="1:39" s="12" customFormat="1">
      <c r="A1580" s="26"/>
      <c r="B1580" s="11"/>
      <c r="E1580" s="26"/>
      <c r="F1580" s="13"/>
      <c r="G1580" s="13"/>
      <c r="H1580"/>
      <c r="I1580"/>
      <c r="J1580"/>
      <c r="K1580"/>
      <c r="L1580"/>
      <c r="M1580"/>
      <c r="N1580"/>
      <c r="O1580"/>
      <c r="P1580" s="73"/>
      <c r="Q1580" s="74"/>
      <c r="R1580" s="74"/>
      <c r="S1580" s="74"/>
      <c r="T1580" s="74"/>
      <c r="U1580" s="74"/>
      <c r="V1580"/>
      <c r="W1580"/>
      <c r="X1580"/>
      <c r="Y1580" s="13"/>
      <c r="Z1580" s="13"/>
      <c r="AA1580" s="13"/>
      <c r="AC1580"/>
      <c r="AD1580" s="13"/>
      <c r="AI1580" s="2"/>
      <c r="AM1580" s="22"/>
    </row>
    <row r="1581" spans="1:39" s="12" customFormat="1">
      <c r="A1581" s="26"/>
      <c r="B1581" s="11"/>
      <c r="E1581" s="26"/>
      <c r="F1581" s="13"/>
      <c r="G1581" s="13"/>
      <c r="H1581"/>
      <c r="I1581"/>
      <c r="J1581"/>
      <c r="K1581"/>
      <c r="L1581"/>
      <c r="M1581"/>
      <c r="N1581"/>
      <c r="O1581"/>
      <c r="P1581" s="73"/>
      <c r="Q1581" s="74"/>
      <c r="R1581" s="74"/>
      <c r="S1581" s="74"/>
      <c r="T1581" s="74"/>
      <c r="U1581" s="74"/>
      <c r="V1581"/>
      <c r="W1581"/>
      <c r="X1581"/>
      <c r="Y1581" s="13"/>
      <c r="Z1581" s="13"/>
      <c r="AA1581" s="13"/>
      <c r="AC1581"/>
      <c r="AD1581" s="13"/>
      <c r="AI1581" s="2"/>
      <c r="AM1581" s="22"/>
    </row>
    <row r="1582" spans="1:39" s="12" customFormat="1">
      <c r="A1582" s="26"/>
      <c r="B1582" s="11"/>
      <c r="E1582" s="26"/>
      <c r="F1582" s="13"/>
      <c r="G1582" s="13"/>
      <c r="H1582"/>
      <c r="I1582"/>
      <c r="J1582"/>
      <c r="K1582"/>
      <c r="L1582"/>
      <c r="M1582"/>
      <c r="N1582"/>
      <c r="O1582"/>
      <c r="P1582" s="73"/>
      <c r="Q1582" s="74"/>
      <c r="R1582" s="74"/>
      <c r="S1582" s="74"/>
      <c r="T1582" s="74"/>
      <c r="U1582" s="74"/>
      <c r="V1582"/>
      <c r="W1582"/>
      <c r="X1582"/>
      <c r="Y1582" s="13"/>
      <c r="Z1582" s="13"/>
      <c r="AA1582" s="13"/>
      <c r="AC1582"/>
      <c r="AD1582" s="13"/>
      <c r="AI1582" s="2"/>
      <c r="AM1582" s="22"/>
    </row>
    <row r="1583" spans="1:39" s="12" customFormat="1">
      <c r="A1583" s="26"/>
      <c r="B1583" s="11"/>
      <c r="E1583" s="26"/>
      <c r="F1583" s="13"/>
      <c r="G1583" s="13"/>
      <c r="H1583"/>
      <c r="I1583"/>
      <c r="J1583"/>
      <c r="K1583"/>
      <c r="L1583"/>
      <c r="M1583"/>
      <c r="N1583"/>
      <c r="O1583"/>
      <c r="P1583" s="73"/>
      <c r="Q1583" s="74"/>
      <c r="R1583" s="74"/>
      <c r="S1583" s="74"/>
      <c r="T1583" s="74"/>
      <c r="U1583" s="74"/>
      <c r="V1583"/>
      <c r="W1583"/>
      <c r="X1583"/>
      <c r="Y1583" s="13"/>
      <c r="Z1583" s="13"/>
      <c r="AA1583" s="13"/>
      <c r="AC1583"/>
      <c r="AD1583" s="13"/>
      <c r="AI1583" s="2"/>
      <c r="AM1583" s="22"/>
    </row>
    <row r="1584" spans="1:39" s="12" customFormat="1">
      <c r="A1584" s="26"/>
      <c r="B1584" s="11"/>
      <c r="E1584" s="26"/>
      <c r="F1584" s="13"/>
      <c r="G1584" s="13"/>
      <c r="H1584"/>
      <c r="I1584"/>
      <c r="J1584"/>
      <c r="K1584"/>
      <c r="L1584"/>
      <c r="M1584"/>
      <c r="N1584"/>
      <c r="O1584"/>
      <c r="P1584" s="73"/>
      <c r="Q1584" s="74"/>
      <c r="R1584" s="74"/>
      <c r="S1584" s="74"/>
      <c r="T1584" s="74"/>
      <c r="U1584" s="74"/>
      <c r="V1584"/>
      <c r="W1584"/>
      <c r="X1584"/>
      <c r="Y1584" s="13"/>
      <c r="Z1584" s="13"/>
      <c r="AA1584" s="13"/>
      <c r="AC1584"/>
      <c r="AD1584" s="13"/>
      <c r="AI1584" s="2"/>
      <c r="AM1584" s="22"/>
    </row>
    <row r="1585" spans="1:39" s="12" customFormat="1">
      <c r="A1585" s="26"/>
      <c r="B1585" s="11"/>
      <c r="E1585" s="26"/>
      <c r="F1585" s="13"/>
      <c r="G1585" s="13"/>
      <c r="H1585"/>
      <c r="I1585"/>
      <c r="J1585"/>
      <c r="K1585"/>
      <c r="L1585"/>
      <c r="M1585"/>
      <c r="N1585"/>
      <c r="O1585"/>
      <c r="P1585" s="73"/>
      <c r="Q1585" s="74"/>
      <c r="R1585" s="74"/>
      <c r="S1585" s="74"/>
      <c r="T1585" s="74"/>
      <c r="U1585" s="74"/>
      <c r="V1585"/>
      <c r="W1585"/>
      <c r="X1585"/>
      <c r="Y1585" s="13"/>
      <c r="Z1585" s="13"/>
      <c r="AA1585" s="13"/>
      <c r="AC1585"/>
      <c r="AD1585" s="13"/>
      <c r="AI1585" s="2"/>
      <c r="AM1585" s="22"/>
    </row>
    <row r="1586" spans="1:39" s="12" customFormat="1">
      <c r="A1586" s="26"/>
      <c r="B1586" s="11"/>
      <c r="E1586" s="26"/>
      <c r="F1586" s="13"/>
      <c r="G1586" s="13"/>
      <c r="H1586"/>
      <c r="I1586"/>
      <c r="J1586"/>
      <c r="K1586"/>
      <c r="L1586"/>
      <c r="M1586"/>
      <c r="N1586"/>
      <c r="O1586"/>
      <c r="P1586" s="73"/>
      <c r="Q1586" s="74"/>
      <c r="R1586" s="74"/>
      <c r="S1586" s="74"/>
      <c r="T1586" s="74"/>
      <c r="U1586" s="74"/>
      <c r="V1586"/>
      <c r="W1586"/>
      <c r="X1586"/>
      <c r="Y1586" s="13"/>
      <c r="Z1586" s="13"/>
      <c r="AA1586" s="13"/>
      <c r="AC1586"/>
      <c r="AD1586" s="13"/>
      <c r="AI1586" s="2"/>
      <c r="AM1586" s="22"/>
    </row>
    <row r="1587" spans="1:39" s="12" customFormat="1">
      <c r="A1587" s="26"/>
      <c r="B1587" s="11"/>
      <c r="E1587" s="26"/>
      <c r="F1587" s="13"/>
      <c r="G1587" s="13"/>
      <c r="H1587"/>
      <c r="I1587"/>
      <c r="J1587"/>
      <c r="K1587"/>
      <c r="L1587"/>
      <c r="M1587"/>
      <c r="N1587"/>
      <c r="O1587"/>
      <c r="P1587" s="73"/>
      <c r="Q1587" s="74"/>
      <c r="R1587" s="74"/>
      <c r="S1587" s="74"/>
      <c r="T1587" s="74"/>
      <c r="U1587" s="74"/>
      <c r="V1587"/>
      <c r="W1587"/>
      <c r="X1587"/>
      <c r="Y1587" s="13"/>
      <c r="Z1587" s="13"/>
      <c r="AA1587" s="13"/>
      <c r="AC1587"/>
      <c r="AD1587" s="13"/>
      <c r="AI1587" s="2"/>
      <c r="AM1587" s="22"/>
    </row>
    <row r="1588" spans="1:39" s="12" customFormat="1">
      <c r="A1588" s="26"/>
      <c r="B1588" s="11"/>
      <c r="E1588" s="26"/>
      <c r="F1588" s="13"/>
      <c r="G1588" s="13"/>
      <c r="H1588"/>
      <c r="I1588"/>
      <c r="J1588"/>
      <c r="K1588"/>
      <c r="L1588"/>
      <c r="M1588"/>
      <c r="N1588"/>
      <c r="O1588"/>
      <c r="P1588" s="73"/>
      <c r="Q1588" s="74"/>
      <c r="R1588" s="74"/>
      <c r="S1588" s="74"/>
      <c r="T1588" s="74"/>
      <c r="U1588" s="74"/>
      <c r="V1588"/>
      <c r="W1588"/>
      <c r="X1588"/>
      <c r="Y1588" s="13"/>
      <c r="Z1588" s="13"/>
      <c r="AA1588" s="13"/>
      <c r="AC1588"/>
      <c r="AD1588" s="13"/>
      <c r="AI1588" s="2"/>
      <c r="AM1588" s="22"/>
    </row>
    <row r="1589" spans="1:39" s="12" customFormat="1">
      <c r="A1589" s="26"/>
      <c r="B1589" s="11"/>
      <c r="E1589" s="26"/>
      <c r="F1589" s="13"/>
      <c r="G1589" s="13"/>
      <c r="H1589"/>
      <c r="I1589"/>
      <c r="J1589"/>
      <c r="K1589"/>
      <c r="L1589"/>
      <c r="M1589"/>
      <c r="N1589"/>
      <c r="O1589"/>
      <c r="P1589" s="73"/>
      <c r="Q1589" s="74"/>
      <c r="R1589" s="74"/>
      <c r="S1589" s="74"/>
      <c r="T1589" s="74"/>
      <c r="U1589" s="74"/>
      <c r="V1589"/>
      <c r="W1589"/>
      <c r="X1589"/>
      <c r="Y1589" s="13"/>
      <c r="Z1589" s="13"/>
      <c r="AA1589" s="13"/>
      <c r="AC1589"/>
      <c r="AD1589" s="13"/>
      <c r="AI1589" s="2"/>
      <c r="AM1589" s="22"/>
    </row>
    <row r="1590" spans="1:39" s="12" customFormat="1">
      <c r="A1590" s="26"/>
      <c r="B1590" s="11"/>
      <c r="E1590" s="26"/>
      <c r="F1590" s="13"/>
      <c r="G1590" s="13"/>
      <c r="H1590"/>
      <c r="I1590"/>
      <c r="J1590"/>
      <c r="K1590"/>
      <c r="L1590"/>
      <c r="M1590"/>
      <c r="N1590"/>
      <c r="O1590"/>
      <c r="P1590" s="73"/>
      <c r="Q1590" s="74"/>
      <c r="R1590" s="74"/>
      <c r="S1590" s="74"/>
      <c r="T1590" s="74"/>
      <c r="U1590" s="74"/>
      <c r="V1590"/>
      <c r="W1590"/>
      <c r="X1590"/>
      <c r="Y1590" s="13"/>
      <c r="Z1590" s="13"/>
      <c r="AA1590" s="13"/>
      <c r="AC1590"/>
      <c r="AD1590" s="13"/>
      <c r="AI1590" s="2"/>
      <c r="AM1590" s="22"/>
    </row>
    <row r="1591" spans="1:39" s="12" customFormat="1">
      <c r="A1591" s="26"/>
      <c r="B1591" s="11"/>
      <c r="E1591" s="26"/>
      <c r="F1591" s="13"/>
      <c r="G1591" s="13"/>
      <c r="H1591"/>
      <c r="I1591"/>
      <c r="J1591"/>
      <c r="K1591"/>
      <c r="L1591"/>
      <c r="M1591"/>
      <c r="N1591"/>
      <c r="O1591"/>
      <c r="P1591" s="73"/>
      <c r="Q1591" s="74"/>
      <c r="R1591" s="74"/>
      <c r="S1591" s="74"/>
      <c r="T1591" s="74"/>
      <c r="U1591" s="74"/>
      <c r="V1591"/>
      <c r="W1591"/>
      <c r="X1591"/>
      <c r="Y1591" s="13"/>
      <c r="Z1591" s="13"/>
      <c r="AA1591" s="13"/>
      <c r="AC1591"/>
      <c r="AD1591" s="13"/>
      <c r="AI1591" s="2"/>
      <c r="AM1591" s="22"/>
    </row>
    <row r="1592" spans="1:39" s="12" customFormat="1">
      <c r="A1592" s="26"/>
      <c r="B1592" s="11"/>
      <c r="E1592" s="26"/>
      <c r="F1592" s="13"/>
      <c r="G1592" s="13"/>
      <c r="H1592"/>
      <c r="I1592"/>
      <c r="J1592"/>
      <c r="K1592"/>
      <c r="L1592"/>
      <c r="M1592"/>
      <c r="N1592"/>
      <c r="O1592"/>
      <c r="P1592" s="73"/>
      <c r="Q1592" s="74"/>
      <c r="R1592" s="74"/>
      <c r="S1592" s="74"/>
      <c r="T1592" s="74"/>
      <c r="U1592" s="74"/>
      <c r="V1592"/>
      <c r="W1592"/>
      <c r="X1592"/>
      <c r="Y1592" s="13"/>
      <c r="Z1592" s="13"/>
      <c r="AA1592" s="13"/>
      <c r="AC1592"/>
      <c r="AD1592" s="13"/>
      <c r="AI1592" s="2"/>
      <c r="AM1592" s="22"/>
    </row>
    <row r="1593" spans="1:39" s="12" customFormat="1">
      <c r="A1593" s="26"/>
      <c r="B1593" s="11"/>
      <c r="E1593" s="26"/>
      <c r="F1593" s="13"/>
      <c r="G1593" s="13"/>
      <c r="H1593"/>
      <c r="I1593"/>
      <c r="J1593"/>
      <c r="K1593"/>
      <c r="L1593"/>
      <c r="M1593"/>
      <c r="N1593"/>
      <c r="O1593"/>
      <c r="P1593" s="73"/>
      <c r="Q1593" s="74"/>
      <c r="R1593" s="74"/>
      <c r="S1593" s="74"/>
      <c r="T1593" s="74"/>
      <c r="U1593" s="74"/>
      <c r="V1593"/>
      <c r="W1593"/>
      <c r="X1593"/>
      <c r="Y1593" s="13"/>
      <c r="Z1593" s="13"/>
      <c r="AA1593" s="13"/>
      <c r="AC1593"/>
      <c r="AD1593" s="13"/>
      <c r="AI1593" s="2"/>
      <c r="AM1593" s="22"/>
    </row>
    <row r="1594" spans="1:39" s="12" customFormat="1">
      <c r="A1594" s="26"/>
      <c r="B1594" s="11"/>
      <c r="E1594" s="26"/>
      <c r="F1594" s="13"/>
      <c r="G1594" s="13"/>
      <c r="H1594"/>
      <c r="I1594"/>
      <c r="J1594"/>
      <c r="K1594"/>
      <c r="L1594"/>
      <c r="M1594"/>
      <c r="N1594"/>
      <c r="O1594"/>
      <c r="P1594" s="73"/>
      <c r="Q1594" s="74"/>
      <c r="R1594" s="74"/>
      <c r="S1594" s="74"/>
      <c r="T1594" s="74"/>
      <c r="U1594" s="74"/>
      <c r="V1594"/>
      <c r="W1594"/>
      <c r="X1594"/>
      <c r="Y1594" s="13"/>
      <c r="Z1594" s="13"/>
      <c r="AA1594" s="13"/>
      <c r="AC1594"/>
      <c r="AD1594" s="13"/>
      <c r="AI1594" s="2"/>
      <c r="AM1594" s="22"/>
    </row>
    <row r="1595" spans="1:39" s="12" customFormat="1">
      <c r="A1595" s="26"/>
      <c r="B1595" s="11"/>
      <c r="E1595" s="26"/>
      <c r="F1595" s="13"/>
      <c r="G1595" s="13"/>
      <c r="H1595"/>
      <c r="I1595"/>
      <c r="J1595"/>
      <c r="K1595"/>
      <c r="L1595"/>
      <c r="M1595"/>
      <c r="N1595"/>
      <c r="O1595"/>
      <c r="P1595" s="73"/>
      <c r="Q1595" s="74"/>
      <c r="R1595" s="74"/>
      <c r="S1595" s="74"/>
      <c r="T1595" s="74"/>
      <c r="U1595" s="74"/>
      <c r="V1595"/>
      <c r="W1595"/>
      <c r="X1595"/>
      <c r="Y1595" s="13"/>
      <c r="Z1595" s="13"/>
      <c r="AA1595" s="13"/>
      <c r="AC1595"/>
      <c r="AD1595" s="13"/>
      <c r="AI1595" s="2"/>
      <c r="AM1595" s="22"/>
    </row>
    <row r="1596" spans="1:39" s="12" customFormat="1">
      <c r="A1596" s="26"/>
      <c r="B1596" s="11"/>
      <c r="E1596" s="26"/>
      <c r="F1596" s="13"/>
      <c r="G1596" s="13"/>
      <c r="H1596"/>
      <c r="I1596"/>
      <c r="J1596"/>
      <c r="K1596"/>
      <c r="L1596"/>
      <c r="M1596"/>
      <c r="N1596"/>
      <c r="O1596"/>
      <c r="P1596" s="73"/>
      <c r="Q1596" s="74"/>
      <c r="R1596" s="74"/>
      <c r="S1596" s="74"/>
      <c r="T1596" s="74"/>
      <c r="U1596" s="74"/>
      <c r="V1596"/>
      <c r="W1596"/>
      <c r="X1596"/>
      <c r="Y1596" s="13"/>
      <c r="Z1596" s="13"/>
      <c r="AA1596" s="13"/>
      <c r="AC1596"/>
      <c r="AD1596" s="13"/>
      <c r="AI1596" s="2"/>
      <c r="AM1596" s="22"/>
    </row>
    <row r="1597" spans="1:39" s="12" customFormat="1">
      <c r="A1597" s="26"/>
      <c r="B1597" s="11"/>
      <c r="E1597" s="26"/>
      <c r="F1597" s="13"/>
      <c r="G1597" s="13"/>
      <c r="H1597"/>
      <c r="I1597"/>
      <c r="J1597"/>
      <c r="K1597"/>
      <c r="L1597"/>
      <c r="M1597"/>
      <c r="N1597"/>
      <c r="O1597"/>
      <c r="P1597" s="73"/>
      <c r="Q1597" s="74"/>
      <c r="R1597" s="74"/>
      <c r="S1597" s="74"/>
      <c r="T1597" s="74"/>
      <c r="U1597" s="74"/>
      <c r="V1597"/>
      <c r="W1597"/>
      <c r="X1597"/>
      <c r="Y1597" s="13"/>
      <c r="Z1597" s="13"/>
      <c r="AA1597" s="13"/>
      <c r="AC1597"/>
      <c r="AD1597" s="13"/>
      <c r="AI1597" s="2"/>
      <c r="AM1597" s="22"/>
    </row>
    <row r="1598" spans="1:39" s="12" customFormat="1">
      <c r="A1598" s="26"/>
      <c r="B1598" s="11"/>
      <c r="E1598" s="26"/>
      <c r="F1598" s="13"/>
      <c r="G1598" s="13"/>
      <c r="H1598"/>
      <c r="I1598"/>
      <c r="J1598"/>
      <c r="K1598"/>
      <c r="L1598"/>
      <c r="M1598"/>
      <c r="N1598"/>
      <c r="O1598"/>
      <c r="P1598" s="73"/>
      <c r="Q1598" s="74"/>
      <c r="R1598" s="74"/>
      <c r="S1598" s="74"/>
      <c r="T1598" s="74"/>
      <c r="U1598" s="74"/>
      <c r="V1598"/>
      <c r="W1598"/>
      <c r="X1598"/>
      <c r="Y1598" s="13"/>
      <c r="Z1598" s="13"/>
      <c r="AA1598" s="13"/>
      <c r="AC1598"/>
      <c r="AD1598" s="13"/>
      <c r="AI1598" s="2"/>
      <c r="AM1598" s="22"/>
    </row>
    <row r="1599" spans="1:39" s="12" customFormat="1">
      <c r="A1599" s="26"/>
      <c r="B1599" s="11"/>
      <c r="E1599" s="26"/>
      <c r="F1599" s="13"/>
      <c r="G1599" s="13"/>
      <c r="H1599"/>
      <c r="I1599"/>
      <c r="J1599"/>
      <c r="K1599"/>
      <c r="L1599"/>
      <c r="M1599"/>
      <c r="N1599"/>
      <c r="O1599"/>
      <c r="P1599" s="73"/>
      <c r="Q1599" s="74"/>
      <c r="R1599" s="74"/>
      <c r="S1599" s="74"/>
      <c r="T1599" s="74"/>
      <c r="U1599" s="74"/>
      <c r="V1599"/>
      <c r="W1599"/>
      <c r="X1599"/>
      <c r="Y1599" s="13"/>
      <c r="Z1599" s="13"/>
      <c r="AA1599" s="13"/>
      <c r="AC1599"/>
      <c r="AD1599" s="13"/>
      <c r="AI1599" s="2"/>
      <c r="AM1599" s="22"/>
    </row>
    <row r="1600" spans="1:39" s="12" customFormat="1">
      <c r="A1600" s="26"/>
      <c r="B1600" s="11"/>
      <c r="E1600" s="26"/>
      <c r="F1600" s="13"/>
      <c r="G1600" s="13"/>
      <c r="H1600"/>
      <c r="I1600"/>
      <c r="J1600"/>
      <c r="K1600"/>
      <c r="L1600"/>
      <c r="M1600"/>
      <c r="N1600"/>
      <c r="O1600"/>
      <c r="P1600" s="73"/>
      <c r="Q1600" s="74"/>
      <c r="R1600" s="74"/>
      <c r="S1600" s="74"/>
      <c r="T1600" s="74"/>
      <c r="U1600" s="74"/>
      <c r="V1600"/>
      <c r="W1600"/>
      <c r="X1600"/>
      <c r="Y1600" s="13"/>
      <c r="Z1600" s="13"/>
      <c r="AA1600" s="13"/>
      <c r="AC1600"/>
      <c r="AD1600" s="13"/>
      <c r="AI1600" s="2"/>
      <c r="AM1600" s="22"/>
    </row>
    <row r="1601" spans="1:39" s="12" customFormat="1">
      <c r="A1601" s="26"/>
      <c r="B1601" s="11"/>
      <c r="E1601" s="26"/>
      <c r="F1601" s="13"/>
      <c r="G1601" s="13"/>
      <c r="H1601"/>
      <c r="I1601"/>
      <c r="J1601"/>
      <c r="K1601"/>
      <c r="L1601"/>
      <c r="M1601"/>
      <c r="N1601"/>
      <c r="O1601"/>
      <c r="P1601" s="73"/>
      <c r="Q1601" s="74"/>
      <c r="R1601" s="74"/>
      <c r="S1601" s="74"/>
      <c r="T1601" s="74"/>
      <c r="U1601" s="74"/>
      <c r="V1601"/>
      <c r="W1601"/>
      <c r="X1601"/>
      <c r="Y1601" s="13"/>
      <c r="Z1601" s="13"/>
      <c r="AA1601" s="13"/>
      <c r="AC1601"/>
      <c r="AD1601" s="13"/>
      <c r="AI1601" s="2"/>
      <c r="AM1601" s="22"/>
    </row>
    <row r="1602" spans="1:39" s="12" customFormat="1">
      <c r="A1602" s="26"/>
      <c r="B1602" s="11"/>
      <c r="E1602" s="26"/>
      <c r="F1602" s="13"/>
      <c r="G1602" s="13"/>
      <c r="H1602"/>
      <c r="I1602"/>
      <c r="J1602"/>
      <c r="K1602"/>
      <c r="L1602"/>
      <c r="M1602"/>
      <c r="N1602"/>
      <c r="O1602"/>
      <c r="P1602" s="73"/>
      <c r="Q1602" s="74"/>
      <c r="R1602" s="74"/>
      <c r="S1602" s="74"/>
      <c r="T1602" s="74"/>
      <c r="U1602" s="74"/>
      <c r="V1602"/>
      <c r="W1602"/>
      <c r="X1602"/>
      <c r="Y1602" s="13"/>
      <c r="Z1602" s="13"/>
      <c r="AA1602" s="13"/>
      <c r="AC1602"/>
      <c r="AD1602" s="13"/>
      <c r="AI1602" s="2"/>
      <c r="AM1602" s="22"/>
    </row>
    <row r="1603" spans="1:39" s="12" customFormat="1">
      <c r="A1603" s="26"/>
      <c r="B1603" s="11"/>
      <c r="E1603" s="26"/>
      <c r="F1603" s="13"/>
      <c r="G1603" s="13"/>
      <c r="H1603"/>
      <c r="I1603"/>
      <c r="J1603"/>
      <c r="K1603"/>
      <c r="L1603"/>
      <c r="M1603"/>
      <c r="N1603"/>
      <c r="O1603"/>
      <c r="P1603" s="73"/>
      <c r="Q1603" s="74"/>
      <c r="R1603" s="74"/>
      <c r="S1603" s="74"/>
      <c r="T1603" s="74"/>
      <c r="U1603" s="74"/>
      <c r="V1603"/>
      <c r="W1603"/>
      <c r="X1603"/>
      <c r="Y1603" s="13"/>
      <c r="Z1603" s="13"/>
      <c r="AA1603" s="13"/>
      <c r="AC1603"/>
      <c r="AD1603" s="13"/>
      <c r="AI1603" s="2"/>
      <c r="AM1603" s="22"/>
    </row>
    <row r="1604" spans="1:39" s="12" customFormat="1">
      <c r="A1604" s="26"/>
      <c r="B1604" s="11"/>
      <c r="E1604" s="26"/>
      <c r="F1604" s="13"/>
      <c r="G1604" s="13"/>
      <c r="H1604"/>
      <c r="I1604"/>
      <c r="J1604"/>
      <c r="K1604"/>
      <c r="L1604"/>
      <c r="M1604"/>
      <c r="N1604"/>
      <c r="O1604"/>
      <c r="P1604" s="73"/>
      <c r="Q1604" s="74"/>
      <c r="R1604" s="74"/>
      <c r="S1604" s="74"/>
      <c r="T1604" s="74"/>
      <c r="U1604" s="74"/>
      <c r="V1604"/>
      <c r="W1604"/>
      <c r="X1604"/>
      <c r="Y1604" s="13"/>
      <c r="Z1604" s="13"/>
      <c r="AA1604" s="13"/>
      <c r="AC1604"/>
      <c r="AD1604" s="13"/>
      <c r="AI1604" s="2"/>
      <c r="AM1604" s="22"/>
    </row>
    <row r="1605" spans="1:39" s="12" customFormat="1">
      <c r="A1605" s="26"/>
      <c r="B1605" s="11"/>
      <c r="E1605" s="26"/>
      <c r="F1605" s="13"/>
      <c r="G1605" s="13"/>
      <c r="H1605"/>
      <c r="I1605"/>
      <c r="J1605"/>
      <c r="K1605"/>
      <c r="L1605"/>
      <c r="M1605"/>
      <c r="N1605"/>
      <c r="O1605"/>
      <c r="P1605" s="73"/>
      <c r="Q1605" s="74"/>
      <c r="R1605" s="74"/>
      <c r="S1605" s="74"/>
      <c r="T1605" s="74"/>
      <c r="U1605" s="74"/>
      <c r="V1605"/>
      <c r="W1605"/>
      <c r="X1605"/>
      <c r="Y1605" s="13"/>
      <c r="Z1605" s="13"/>
      <c r="AA1605" s="13"/>
      <c r="AC1605"/>
      <c r="AD1605" s="13"/>
      <c r="AI1605" s="2"/>
      <c r="AM1605" s="22"/>
    </row>
    <row r="1606" spans="1:39" s="12" customFormat="1">
      <c r="A1606" s="26"/>
      <c r="B1606" s="11"/>
      <c r="E1606" s="26"/>
      <c r="F1606" s="13"/>
      <c r="G1606" s="13"/>
      <c r="H1606"/>
      <c r="I1606"/>
      <c r="J1606"/>
      <c r="K1606"/>
      <c r="L1606"/>
      <c r="M1606"/>
      <c r="N1606"/>
      <c r="O1606"/>
      <c r="P1606" s="73"/>
      <c r="Q1606" s="74"/>
      <c r="R1606" s="74"/>
      <c r="S1606" s="74"/>
      <c r="T1606" s="74"/>
      <c r="U1606" s="74"/>
      <c r="V1606"/>
      <c r="W1606"/>
      <c r="X1606"/>
      <c r="Y1606" s="13"/>
      <c r="Z1606" s="13"/>
      <c r="AA1606" s="13"/>
      <c r="AC1606"/>
      <c r="AD1606" s="13"/>
      <c r="AI1606" s="2"/>
      <c r="AM1606" s="22"/>
    </row>
    <row r="1607" spans="1:39" s="12" customFormat="1">
      <c r="A1607" s="26"/>
      <c r="B1607" s="11"/>
      <c r="E1607" s="26"/>
      <c r="F1607" s="13"/>
      <c r="G1607" s="13"/>
      <c r="H1607"/>
      <c r="I1607"/>
      <c r="J1607"/>
      <c r="K1607"/>
      <c r="L1607"/>
      <c r="M1607"/>
      <c r="N1607"/>
      <c r="O1607"/>
      <c r="P1607" s="73"/>
      <c r="Q1607" s="74"/>
      <c r="R1607" s="74"/>
      <c r="S1607" s="74"/>
      <c r="T1607" s="74"/>
      <c r="U1607" s="74"/>
      <c r="V1607"/>
      <c r="W1607"/>
      <c r="X1607"/>
      <c r="Y1607" s="13"/>
      <c r="Z1607" s="13"/>
      <c r="AA1607" s="13"/>
      <c r="AC1607"/>
      <c r="AD1607" s="13"/>
      <c r="AI1607" s="2"/>
      <c r="AM1607" s="22"/>
    </row>
    <row r="1608" spans="1:39" s="12" customFormat="1">
      <c r="A1608" s="26"/>
      <c r="B1608" s="11"/>
      <c r="E1608" s="26"/>
      <c r="F1608" s="13"/>
      <c r="G1608" s="13"/>
      <c r="H1608"/>
      <c r="I1608"/>
      <c r="J1608"/>
      <c r="K1608"/>
      <c r="L1608"/>
      <c r="M1608"/>
      <c r="N1608"/>
      <c r="O1608"/>
      <c r="P1608" s="73"/>
      <c r="Q1608" s="74"/>
      <c r="R1608" s="74"/>
      <c r="S1608" s="74"/>
      <c r="T1608" s="74"/>
      <c r="U1608" s="74"/>
      <c r="V1608"/>
      <c r="W1608"/>
      <c r="X1608"/>
      <c r="Y1608" s="13"/>
      <c r="Z1608" s="13"/>
      <c r="AA1608" s="13"/>
      <c r="AC1608"/>
      <c r="AD1608" s="13"/>
      <c r="AI1608" s="2"/>
      <c r="AM1608" s="22"/>
    </row>
    <row r="1609" spans="1:39" s="12" customFormat="1">
      <c r="A1609" s="26"/>
      <c r="B1609" s="11"/>
      <c r="E1609" s="26"/>
      <c r="F1609" s="13"/>
      <c r="G1609" s="13"/>
      <c r="H1609"/>
      <c r="I1609"/>
      <c r="J1609"/>
      <c r="K1609"/>
      <c r="L1609"/>
      <c r="M1609"/>
      <c r="N1609"/>
      <c r="O1609"/>
      <c r="P1609" s="73"/>
      <c r="Q1609" s="74"/>
      <c r="R1609" s="74"/>
      <c r="S1609" s="74"/>
      <c r="T1609" s="74"/>
      <c r="U1609" s="74"/>
      <c r="V1609"/>
      <c r="W1609"/>
      <c r="X1609"/>
      <c r="Y1609" s="13"/>
      <c r="Z1609" s="13"/>
      <c r="AA1609" s="13"/>
      <c r="AC1609"/>
      <c r="AD1609" s="13"/>
      <c r="AI1609" s="2"/>
      <c r="AM1609" s="22"/>
    </row>
    <row r="1610" spans="1:39" s="12" customFormat="1">
      <c r="A1610" s="26"/>
      <c r="B1610" s="11"/>
      <c r="E1610" s="26"/>
      <c r="F1610" s="13"/>
      <c r="G1610" s="13"/>
      <c r="H1610"/>
      <c r="I1610"/>
      <c r="J1610"/>
      <c r="K1610"/>
      <c r="L1610"/>
      <c r="M1610"/>
      <c r="N1610"/>
      <c r="O1610"/>
      <c r="P1610" s="73"/>
      <c r="Q1610" s="74"/>
      <c r="R1610" s="74"/>
      <c r="S1610" s="74"/>
      <c r="T1610" s="74"/>
      <c r="U1610" s="74"/>
      <c r="V1610"/>
      <c r="W1610"/>
      <c r="X1610"/>
      <c r="Y1610" s="13"/>
      <c r="Z1610" s="13"/>
      <c r="AA1610" s="13"/>
      <c r="AC1610"/>
      <c r="AD1610" s="13"/>
      <c r="AI1610" s="2"/>
      <c r="AM1610" s="22"/>
    </row>
    <row r="1611" spans="1:39" s="12" customFormat="1">
      <c r="A1611" s="26"/>
      <c r="B1611" s="11"/>
      <c r="E1611" s="26"/>
      <c r="F1611" s="13"/>
      <c r="G1611" s="13"/>
      <c r="H1611"/>
      <c r="I1611"/>
      <c r="J1611"/>
      <c r="K1611"/>
      <c r="L1611"/>
      <c r="M1611"/>
      <c r="N1611"/>
      <c r="O1611"/>
      <c r="P1611" s="73"/>
      <c r="Q1611" s="74"/>
      <c r="R1611" s="74"/>
      <c r="S1611" s="74"/>
      <c r="T1611" s="74"/>
      <c r="U1611" s="74"/>
      <c r="V1611"/>
      <c r="W1611"/>
      <c r="X1611"/>
      <c r="Y1611" s="13"/>
      <c r="Z1611" s="13"/>
      <c r="AA1611" s="13"/>
      <c r="AC1611"/>
      <c r="AD1611" s="13"/>
      <c r="AI1611" s="2"/>
      <c r="AM1611" s="22"/>
    </row>
    <row r="1612" spans="1:39" s="12" customFormat="1">
      <c r="A1612" s="26"/>
      <c r="B1612" s="11"/>
      <c r="E1612" s="26"/>
      <c r="F1612" s="13"/>
      <c r="G1612" s="13"/>
      <c r="H1612"/>
      <c r="I1612"/>
      <c r="J1612"/>
      <c r="K1612"/>
      <c r="L1612"/>
      <c r="M1612"/>
      <c r="N1612"/>
      <c r="O1612"/>
      <c r="P1612" s="73"/>
      <c r="Q1612" s="74"/>
      <c r="R1612" s="74"/>
      <c r="S1612" s="74"/>
      <c r="T1612" s="74"/>
      <c r="U1612" s="74"/>
      <c r="V1612"/>
      <c r="W1612"/>
      <c r="X1612"/>
      <c r="Y1612" s="13"/>
      <c r="Z1612" s="13"/>
      <c r="AA1612" s="13"/>
      <c r="AC1612"/>
      <c r="AD1612" s="13"/>
      <c r="AI1612" s="2"/>
      <c r="AM1612" s="22"/>
    </row>
    <row r="1613" spans="1:39" s="12" customFormat="1">
      <c r="A1613" s="26"/>
      <c r="B1613" s="11"/>
      <c r="E1613" s="26"/>
      <c r="F1613" s="13"/>
      <c r="G1613" s="13"/>
      <c r="H1613"/>
      <c r="I1613"/>
      <c r="J1613"/>
      <c r="K1613"/>
      <c r="L1613"/>
      <c r="M1613"/>
      <c r="N1613"/>
      <c r="O1613"/>
      <c r="P1613" s="73"/>
      <c r="Q1613" s="74"/>
      <c r="R1613" s="74"/>
      <c r="S1613" s="74"/>
      <c r="T1613" s="74"/>
      <c r="U1613" s="74"/>
      <c r="V1613"/>
      <c r="W1613"/>
      <c r="X1613"/>
      <c r="Y1613" s="13"/>
      <c r="Z1613" s="13"/>
      <c r="AA1613" s="13"/>
      <c r="AC1613"/>
      <c r="AD1613" s="13"/>
      <c r="AI1613" s="2"/>
      <c r="AM1613" s="22"/>
    </row>
    <row r="1614" spans="1:39" s="12" customFormat="1">
      <c r="A1614" s="26"/>
      <c r="B1614" s="11"/>
      <c r="E1614" s="26"/>
      <c r="F1614" s="13"/>
      <c r="G1614" s="13"/>
      <c r="H1614"/>
      <c r="I1614"/>
      <c r="J1614"/>
      <c r="K1614"/>
      <c r="L1614"/>
      <c r="M1614"/>
      <c r="N1614"/>
      <c r="O1614"/>
      <c r="P1614" s="73"/>
      <c r="Q1614" s="74"/>
      <c r="R1614" s="74"/>
      <c r="S1614" s="74"/>
      <c r="T1614" s="74"/>
      <c r="U1614" s="74"/>
      <c r="V1614"/>
      <c r="W1614"/>
      <c r="X1614"/>
      <c r="Y1614" s="13"/>
      <c r="Z1614" s="13"/>
      <c r="AA1614" s="13"/>
      <c r="AC1614"/>
      <c r="AD1614" s="13"/>
      <c r="AI1614" s="2"/>
      <c r="AM1614" s="22"/>
    </row>
    <row r="1615" spans="1:39" s="12" customFormat="1">
      <c r="A1615" s="26"/>
      <c r="B1615" s="11"/>
      <c r="E1615" s="26"/>
      <c r="F1615" s="13"/>
      <c r="G1615" s="13"/>
      <c r="H1615"/>
      <c r="I1615"/>
      <c r="J1615"/>
      <c r="K1615"/>
      <c r="L1615"/>
      <c r="M1615"/>
      <c r="N1615"/>
      <c r="O1615"/>
      <c r="P1615" s="73"/>
      <c r="Q1615" s="74"/>
      <c r="R1615" s="74"/>
      <c r="S1615" s="74"/>
      <c r="T1615" s="74"/>
      <c r="U1615" s="74"/>
      <c r="V1615"/>
      <c r="W1615"/>
      <c r="X1615"/>
      <c r="Y1615" s="13"/>
      <c r="Z1615" s="13"/>
      <c r="AA1615" s="13"/>
      <c r="AC1615"/>
      <c r="AD1615" s="13"/>
      <c r="AI1615" s="2"/>
      <c r="AM1615" s="22"/>
    </row>
    <row r="1616" spans="1:39" s="12" customFormat="1">
      <c r="A1616" s="26"/>
      <c r="B1616" s="11"/>
      <c r="E1616" s="26"/>
      <c r="F1616" s="13"/>
      <c r="G1616" s="13"/>
      <c r="H1616"/>
      <c r="I1616"/>
      <c r="J1616"/>
      <c r="K1616"/>
      <c r="L1616"/>
      <c r="M1616"/>
      <c r="N1616"/>
      <c r="O1616"/>
      <c r="P1616" s="73"/>
      <c r="Q1616" s="74"/>
      <c r="R1616" s="74"/>
      <c r="S1616" s="74"/>
      <c r="T1616" s="74"/>
      <c r="U1616" s="74"/>
      <c r="V1616"/>
      <c r="W1616"/>
      <c r="X1616"/>
      <c r="Y1616" s="13"/>
      <c r="Z1616" s="13"/>
      <c r="AA1616" s="13"/>
      <c r="AC1616"/>
      <c r="AD1616" s="13"/>
      <c r="AI1616" s="2"/>
      <c r="AM1616" s="22"/>
    </row>
    <row r="1617" spans="1:39" s="12" customFormat="1">
      <c r="A1617" s="26"/>
      <c r="B1617" s="11"/>
      <c r="E1617" s="26"/>
      <c r="F1617" s="13"/>
      <c r="G1617" s="13"/>
      <c r="H1617"/>
      <c r="I1617"/>
      <c r="J1617"/>
      <c r="K1617"/>
      <c r="L1617"/>
      <c r="M1617"/>
      <c r="N1617"/>
      <c r="O1617"/>
      <c r="P1617" s="73"/>
      <c r="Q1617" s="74"/>
      <c r="R1617" s="74"/>
      <c r="S1617" s="74"/>
      <c r="T1617" s="74"/>
      <c r="U1617" s="74"/>
      <c r="V1617"/>
      <c r="W1617"/>
      <c r="X1617"/>
      <c r="Y1617" s="13"/>
      <c r="Z1617" s="13"/>
      <c r="AA1617" s="13"/>
      <c r="AC1617"/>
      <c r="AD1617" s="13"/>
      <c r="AI1617" s="2"/>
      <c r="AM1617" s="22"/>
    </row>
    <row r="1618" spans="1:39" s="12" customFormat="1">
      <c r="A1618" s="26"/>
      <c r="B1618" s="11"/>
      <c r="E1618" s="26"/>
      <c r="F1618" s="13"/>
      <c r="G1618" s="13"/>
      <c r="H1618"/>
      <c r="I1618"/>
      <c r="J1618"/>
      <c r="K1618"/>
      <c r="L1618"/>
      <c r="M1618"/>
      <c r="N1618"/>
      <c r="O1618"/>
      <c r="P1618" s="73"/>
      <c r="Q1618" s="74"/>
      <c r="R1618" s="74"/>
      <c r="S1618" s="74"/>
      <c r="T1618" s="74"/>
      <c r="U1618" s="74"/>
      <c r="V1618"/>
      <c r="W1618"/>
      <c r="X1618"/>
      <c r="Y1618" s="13"/>
      <c r="Z1618" s="13"/>
      <c r="AA1618" s="13"/>
      <c r="AC1618"/>
      <c r="AD1618" s="13"/>
      <c r="AI1618" s="2"/>
      <c r="AM1618" s="22"/>
    </row>
    <row r="1619" spans="1:39" s="12" customFormat="1">
      <c r="A1619" s="26"/>
      <c r="B1619" s="11"/>
      <c r="E1619" s="26"/>
      <c r="F1619" s="13"/>
      <c r="G1619" s="13"/>
      <c r="H1619"/>
      <c r="I1619"/>
      <c r="J1619"/>
      <c r="K1619"/>
      <c r="L1619"/>
      <c r="M1619"/>
      <c r="N1619"/>
      <c r="O1619"/>
      <c r="P1619" s="73"/>
      <c r="Q1619" s="74"/>
      <c r="R1619" s="74"/>
      <c r="S1619" s="74"/>
      <c r="T1619" s="74"/>
      <c r="U1619" s="74"/>
      <c r="V1619"/>
      <c r="W1619"/>
      <c r="X1619"/>
      <c r="Y1619" s="13"/>
      <c r="Z1619" s="13"/>
      <c r="AA1619" s="13"/>
      <c r="AC1619"/>
      <c r="AD1619" s="13"/>
      <c r="AI1619" s="2"/>
      <c r="AM1619" s="22"/>
    </row>
    <row r="1620" spans="1:39" s="12" customFormat="1">
      <c r="A1620" s="26"/>
      <c r="B1620" s="11"/>
      <c r="E1620" s="26"/>
      <c r="F1620" s="13"/>
      <c r="G1620" s="13"/>
      <c r="H1620"/>
      <c r="I1620"/>
      <c r="J1620"/>
      <c r="K1620"/>
      <c r="L1620"/>
      <c r="M1620"/>
      <c r="N1620"/>
      <c r="O1620"/>
      <c r="P1620" s="73"/>
      <c r="Q1620" s="74"/>
      <c r="R1620" s="74"/>
      <c r="S1620" s="74"/>
      <c r="T1620" s="74"/>
      <c r="U1620" s="74"/>
      <c r="V1620"/>
      <c r="W1620"/>
      <c r="X1620"/>
      <c r="Y1620" s="13"/>
      <c r="Z1620" s="13"/>
      <c r="AA1620" s="13"/>
      <c r="AC1620"/>
      <c r="AD1620" s="13"/>
      <c r="AI1620" s="2"/>
      <c r="AM1620" s="22"/>
    </row>
    <row r="1621" spans="1:39" s="12" customFormat="1">
      <c r="A1621" s="26"/>
      <c r="B1621" s="11"/>
      <c r="E1621" s="26"/>
      <c r="F1621" s="13"/>
      <c r="G1621" s="13"/>
      <c r="H1621"/>
      <c r="I1621"/>
      <c r="J1621"/>
      <c r="K1621"/>
      <c r="L1621"/>
      <c r="M1621"/>
      <c r="N1621"/>
      <c r="O1621"/>
      <c r="P1621" s="73"/>
      <c r="Q1621" s="74"/>
      <c r="R1621" s="74"/>
      <c r="S1621" s="74"/>
      <c r="T1621" s="74"/>
      <c r="U1621" s="74"/>
      <c r="V1621"/>
      <c r="W1621"/>
      <c r="X1621"/>
      <c r="Y1621" s="13"/>
      <c r="Z1621" s="13"/>
      <c r="AA1621" s="13"/>
      <c r="AC1621"/>
      <c r="AD1621" s="13"/>
      <c r="AI1621" s="2"/>
      <c r="AM1621" s="22"/>
    </row>
    <row r="1622" spans="1:39" s="12" customFormat="1">
      <c r="A1622" s="26"/>
      <c r="B1622" s="11"/>
      <c r="E1622" s="26"/>
      <c r="F1622" s="13"/>
      <c r="G1622" s="13"/>
      <c r="H1622"/>
      <c r="I1622"/>
      <c r="J1622"/>
      <c r="K1622"/>
      <c r="L1622"/>
      <c r="M1622"/>
      <c r="N1622"/>
      <c r="O1622"/>
      <c r="P1622" s="73"/>
      <c r="Q1622" s="74"/>
      <c r="R1622" s="74"/>
      <c r="S1622" s="74"/>
      <c r="T1622" s="74"/>
      <c r="U1622" s="74"/>
      <c r="V1622"/>
      <c r="W1622"/>
      <c r="X1622"/>
      <c r="Y1622" s="13"/>
      <c r="Z1622" s="13"/>
      <c r="AA1622" s="13"/>
      <c r="AC1622"/>
      <c r="AD1622" s="13"/>
      <c r="AI1622" s="2"/>
      <c r="AM1622" s="22"/>
    </row>
    <row r="1623" spans="1:39" s="12" customFormat="1">
      <c r="A1623" s="26"/>
      <c r="B1623" s="11"/>
      <c r="E1623" s="26"/>
      <c r="F1623" s="13"/>
      <c r="G1623" s="13"/>
      <c r="H1623"/>
      <c r="I1623"/>
      <c r="J1623"/>
      <c r="K1623"/>
      <c r="L1623"/>
      <c r="M1623"/>
      <c r="N1623"/>
      <c r="O1623"/>
      <c r="P1623" s="73"/>
      <c r="Q1623" s="74"/>
      <c r="R1623" s="74"/>
      <c r="S1623" s="74"/>
      <c r="T1623" s="74"/>
      <c r="U1623" s="74"/>
      <c r="V1623"/>
      <c r="W1623"/>
      <c r="X1623"/>
      <c r="Y1623" s="13"/>
      <c r="Z1623" s="13"/>
      <c r="AA1623" s="13"/>
      <c r="AC1623"/>
      <c r="AD1623" s="13"/>
      <c r="AI1623" s="2"/>
      <c r="AM1623" s="22"/>
    </row>
    <row r="1624" spans="1:39" s="12" customFormat="1">
      <c r="A1624" s="26"/>
      <c r="B1624" s="11"/>
      <c r="E1624" s="26"/>
      <c r="F1624" s="13"/>
      <c r="G1624" s="13"/>
      <c r="H1624"/>
      <c r="I1624"/>
      <c r="J1624"/>
      <c r="K1624"/>
      <c r="L1624"/>
      <c r="M1624"/>
      <c r="N1624"/>
      <c r="O1624"/>
      <c r="P1624" s="73"/>
      <c r="Q1624" s="74"/>
      <c r="R1624" s="74"/>
      <c r="S1624" s="74"/>
      <c r="T1624" s="74"/>
      <c r="U1624" s="74"/>
      <c r="V1624"/>
      <c r="W1624"/>
      <c r="X1624"/>
      <c r="Y1624" s="13"/>
      <c r="Z1624" s="13"/>
      <c r="AA1624" s="13"/>
      <c r="AC1624"/>
      <c r="AD1624" s="13"/>
      <c r="AI1624" s="2"/>
      <c r="AM1624" s="22"/>
    </row>
    <row r="1625" spans="1:39" s="12" customFormat="1">
      <c r="A1625" s="26"/>
      <c r="B1625" s="11"/>
      <c r="E1625" s="26"/>
      <c r="F1625" s="13"/>
      <c r="G1625" s="13"/>
      <c r="H1625"/>
      <c r="I1625"/>
      <c r="J1625"/>
      <c r="K1625"/>
      <c r="L1625"/>
      <c r="M1625"/>
      <c r="N1625"/>
      <c r="O1625"/>
      <c r="P1625" s="73"/>
      <c r="Q1625" s="74"/>
      <c r="R1625" s="74"/>
      <c r="S1625" s="74"/>
      <c r="T1625" s="74"/>
      <c r="U1625" s="74"/>
      <c r="V1625"/>
      <c r="W1625"/>
      <c r="X1625"/>
      <c r="Y1625" s="13"/>
      <c r="Z1625" s="13"/>
      <c r="AA1625" s="13"/>
      <c r="AC1625"/>
      <c r="AD1625" s="13"/>
      <c r="AI1625" s="2"/>
      <c r="AM1625" s="22"/>
    </row>
    <row r="1626" spans="1:39" s="12" customFormat="1">
      <c r="A1626" s="26"/>
      <c r="B1626" s="11"/>
      <c r="E1626" s="26"/>
      <c r="F1626" s="13"/>
      <c r="G1626" s="13"/>
      <c r="H1626"/>
      <c r="I1626"/>
      <c r="J1626"/>
      <c r="K1626"/>
      <c r="L1626"/>
      <c r="M1626"/>
      <c r="N1626"/>
      <c r="O1626"/>
      <c r="P1626" s="73"/>
      <c r="Q1626" s="74"/>
      <c r="R1626" s="74"/>
      <c r="S1626" s="74"/>
      <c r="T1626" s="74"/>
      <c r="U1626" s="74"/>
      <c r="V1626"/>
      <c r="W1626"/>
      <c r="X1626"/>
      <c r="Y1626" s="13"/>
      <c r="Z1626" s="13"/>
      <c r="AA1626" s="13"/>
      <c r="AC1626"/>
      <c r="AD1626" s="13"/>
      <c r="AI1626" s="2"/>
      <c r="AM1626" s="22"/>
    </row>
    <row r="1627" spans="1:39" s="12" customFormat="1">
      <c r="A1627" s="26"/>
      <c r="B1627" s="11"/>
      <c r="E1627" s="26"/>
      <c r="F1627" s="13"/>
      <c r="G1627" s="13"/>
      <c r="H1627"/>
      <c r="I1627"/>
      <c r="J1627"/>
      <c r="K1627"/>
      <c r="L1627"/>
      <c r="M1627"/>
      <c r="N1627"/>
      <c r="O1627"/>
      <c r="P1627" s="73"/>
      <c r="Q1627" s="74"/>
      <c r="R1627" s="74"/>
      <c r="S1627" s="74"/>
      <c r="T1627" s="74"/>
      <c r="U1627" s="74"/>
      <c r="V1627"/>
      <c r="W1627"/>
      <c r="X1627"/>
      <c r="Y1627" s="13"/>
      <c r="Z1627" s="13"/>
      <c r="AA1627" s="13"/>
      <c r="AC1627"/>
      <c r="AD1627" s="13"/>
      <c r="AI1627" s="2"/>
      <c r="AM1627" s="22"/>
    </row>
    <row r="1628" spans="1:39" s="12" customFormat="1">
      <c r="A1628" s="26"/>
      <c r="B1628" s="11"/>
      <c r="E1628" s="26"/>
      <c r="F1628" s="13"/>
      <c r="G1628" s="13"/>
      <c r="H1628"/>
      <c r="I1628"/>
      <c r="J1628"/>
      <c r="K1628"/>
      <c r="L1628"/>
      <c r="M1628"/>
      <c r="N1628"/>
      <c r="O1628"/>
      <c r="P1628" s="73"/>
      <c r="Q1628" s="74"/>
      <c r="R1628" s="74"/>
      <c r="S1628" s="74"/>
      <c r="T1628" s="74"/>
      <c r="U1628" s="74"/>
      <c r="V1628"/>
      <c r="W1628"/>
      <c r="X1628"/>
      <c r="Y1628" s="13"/>
      <c r="Z1628" s="13"/>
      <c r="AA1628" s="13"/>
      <c r="AC1628"/>
      <c r="AD1628" s="13"/>
      <c r="AI1628" s="2"/>
      <c r="AM1628" s="22"/>
    </row>
    <row r="1629" spans="1:39" s="12" customFormat="1">
      <c r="A1629" s="26"/>
      <c r="B1629" s="11"/>
      <c r="E1629" s="26"/>
      <c r="F1629" s="13"/>
      <c r="G1629" s="13"/>
      <c r="H1629"/>
      <c r="I1629"/>
      <c r="J1629"/>
      <c r="K1629"/>
      <c r="L1629"/>
      <c r="M1629"/>
      <c r="N1629"/>
      <c r="O1629"/>
      <c r="P1629" s="73"/>
      <c r="Q1629" s="74"/>
      <c r="R1629" s="74"/>
      <c r="S1629" s="74"/>
      <c r="T1629" s="74"/>
      <c r="U1629" s="74"/>
      <c r="V1629"/>
      <c r="W1629"/>
      <c r="X1629"/>
      <c r="Y1629" s="13"/>
      <c r="Z1629" s="13"/>
      <c r="AA1629" s="13"/>
      <c r="AC1629"/>
      <c r="AD1629" s="13"/>
      <c r="AI1629" s="2"/>
      <c r="AM1629" s="22"/>
    </row>
    <row r="1630" spans="1:39" s="12" customFormat="1">
      <c r="A1630" s="26"/>
      <c r="B1630" s="11"/>
      <c r="E1630" s="26"/>
      <c r="F1630" s="13"/>
      <c r="G1630" s="13"/>
      <c r="H1630"/>
      <c r="I1630"/>
      <c r="J1630"/>
      <c r="K1630"/>
      <c r="L1630"/>
      <c r="M1630"/>
      <c r="N1630"/>
      <c r="O1630"/>
      <c r="P1630" s="73"/>
      <c r="Q1630" s="74"/>
      <c r="R1630" s="74"/>
      <c r="S1630" s="74"/>
      <c r="T1630" s="74"/>
      <c r="U1630" s="74"/>
      <c r="V1630"/>
      <c r="W1630"/>
      <c r="X1630"/>
      <c r="Y1630" s="13"/>
      <c r="Z1630" s="13"/>
      <c r="AA1630" s="13"/>
      <c r="AC1630"/>
      <c r="AD1630" s="13"/>
      <c r="AI1630" s="2"/>
      <c r="AM1630" s="22"/>
    </row>
    <row r="1631" spans="1:39" s="12" customFormat="1">
      <c r="A1631" s="26"/>
      <c r="B1631" s="11"/>
      <c r="E1631" s="26"/>
      <c r="F1631" s="13"/>
      <c r="G1631" s="13"/>
      <c r="H1631"/>
      <c r="I1631"/>
      <c r="J1631"/>
      <c r="K1631"/>
      <c r="L1631"/>
      <c r="M1631"/>
      <c r="N1631"/>
      <c r="O1631"/>
      <c r="P1631" s="73"/>
      <c r="Q1631" s="74"/>
      <c r="R1631" s="74"/>
      <c r="S1631" s="74"/>
      <c r="T1631" s="74"/>
      <c r="U1631" s="74"/>
      <c r="V1631"/>
      <c r="W1631"/>
      <c r="X1631"/>
      <c r="Y1631" s="13"/>
      <c r="Z1631" s="13"/>
      <c r="AA1631" s="13"/>
      <c r="AC1631"/>
      <c r="AD1631" s="13"/>
      <c r="AI1631" s="2"/>
      <c r="AM1631" s="22"/>
    </row>
    <row r="1632" spans="1:39" s="12" customFormat="1">
      <c r="A1632" s="26"/>
      <c r="B1632" s="11"/>
      <c r="E1632" s="26"/>
      <c r="F1632" s="13"/>
      <c r="G1632" s="13"/>
      <c r="H1632"/>
      <c r="I1632"/>
      <c r="J1632"/>
      <c r="K1632"/>
      <c r="L1632"/>
      <c r="M1632"/>
      <c r="N1632"/>
      <c r="O1632"/>
      <c r="P1632" s="73"/>
      <c r="Q1632" s="74"/>
      <c r="R1632" s="74"/>
      <c r="S1632" s="74"/>
      <c r="T1632" s="74"/>
      <c r="U1632" s="74"/>
      <c r="V1632"/>
      <c r="W1632"/>
      <c r="X1632"/>
      <c r="Y1632" s="13"/>
      <c r="Z1632" s="13"/>
      <c r="AA1632" s="13"/>
      <c r="AC1632"/>
      <c r="AD1632" s="13"/>
      <c r="AI1632" s="2"/>
      <c r="AM1632" s="22"/>
    </row>
    <row r="1633" spans="1:39" s="12" customFormat="1">
      <c r="A1633" s="26"/>
      <c r="B1633" s="11"/>
      <c r="E1633" s="26"/>
      <c r="F1633" s="13"/>
      <c r="G1633" s="13"/>
      <c r="H1633"/>
      <c r="I1633"/>
      <c r="J1633"/>
      <c r="K1633"/>
      <c r="L1633"/>
      <c r="M1633"/>
      <c r="N1633"/>
      <c r="O1633"/>
      <c r="P1633" s="73"/>
      <c r="Q1633" s="74"/>
      <c r="R1633" s="74"/>
      <c r="S1633" s="74"/>
      <c r="T1633" s="74"/>
      <c r="U1633" s="74"/>
      <c r="V1633"/>
      <c r="W1633"/>
      <c r="X1633"/>
      <c r="Y1633" s="13"/>
      <c r="Z1633" s="13"/>
      <c r="AA1633" s="13"/>
      <c r="AC1633"/>
      <c r="AD1633" s="13"/>
      <c r="AI1633" s="2"/>
      <c r="AM1633" s="22"/>
    </row>
    <row r="1634" spans="1:39" s="12" customFormat="1">
      <c r="A1634" s="26"/>
      <c r="B1634" s="11"/>
      <c r="E1634" s="26"/>
      <c r="F1634" s="13"/>
      <c r="G1634" s="13"/>
      <c r="H1634"/>
      <c r="I1634"/>
      <c r="J1634"/>
      <c r="K1634"/>
      <c r="L1634"/>
      <c r="M1634"/>
      <c r="N1634"/>
      <c r="O1634"/>
      <c r="P1634" s="73"/>
      <c r="Q1634" s="74"/>
      <c r="R1634" s="74"/>
      <c r="S1634" s="74"/>
      <c r="T1634" s="74"/>
      <c r="U1634" s="74"/>
      <c r="V1634"/>
      <c r="W1634"/>
      <c r="X1634"/>
      <c r="Y1634" s="13"/>
      <c r="Z1634" s="13"/>
      <c r="AA1634" s="13"/>
      <c r="AC1634"/>
      <c r="AD1634" s="13"/>
      <c r="AI1634" s="2"/>
      <c r="AM1634" s="22"/>
    </row>
    <row r="1635" spans="1:39" s="12" customFormat="1">
      <c r="A1635" s="26"/>
      <c r="B1635" s="11"/>
      <c r="E1635" s="26"/>
      <c r="F1635" s="13"/>
      <c r="G1635" s="13"/>
      <c r="H1635"/>
      <c r="I1635"/>
      <c r="J1635"/>
      <c r="K1635"/>
      <c r="L1635"/>
      <c r="M1635"/>
      <c r="N1635"/>
      <c r="O1635"/>
      <c r="P1635" s="73"/>
      <c r="Q1635" s="74"/>
      <c r="R1635" s="74"/>
      <c r="S1635" s="74"/>
      <c r="T1635" s="74"/>
      <c r="U1635" s="74"/>
      <c r="V1635"/>
      <c r="W1635"/>
      <c r="X1635"/>
      <c r="Y1635" s="13"/>
      <c r="Z1635" s="13"/>
      <c r="AA1635" s="13"/>
      <c r="AC1635"/>
      <c r="AD1635" s="13"/>
      <c r="AI1635" s="2"/>
      <c r="AM1635" s="22"/>
    </row>
    <row r="1636" spans="1:39" s="12" customFormat="1">
      <c r="A1636" s="26"/>
      <c r="B1636" s="11"/>
      <c r="E1636" s="26"/>
      <c r="F1636" s="13"/>
      <c r="G1636" s="13"/>
      <c r="H1636"/>
      <c r="I1636"/>
      <c r="J1636"/>
      <c r="K1636"/>
      <c r="L1636"/>
      <c r="M1636"/>
      <c r="N1636"/>
      <c r="O1636"/>
      <c r="P1636" s="73"/>
      <c r="Q1636" s="74"/>
      <c r="R1636" s="74"/>
      <c r="S1636" s="74"/>
      <c r="T1636" s="74"/>
      <c r="U1636" s="74"/>
      <c r="V1636"/>
      <c r="W1636"/>
      <c r="X1636"/>
      <c r="Y1636" s="13"/>
      <c r="Z1636" s="13"/>
      <c r="AA1636" s="13"/>
      <c r="AC1636"/>
      <c r="AD1636" s="13"/>
      <c r="AI1636" s="2"/>
      <c r="AM1636" s="22"/>
    </row>
    <row r="1637" spans="1:39" s="12" customFormat="1">
      <c r="A1637" s="26"/>
      <c r="B1637" s="11"/>
      <c r="E1637" s="26"/>
      <c r="F1637" s="13"/>
      <c r="G1637" s="13"/>
      <c r="H1637"/>
      <c r="I1637"/>
      <c r="J1637"/>
      <c r="K1637"/>
      <c r="L1637"/>
      <c r="M1637"/>
      <c r="N1637"/>
      <c r="O1637"/>
      <c r="P1637" s="73"/>
      <c r="Q1637" s="74"/>
      <c r="R1637" s="74"/>
      <c r="S1637" s="74"/>
      <c r="T1637" s="74"/>
      <c r="U1637" s="74"/>
      <c r="V1637"/>
      <c r="W1637"/>
      <c r="X1637"/>
      <c r="Y1637" s="13"/>
      <c r="Z1637" s="13"/>
      <c r="AA1637" s="13"/>
      <c r="AC1637"/>
      <c r="AD1637" s="13"/>
      <c r="AI1637" s="2"/>
      <c r="AM1637" s="22"/>
    </row>
    <row r="1638" spans="1:39" s="12" customFormat="1">
      <c r="A1638" s="26"/>
      <c r="B1638" s="11"/>
      <c r="E1638" s="26"/>
      <c r="F1638" s="13"/>
      <c r="G1638" s="13"/>
      <c r="H1638"/>
      <c r="I1638"/>
      <c r="J1638"/>
      <c r="K1638"/>
      <c r="L1638"/>
      <c r="M1638"/>
      <c r="N1638"/>
      <c r="O1638"/>
      <c r="P1638" s="73"/>
      <c r="Q1638" s="74"/>
      <c r="R1638" s="74"/>
      <c r="S1638" s="74"/>
      <c r="T1638" s="74"/>
      <c r="U1638" s="74"/>
      <c r="V1638"/>
      <c r="W1638"/>
      <c r="X1638"/>
      <c r="Y1638" s="13"/>
      <c r="Z1638" s="13"/>
      <c r="AA1638" s="13"/>
      <c r="AC1638"/>
      <c r="AD1638" s="13"/>
      <c r="AI1638" s="2"/>
      <c r="AM1638" s="22"/>
    </row>
    <row r="1639" spans="1:39" s="12" customFormat="1">
      <c r="A1639" s="26"/>
      <c r="B1639" s="11"/>
      <c r="E1639" s="26"/>
      <c r="F1639" s="13"/>
      <c r="G1639" s="13"/>
      <c r="H1639"/>
      <c r="I1639"/>
      <c r="J1639"/>
      <c r="K1639"/>
      <c r="L1639"/>
      <c r="M1639"/>
      <c r="N1639"/>
      <c r="O1639"/>
      <c r="P1639" s="73"/>
      <c r="Q1639" s="74"/>
      <c r="R1639" s="74"/>
      <c r="S1639" s="74"/>
      <c r="T1639" s="74"/>
      <c r="U1639" s="74"/>
      <c r="V1639"/>
      <c r="W1639"/>
      <c r="X1639"/>
      <c r="Y1639" s="13"/>
      <c r="Z1639" s="13"/>
      <c r="AA1639" s="13"/>
      <c r="AC1639"/>
      <c r="AD1639" s="13"/>
      <c r="AI1639" s="2"/>
      <c r="AM1639" s="22"/>
    </row>
    <row r="1640" spans="1:39" s="12" customFormat="1">
      <c r="A1640" s="26"/>
      <c r="B1640" s="11"/>
      <c r="E1640" s="26"/>
      <c r="F1640" s="13"/>
      <c r="G1640" s="13"/>
      <c r="H1640"/>
      <c r="I1640"/>
      <c r="J1640"/>
      <c r="K1640"/>
      <c r="L1640"/>
      <c r="M1640"/>
      <c r="N1640"/>
      <c r="O1640"/>
      <c r="P1640" s="73"/>
      <c r="Q1640" s="74"/>
      <c r="R1640" s="74"/>
      <c r="S1640" s="74"/>
      <c r="T1640" s="74"/>
      <c r="U1640" s="74"/>
      <c r="V1640"/>
      <c r="W1640"/>
      <c r="X1640"/>
      <c r="Y1640" s="13"/>
      <c r="Z1640" s="13"/>
      <c r="AA1640" s="13"/>
      <c r="AC1640"/>
      <c r="AD1640" s="13"/>
      <c r="AI1640" s="2"/>
      <c r="AM1640" s="22"/>
    </row>
    <row r="1641" spans="1:39" s="12" customFormat="1">
      <c r="A1641" s="26"/>
      <c r="B1641" s="11"/>
      <c r="E1641" s="26"/>
      <c r="F1641" s="13"/>
      <c r="G1641" s="13"/>
      <c r="H1641"/>
      <c r="I1641"/>
      <c r="J1641"/>
      <c r="K1641"/>
      <c r="L1641"/>
      <c r="M1641"/>
      <c r="N1641"/>
      <c r="O1641"/>
      <c r="P1641" s="73"/>
      <c r="Q1641" s="74"/>
      <c r="R1641" s="74"/>
      <c r="S1641" s="74"/>
      <c r="T1641" s="74"/>
      <c r="U1641" s="74"/>
      <c r="V1641"/>
      <c r="W1641"/>
      <c r="X1641"/>
      <c r="Y1641" s="13"/>
      <c r="Z1641" s="13"/>
      <c r="AA1641" s="13"/>
      <c r="AC1641"/>
      <c r="AD1641" s="13"/>
      <c r="AI1641" s="2"/>
      <c r="AM1641" s="22"/>
    </row>
    <row r="1642" spans="1:39" s="12" customFormat="1">
      <c r="A1642" s="26"/>
      <c r="B1642" s="11"/>
      <c r="E1642" s="26"/>
      <c r="F1642" s="13"/>
      <c r="G1642" s="13"/>
      <c r="H1642"/>
      <c r="I1642"/>
      <c r="J1642"/>
      <c r="K1642"/>
      <c r="L1642"/>
      <c r="M1642"/>
      <c r="N1642"/>
      <c r="O1642"/>
      <c r="P1642" s="73"/>
      <c r="Q1642" s="74"/>
      <c r="R1642" s="74"/>
      <c r="S1642" s="74"/>
      <c r="T1642" s="74"/>
      <c r="U1642" s="74"/>
      <c r="V1642"/>
      <c r="W1642"/>
      <c r="X1642"/>
      <c r="Y1642" s="13"/>
      <c r="Z1642" s="13"/>
      <c r="AA1642" s="13"/>
      <c r="AC1642"/>
      <c r="AD1642" s="13"/>
      <c r="AI1642" s="2"/>
      <c r="AM1642" s="22"/>
    </row>
    <row r="1643" spans="1:39" s="12" customFormat="1">
      <c r="A1643" s="26"/>
      <c r="B1643" s="11"/>
      <c r="E1643" s="26"/>
      <c r="F1643" s="13"/>
      <c r="G1643" s="13"/>
      <c r="H1643"/>
      <c r="I1643"/>
      <c r="J1643"/>
      <c r="K1643"/>
      <c r="L1643"/>
      <c r="M1643"/>
      <c r="N1643"/>
      <c r="O1643"/>
      <c r="P1643" s="73"/>
      <c r="Q1643" s="74"/>
      <c r="R1643" s="74"/>
      <c r="S1643" s="74"/>
      <c r="T1643" s="74"/>
      <c r="U1643" s="74"/>
      <c r="V1643"/>
      <c r="W1643"/>
      <c r="X1643"/>
      <c r="Y1643" s="13"/>
      <c r="Z1643" s="13"/>
      <c r="AA1643" s="13"/>
      <c r="AC1643"/>
      <c r="AD1643" s="13"/>
      <c r="AI1643" s="2"/>
      <c r="AM1643" s="22"/>
    </row>
    <row r="1644" spans="1:39" s="12" customFormat="1">
      <c r="A1644" s="26"/>
      <c r="B1644" s="11"/>
      <c r="E1644" s="26"/>
      <c r="F1644" s="13"/>
      <c r="G1644" s="13"/>
      <c r="H1644"/>
      <c r="I1644"/>
      <c r="J1644"/>
      <c r="K1644"/>
      <c r="L1644"/>
      <c r="M1644"/>
      <c r="N1644"/>
      <c r="O1644"/>
      <c r="P1644" s="73"/>
      <c r="Q1644" s="74"/>
      <c r="R1644" s="74"/>
      <c r="S1644" s="74"/>
      <c r="T1644" s="74"/>
      <c r="U1644" s="74"/>
      <c r="V1644"/>
      <c r="W1644"/>
      <c r="X1644"/>
      <c r="Y1644" s="13"/>
      <c r="Z1644" s="13"/>
      <c r="AA1644" s="13"/>
      <c r="AC1644"/>
      <c r="AD1644" s="13"/>
      <c r="AI1644" s="2"/>
      <c r="AM1644" s="22"/>
    </row>
    <row r="1645" spans="1:39" s="12" customFormat="1">
      <c r="A1645" s="26"/>
      <c r="B1645" s="11"/>
      <c r="E1645" s="26"/>
      <c r="F1645" s="13"/>
      <c r="G1645" s="13"/>
      <c r="H1645"/>
      <c r="I1645"/>
      <c r="J1645"/>
      <c r="K1645"/>
      <c r="L1645"/>
      <c r="M1645"/>
      <c r="N1645"/>
      <c r="O1645"/>
      <c r="P1645" s="73"/>
      <c r="Q1645" s="74"/>
      <c r="R1645" s="74"/>
      <c r="S1645" s="74"/>
      <c r="T1645" s="74"/>
      <c r="U1645" s="74"/>
      <c r="V1645"/>
      <c r="W1645"/>
      <c r="X1645"/>
      <c r="Y1645" s="13"/>
      <c r="Z1645" s="13"/>
      <c r="AA1645" s="13"/>
      <c r="AC1645"/>
      <c r="AD1645" s="13"/>
      <c r="AI1645" s="2"/>
      <c r="AM1645" s="22"/>
    </row>
    <row r="1646" spans="1:39" s="12" customFormat="1">
      <c r="A1646" s="26"/>
      <c r="B1646" s="11"/>
      <c r="E1646" s="26"/>
      <c r="F1646" s="13"/>
      <c r="G1646" s="13"/>
      <c r="H1646"/>
      <c r="I1646"/>
      <c r="J1646"/>
      <c r="K1646"/>
      <c r="L1646"/>
      <c r="M1646"/>
      <c r="N1646"/>
      <c r="O1646"/>
      <c r="P1646" s="73"/>
      <c r="Q1646" s="74"/>
      <c r="R1646" s="74"/>
      <c r="S1646" s="74"/>
      <c r="T1646" s="74"/>
      <c r="U1646" s="74"/>
      <c r="V1646"/>
      <c r="W1646"/>
      <c r="X1646"/>
      <c r="Y1646" s="13"/>
      <c r="Z1646" s="13"/>
      <c r="AA1646" s="13"/>
      <c r="AC1646"/>
      <c r="AD1646" s="13"/>
      <c r="AI1646" s="2"/>
      <c r="AM1646" s="22"/>
    </row>
    <row r="1647" spans="1:39" s="12" customFormat="1">
      <c r="A1647" s="26"/>
      <c r="B1647" s="11"/>
      <c r="E1647" s="26"/>
      <c r="F1647" s="13"/>
      <c r="G1647" s="13"/>
      <c r="H1647"/>
      <c r="I1647"/>
      <c r="J1647"/>
      <c r="K1647"/>
      <c r="L1647"/>
      <c r="M1647"/>
      <c r="N1647"/>
      <c r="O1647"/>
      <c r="P1647" s="73"/>
      <c r="Q1647" s="74"/>
      <c r="R1647" s="74"/>
      <c r="S1647" s="74"/>
      <c r="T1647" s="74"/>
      <c r="U1647" s="74"/>
      <c r="V1647"/>
      <c r="W1647"/>
      <c r="X1647"/>
      <c r="Y1647" s="13"/>
      <c r="Z1647" s="13"/>
      <c r="AA1647" s="13"/>
      <c r="AC1647"/>
      <c r="AD1647" s="13"/>
      <c r="AI1647" s="2"/>
      <c r="AM1647" s="22"/>
    </row>
    <row r="1648" spans="1:39" s="12" customFormat="1">
      <c r="A1648" s="26"/>
      <c r="B1648" s="11"/>
      <c r="E1648" s="26"/>
      <c r="F1648" s="13"/>
      <c r="G1648" s="13"/>
      <c r="H1648"/>
      <c r="I1648"/>
      <c r="J1648"/>
      <c r="K1648"/>
      <c r="L1648"/>
      <c r="M1648"/>
      <c r="N1648"/>
      <c r="O1648"/>
      <c r="P1648" s="73"/>
      <c r="Q1648" s="74"/>
      <c r="R1648" s="74"/>
      <c r="S1648" s="74"/>
      <c r="T1648" s="74"/>
      <c r="U1648" s="74"/>
      <c r="V1648"/>
      <c r="W1648"/>
      <c r="X1648"/>
      <c r="Y1648" s="13"/>
      <c r="Z1648" s="13"/>
      <c r="AA1648" s="13"/>
      <c r="AC1648"/>
      <c r="AD1648" s="13"/>
      <c r="AI1648" s="2"/>
      <c r="AM1648" s="22"/>
    </row>
    <row r="1649" spans="1:39" s="12" customFormat="1">
      <c r="A1649" s="26"/>
      <c r="B1649" s="11"/>
      <c r="E1649" s="26"/>
      <c r="F1649" s="13"/>
      <c r="G1649" s="13"/>
      <c r="H1649"/>
      <c r="I1649"/>
      <c r="J1649"/>
      <c r="K1649"/>
      <c r="L1649"/>
      <c r="M1649"/>
      <c r="N1649"/>
      <c r="O1649"/>
      <c r="P1649" s="73"/>
      <c r="Q1649" s="74"/>
      <c r="R1649" s="74"/>
      <c r="S1649" s="74"/>
      <c r="T1649" s="74"/>
      <c r="U1649" s="74"/>
      <c r="V1649"/>
      <c r="W1649"/>
      <c r="X1649"/>
      <c r="Y1649" s="13"/>
      <c r="Z1649" s="13"/>
      <c r="AA1649" s="13"/>
      <c r="AC1649"/>
      <c r="AD1649" s="13"/>
      <c r="AI1649" s="2"/>
      <c r="AM1649" s="22"/>
    </row>
    <row r="1650" spans="1:39" s="12" customFormat="1">
      <c r="A1650" s="26"/>
      <c r="B1650" s="11"/>
      <c r="E1650" s="26"/>
      <c r="F1650" s="13"/>
      <c r="G1650" s="13"/>
      <c r="H1650"/>
      <c r="I1650"/>
      <c r="J1650"/>
      <c r="K1650"/>
      <c r="L1650"/>
      <c r="M1650"/>
      <c r="N1650"/>
      <c r="O1650"/>
      <c r="P1650" s="73"/>
      <c r="Q1650" s="74"/>
      <c r="R1650" s="74"/>
      <c r="S1650" s="74"/>
      <c r="T1650" s="74"/>
      <c r="U1650" s="74"/>
      <c r="V1650"/>
      <c r="W1650"/>
      <c r="X1650"/>
      <c r="Y1650" s="13"/>
      <c r="Z1650" s="13"/>
      <c r="AA1650" s="13"/>
      <c r="AC1650"/>
      <c r="AD1650" s="13"/>
      <c r="AI1650" s="2"/>
      <c r="AM1650" s="22"/>
    </row>
    <row r="1651" spans="1:39" s="12" customFormat="1">
      <c r="A1651" s="26"/>
      <c r="B1651" s="11"/>
      <c r="E1651" s="26"/>
      <c r="F1651" s="13"/>
      <c r="G1651" s="13"/>
      <c r="H1651"/>
      <c r="I1651"/>
      <c r="J1651"/>
      <c r="K1651"/>
      <c r="L1651"/>
      <c r="M1651"/>
      <c r="N1651"/>
      <c r="O1651"/>
      <c r="P1651" s="73"/>
      <c r="Q1651" s="74"/>
      <c r="R1651" s="74"/>
      <c r="S1651" s="74"/>
      <c r="T1651" s="74"/>
      <c r="U1651" s="74"/>
      <c r="V1651"/>
      <c r="W1651"/>
      <c r="X1651"/>
      <c r="Y1651" s="13"/>
      <c r="Z1651" s="13"/>
      <c r="AA1651" s="13"/>
      <c r="AC1651"/>
      <c r="AD1651" s="13"/>
      <c r="AI1651" s="2"/>
      <c r="AM1651" s="22"/>
    </row>
    <row r="1652" spans="1:39" s="12" customFormat="1">
      <c r="A1652" s="26"/>
      <c r="B1652" s="11"/>
      <c r="E1652" s="26"/>
      <c r="F1652" s="13"/>
      <c r="G1652" s="13"/>
      <c r="H1652"/>
      <c r="I1652"/>
      <c r="J1652"/>
      <c r="K1652"/>
      <c r="L1652"/>
      <c r="M1652"/>
      <c r="N1652"/>
      <c r="O1652"/>
      <c r="P1652" s="73"/>
      <c r="Q1652" s="74"/>
      <c r="R1652" s="74"/>
      <c r="S1652" s="74"/>
      <c r="T1652" s="74"/>
      <c r="U1652" s="74"/>
      <c r="V1652"/>
      <c r="W1652"/>
      <c r="X1652"/>
      <c r="Y1652" s="13"/>
      <c r="Z1652" s="13"/>
      <c r="AA1652" s="13"/>
      <c r="AC1652"/>
      <c r="AD1652" s="13"/>
      <c r="AI1652" s="2"/>
      <c r="AM1652" s="22"/>
    </row>
    <row r="1653" spans="1:39" s="12" customFormat="1">
      <c r="A1653" s="26"/>
      <c r="B1653" s="11"/>
      <c r="E1653" s="26"/>
      <c r="F1653" s="13"/>
      <c r="G1653" s="13"/>
      <c r="H1653"/>
      <c r="I1653"/>
      <c r="J1653"/>
      <c r="K1653"/>
      <c r="L1653"/>
      <c r="M1653"/>
      <c r="N1653"/>
      <c r="O1653"/>
      <c r="P1653" s="73"/>
      <c r="Q1653" s="74"/>
      <c r="R1653" s="74"/>
      <c r="S1653" s="74"/>
      <c r="T1653" s="74"/>
      <c r="U1653" s="74"/>
      <c r="V1653"/>
      <c r="W1653"/>
      <c r="X1653"/>
      <c r="Y1653" s="13"/>
      <c r="Z1653" s="13"/>
      <c r="AA1653" s="13"/>
      <c r="AC1653"/>
      <c r="AD1653" s="13"/>
      <c r="AI1653" s="2"/>
      <c r="AM1653" s="22"/>
    </row>
    <row r="1654" spans="1:39" s="12" customFormat="1">
      <c r="A1654" s="26"/>
      <c r="B1654" s="11"/>
      <c r="E1654" s="26"/>
      <c r="F1654" s="13"/>
      <c r="G1654" s="13"/>
      <c r="H1654"/>
      <c r="I1654"/>
      <c r="J1654"/>
      <c r="K1654"/>
      <c r="L1654"/>
      <c r="M1654"/>
      <c r="N1654"/>
      <c r="O1654"/>
      <c r="P1654" s="73"/>
      <c r="Q1654" s="74"/>
      <c r="R1654" s="74"/>
      <c r="S1654" s="74"/>
      <c r="T1654" s="74"/>
      <c r="U1654" s="74"/>
      <c r="V1654"/>
      <c r="W1654"/>
      <c r="X1654"/>
      <c r="Y1654" s="13"/>
      <c r="Z1654" s="13"/>
      <c r="AA1654" s="13"/>
      <c r="AC1654"/>
      <c r="AD1654" s="13"/>
      <c r="AI1654" s="2"/>
      <c r="AM1654" s="22"/>
    </row>
    <row r="1655" spans="1:39" s="12" customFormat="1">
      <c r="A1655" s="26"/>
      <c r="B1655" s="11"/>
      <c r="E1655" s="26"/>
      <c r="F1655" s="13"/>
      <c r="G1655" s="13"/>
      <c r="H1655"/>
      <c r="I1655"/>
      <c r="J1655"/>
      <c r="K1655"/>
      <c r="L1655"/>
      <c r="M1655"/>
      <c r="N1655"/>
      <c r="O1655"/>
      <c r="P1655" s="73"/>
      <c r="Q1655" s="74"/>
      <c r="R1655" s="74"/>
      <c r="S1655" s="74"/>
      <c r="T1655" s="74"/>
      <c r="U1655" s="74"/>
      <c r="V1655"/>
      <c r="W1655"/>
      <c r="X1655"/>
      <c r="Y1655" s="13"/>
      <c r="Z1655" s="13"/>
      <c r="AA1655" s="13"/>
      <c r="AC1655"/>
      <c r="AD1655" s="13"/>
      <c r="AI1655" s="2"/>
      <c r="AM1655" s="22"/>
    </row>
    <row r="1656" spans="1:39" s="12" customFormat="1">
      <c r="A1656" s="26"/>
      <c r="B1656" s="11"/>
      <c r="E1656" s="26"/>
      <c r="F1656" s="13"/>
      <c r="G1656" s="13"/>
      <c r="H1656"/>
      <c r="I1656"/>
      <c r="J1656"/>
      <c r="K1656"/>
      <c r="L1656"/>
      <c r="M1656"/>
      <c r="N1656"/>
      <c r="O1656"/>
      <c r="P1656" s="73"/>
      <c r="Q1656" s="74"/>
      <c r="R1656" s="74"/>
      <c r="S1656" s="74"/>
      <c r="T1656" s="74"/>
      <c r="U1656" s="74"/>
      <c r="V1656"/>
      <c r="W1656"/>
      <c r="X1656"/>
      <c r="Y1656" s="13"/>
      <c r="Z1656" s="13"/>
      <c r="AA1656" s="13"/>
      <c r="AC1656"/>
      <c r="AD1656" s="13"/>
      <c r="AI1656" s="2"/>
      <c r="AM1656" s="22"/>
    </row>
    <row r="1657" spans="1:39" s="12" customFormat="1">
      <c r="A1657" s="26"/>
      <c r="B1657" s="11"/>
      <c r="E1657" s="26"/>
      <c r="F1657" s="13"/>
      <c r="G1657" s="13"/>
      <c r="H1657"/>
      <c r="I1657"/>
      <c r="J1657"/>
      <c r="K1657"/>
      <c r="L1657"/>
      <c r="M1657"/>
      <c r="N1657"/>
      <c r="O1657"/>
      <c r="P1657" s="73"/>
      <c r="Q1657" s="74"/>
      <c r="R1657" s="74"/>
      <c r="S1657" s="74"/>
      <c r="T1657" s="74"/>
      <c r="U1657" s="74"/>
      <c r="V1657"/>
      <c r="W1657"/>
      <c r="X1657"/>
      <c r="Y1657" s="13"/>
      <c r="Z1657" s="13"/>
      <c r="AA1657" s="13"/>
      <c r="AC1657"/>
      <c r="AD1657" s="13"/>
      <c r="AI1657" s="2"/>
      <c r="AM1657" s="22"/>
    </row>
    <row r="1658" spans="1:39" s="12" customFormat="1">
      <c r="A1658" s="26"/>
      <c r="B1658" s="11"/>
      <c r="E1658" s="26"/>
      <c r="F1658" s="13"/>
      <c r="G1658" s="13"/>
      <c r="H1658"/>
      <c r="I1658"/>
      <c r="J1658"/>
      <c r="K1658"/>
      <c r="L1658"/>
      <c r="M1658"/>
      <c r="N1658"/>
      <c r="O1658"/>
      <c r="P1658" s="73"/>
      <c r="Q1658" s="74"/>
      <c r="R1658" s="74"/>
      <c r="S1658" s="74"/>
      <c r="T1658" s="74"/>
      <c r="U1658" s="74"/>
      <c r="V1658"/>
      <c r="W1658"/>
      <c r="X1658"/>
      <c r="Y1658" s="13"/>
      <c r="Z1658" s="13"/>
      <c r="AA1658" s="13"/>
      <c r="AC1658"/>
      <c r="AD1658" s="13"/>
      <c r="AI1658" s="2"/>
      <c r="AM1658" s="22"/>
    </row>
    <row r="1659" spans="1:39" s="12" customFormat="1">
      <c r="A1659" s="26"/>
      <c r="B1659" s="11"/>
      <c r="E1659" s="26"/>
      <c r="F1659" s="13"/>
      <c r="G1659" s="13"/>
      <c r="H1659"/>
      <c r="I1659"/>
      <c r="J1659"/>
      <c r="K1659"/>
      <c r="L1659"/>
      <c r="M1659"/>
      <c r="N1659"/>
      <c r="O1659"/>
      <c r="P1659" s="73"/>
      <c r="Q1659" s="74"/>
      <c r="R1659" s="74"/>
      <c r="S1659" s="74"/>
      <c r="T1659" s="74"/>
      <c r="U1659" s="74"/>
      <c r="V1659"/>
      <c r="W1659"/>
      <c r="X1659"/>
      <c r="Y1659" s="13"/>
      <c r="Z1659" s="13"/>
      <c r="AA1659" s="13"/>
      <c r="AC1659"/>
      <c r="AD1659" s="13"/>
      <c r="AI1659" s="2"/>
      <c r="AM1659" s="22"/>
    </row>
    <row r="1660" spans="1:39" s="12" customFormat="1">
      <c r="A1660" s="26"/>
      <c r="B1660" s="11"/>
      <c r="E1660" s="26"/>
      <c r="F1660" s="13"/>
      <c r="G1660" s="13"/>
      <c r="H1660"/>
      <c r="I1660"/>
      <c r="J1660"/>
      <c r="K1660"/>
      <c r="L1660"/>
      <c r="M1660"/>
      <c r="N1660"/>
      <c r="O1660"/>
      <c r="P1660" s="73"/>
      <c r="Q1660" s="74"/>
      <c r="R1660" s="74"/>
      <c r="S1660" s="74"/>
      <c r="T1660" s="74"/>
      <c r="U1660" s="74"/>
      <c r="V1660"/>
      <c r="W1660"/>
      <c r="X1660"/>
      <c r="Y1660" s="13"/>
      <c r="Z1660" s="13"/>
      <c r="AA1660" s="13"/>
      <c r="AC1660"/>
      <c r="AD1660" s="13"/>
      <c r="AI1660" s="2"/>
      <c r="AM1660" s="22"/>
    </row>
    <row r="1661" spans="1:39" s="12" customFormat="1">
      <c r="A1661" s="26"/>
      <c r="B1661" s="11"/>
      <c r="E1661" s="26"/>
      <c r="F1661" s="13"/>
      <c r="G1661" s="13"/>
      <c r="H1661"/>
      <c r="I1661"/>
      <c r="J1661"/>
      <c r="K1661"/>
      <c r="L1661"/>
      <c r="M1661"/>
      <c r="N1661"/>
      <c r="O1661"/>
      <c r="P1661" s="73"/>
      <c r="Q1661" s="74"/>
      <c r="R1661" s="74"/>
      <c r="S1661" s="74"/>
      <c r="T1661" s="74"/>
      <c r="U1661" s="74"/>
      <c r="V1661"/>
      <c r="W1661"/>
      <c r="X1661"/>
      <c r="Y1661" s="13"/>
      <c r="Z1661" s="13"/>
      <c r="AA1661" s="13"/>
      <c r="AC1661"/>
      <c r="AD1661" s="13"/>
      <c r="AI1661" s="2"/>
      <c r="AM1661" s="22"/>
    </row>
    <row r="1662" spans="1:39" s="12" customFormat="1">
      <c r="A1662" s="26"/>
      <c r="B1662" s="11"/>
      <c r="E1662" s="26"/>
      <c r="F1662" s="13"/>
      <c r="G1662" s="13"/>
      <c r="H1662"/>
      <c r="I1662"/>
      <c r="J1662"/>
      <c r="K1662"/>
      <c r="L1662"/>
      <c r="M1662"/>
      <c r="N1662"/>
      <c r="O1662"/>
      <c r="P1662" s="73"/>
      <c r="Q1662" s="74"/>
      <c r="R1662" s="74"/>
      <c r="S1662" s="74"/>
      <c r="T1662" s="74"/>
      <c r="U1662" s="74"/>
      <c r="V1662"/>
      <c r="W1662"/>
      <c r="X1662"/>
      <c r="Y1662" s="13"/>
      <c r="Z1662" s="13"/>
      <c r="AA1662" s="13"/>
      <c r="AC1662"/>
      <c r="AD1662" s="13"/>
      <c r="AI1662" s="2"/>
      <c r="AM1662" s="22"/>
    </row>
    <row r="1663" spans="1:39" s="12" customFormat="1">
      <c r="A1663" s="26"/>
      <c r="B1663" s="11"/>
      <c r="E1663" s="26"/>
      <c r="F1663" s="13"/>
      <c r="G1663" s="13"/>
      <c r="H1663"/>
      <c r="I1663"/>
      <c r="J1663"/>
      <c r="K1663"/>
      <c r="L1663"/>
      <c r="M1663"/>
      <c r="N1663"/>
      <c r="O1663"/>
      <c r="P1663" s="73"/>
      <c r="Q1663" s="74"/>
      <c r="R1663" s="74"/>
      <c r="S1663" s="74"/>
      <c r="T1663" s="74"/>
      <c r="U1663" s="74"/>
      <c r="V1663"/>
      <c r="W1663"/>
      <c r="X1663"/>
      <c r="Y1663" s="13"/>
      <c r="Z1663" s="13"/>
      <c r="AA1663" s="13"/>
      <c r="AC1663"/>
      <c r="AD1663" s="13"/>
      <c r="AI1663" s="2"/>
      <c r="AM1663" s="22"/>
    </row>
    <row r="1664" spans="1:39" s="12" customFormat="1">
      <c r="A1664" s="26"/>
      <c r="B1664" s="11"/>
      <c r="E1664" s="26"/>
      <c r="F1664" s="13"/>
      <c r="G1664" s="13"/>
      <c r="H1664"/>
      <c r="I1664"/>
      <c r="J1664"/>
      <c r="K1664"/>
      <c r="L1664"/>
      <c r="M1664"/>
      <c r="N1664"/>
      <c r="O1664"/>
      <c r="P1664" s="73"/>
      <c r="Q1664" s="74"/>
      <c r="R1664" s="74"/>
      <c r="S1664" s="74"/>
      <c r="T1664" s="74"/>
      <c r="U1664" s="74"/>
      <c r="V1664"/>
      <c r="W1664"/>
      <c r="X1664"/>
      <c r="Y1664" s="13"/>
      <c r="Z1664" s="13"/>
      <c r="AA1664" s="13"/>
      <c r="AC1664"/>
      <c r="AD1664" s="13"/>
      <c r="AI1664" s="2"/>
      <c r="AM1664" s="22"/>
    </row>
    <row r="1665" spans="1:39" s="12" customFormat="1">
      <c r="A1665" s="26"/>
      <c r="B1665" s="11"/>
      <c r="E1665" s="26"/>
      <c r="F1665" s="13"/>
      <c r="G1665" s="13"/>
      <c r="H1665"/>
      <c r="I1665"/>
      <c r="J1665"/>
      <c r="K1665"/>
      <c r="L1665"/>
      <c r="M1665"/>
      <c r="N1665"/>
      <c r="O1665"/>
      <c r="P1665" s="73"/>
      <c r="Q1665" s="74"/>
      <c r="R1665" s="74"/>
      <c r="S1665" s="74"/>
      <c r="T1665" s="74"/>
      <c r="U1665" s="74"/>
      <c r="V1665"/>
      <c r="W1665"/>
      <c r="X1665"/>
      <c r="Y1665" s="13"/>
      <c r="Z1665" s="13"/>
      <c r="AA1665" s="13"/>
      <c r="AC1665"/>
      <c r="AD1665" s="13"/>
      <c r="AI1665" s="2"/>
      <c r="AM1665" s="22"/>
    </row>
    <row r="1666" spans="1:39" s="12" customFormat="1">
      <c r="A1666" s="26"/>
      <c r="B1666" s="11"/>
      <c r="E1666" s="26"/>
      <c r="F1666" s="13"/>
      <c r="G1666" s="13"/>
      <c r="H1666"/>
      <c r="I1666"/>
      <c r="J1666"/>
      <c r="K1666"/>
      <c r="L1666"/>
      <c r="M1666"/>
      <c r="N1666"/>
      <c r="O1666"/>
      <c r="P1666" s="73"/>
      <c r="Q1666" s="74"/>
      <c r="R1666" s="74"/>
      <c r="S1666" s="74"/>
      <c r="T1666" s="74"/>
      <c r="U1666" s="74"/>
      <c r="V1666"/>
      <c r="W1666"/>
      <c r="X1666"/>
      <c r="Y1666" s="13"/>
      <c r="Z1666" s="13"/>
      <c r="AA1666" s="13"/>
      <c r="AC1666"/>
      <c r="AD1666" s="13"/>
      <c r="AI1666" s="2"/>
      <c r="AM1666" s="22"/>
    </row>
    <row r="1667" spans="1:39" s="12" customFormat="1">
      <c r="A1667" s="26"/>
      <c r="B1667" s="11"/>
      <c r="E1667" s="26"/>
      <c r="F1667" s="13"/>
      <c r="G1667" s="13"/>
      <c r="H1667"/>
      <c r="I1667"/>
      <c r="J1667"/>
      <c r="K1667"/>
      <c r="L1667"/>
      <c r="M1667"/>
      <c r="N1667"/>
      <c r="O1667"/>
      <c r="P1667" s="73"/>
      <c r="Q1667" s="74"/>
      <c r="R1667" s="74"/>
      <c r="S1667" s="74"/>
      <c r="T1667" s="74"/>
      <c r="U1667" s="74"/>
      <c r="V1667"/>
      <c r="W1667"/>
      <c r="X1667"/>
      <c r="Y1667" s="13"/>
      <c r="Z1667" s="13"/>
      <c r="AA1667" s="13"/>
      <c r="AC1667"/>
      <c r="AD1667" s="13"/>
      <c r="AI1667" s="2"/>
      <c r="AM1667" s="22"/>
    </row>
    <row r="1668" spans="1:39" s="12" customFormat="1">
      <c r="A1668" s="26"/>
      <c r="B1668" s="11"/>
      <c r="E1668" s="26"/>
      <c r="F1668" s="13"/>
      <c r="G1668" s="13"/>
      <c r="H1668"/>
      <c r="I1668"/>
      <c r="J1668"/>
      <c r="K1668"/>
      <c r="L1668"/>
      <c r="M1668"/>
      <c r="N1668"/>
      <c r="O1668"/>
      <c r="P1668" s="73"/>
      <c r="Q1668" s="74"/>
      <c r="R1668" s="74"/>
      <c r="S1668" s="74"/>
      <c r="T1668" s="74"/>
      <c r="U1668" s="74"/>
      <c r="V1668"/>
      <c r="W1668"/>
      <c r="X1668"/>
      <c r="Y1668" s="13"/>
      <c r="Z1668" s="13"/>
      <c r="AA1668" s="13"/>
      <c r="AC1668"/>
      <c r="AD1668" s="13"/>
      <c r="AI1668" s="2"/>
      <c r="AM1668" s="22"/>
    </row>
    <row r="1669" spans="1:39" s="12" customFormat="1">
      <c r="A1669" s="26"/>
      <c r="B1669" s="11"/>
      <c r="E1669" s="26"/>
      <c r="F1669" s="13"/>
      <c r="G1669" s="13"/>
      <c r="H1669"/>
      <c r="I1669"/>
      <c r="J1669"/>
      <c r="K1669"/>
      <c r="L1669"/>
      <c r="M1669"/>
      <c r="N1669"/>
      <c r="O1669"/>
      <c r="P1669" s="73"/>
      <c r="Q1669" s="74"/>
      <c r="R1669" s="74"/>
      <c r="S1669" s="74"/>
      <c r="T1669" s="74"/>
      <c r="U1669" s="74"/>
      <c r="V1669"/>
      <c r="W1669"/>
      <c r="X1669"/>
      <c r="Y1669" s="13"/>
      <c r="Z1669" s="13"/>
      <c r="AA1669" s="13"/>
      <c r="AC1669"/>
      <c r="AD1669" s="13"/>
      <c r="AI1669" s="2"/>
      <c r="AM1669" s="22"/>
    </row>
    <row r="1670" spans="1:39" s="12" customFormat="1">
      <c r="A1670" s="26"/>
      <c r="B1670" s="11"/>
      <c r="E1670" s="26"/>
      <c r="F1670" s="13"/>
      <c r="G1670" s="13"/>
      <c r="H1670"/>
      <c r="I1670"/>
      <c r="J1670"/>
      <c r="K1670"/>
      <c r="L1670"/>
      <c r="M1670"/>
      <c r="N1670"/>
      <c r="O1670"/>
      <c r="P1670" s="73"/>
      <c r="Q1670" s="74"/>
      <c r="R1670" s="74"/>
      <c r="S1670" s="74"/>
      <c r="T1670" s="74"/>
      <c r="U1670" s="74"/>
      <c r="V1670"/>
      <c r="W1670"/>
      <c r="X1670"/>
      <c r="Y1670" s="13"/>
      <c r="Z1670" s="13"/>
      <c r="AA1670" s="13"/>
      <c r="AC1670"/>
      <c r="AD1670" s="13"/>
      <c r="AI1670" s="2"/>
      <c r="AM1670" s="22"/>
    </row>
    <row r="1671" spans="1:39" s="12" customFormat="1">
      <c r="A1671" s="26"/>
      <c r="B1671" s="11"/>
      <c r="E1671" s="26"/>
      <c r="F1671" s="13"/>
      <c r="G1671" s="13"/>
      <c r="H1671"/>
      <c r="I1671"/>
      <c r="J1671"/>
      <c r="K1671"/>
      <c r="L1671"/>
      <c r="M1671"/>
      <c r="N1671"/>
      <c r="O1671"/>
      <c r="P1671" s="73"/>
      <c r="Q1671" s="74"/>
      <c r="R1671" s="74"/>
      <c r="S1671" s="74"/>
      <c r="T1671" s="74"/>
      <c r="U1671" s="74"/>
      <c r="V1671"/>
      <c r="W1671"/>
      <c r="X1671"/>
      <c r="Y1671" s="13"/>
      <c r="Z1671" s="13"/>
      <c r="AA1671" s="13"/>
      <c r="AC1671"/>
      <c r="AD1671" s="13"/>
      <c r="AI1671" s="2"/>
      <c r="AM1671" s="22"/>
    </row>
    <row r="1672" spans="1:39" s="12" customFormat="1">
      <c r="A1672" s="26"/>
      <c r="B1672" s="11"/>
      <c r="E1672" s="26"/>
      <c r="F1672" s="13"/>
      <c r="G1672" s="13"/>
      <c r="H1672"/>
      <c r="I1672"/>
      <c r="J1672"/>
      <c r="K1672"/>
      <c r="L1672"/>
      <c r="M1672"/>
      <c r="N1672"/>
      <c r="O1672"/>
      <c r="P1672" s="73"/>
      <c r="Q1672" s="74"/>
      <c r="R1672" s="74"/>
      <c r="S1672" s="74"/>
      <c r="T1672" s="74"/>
      <c r="U1672" s="74"/>
      <c r="V1672"/>
      <c r="W1672"/>
      <c r="X1672"/>
      <c r="Y1672" s="13"/>
      <c r="Z1672" s="13"/>
      <c r="AA1672" s="13"/>
      <c r="AC1672"/>
      <c r="AD1672" s="13"/>
      <c r="AI1672" s="2"/>
      <c r="AM1672" s="22"/>
    </row>
    <row r="1673" spans="1:39" s="12" customFormat="1">
      <c r="A1673" s="26"/>
      <c r="B1673" s="11"/>
      <c r="E1673" s="26"/>
      <c r="F1673" s="13"/>
      <c r="G1673" s="13"/>
      <c r="H1673"/>
      <c r="I1673"/>
      <c r="J1673"/>
      <c r="K1673"/>
      <c r="L1673"/>
      <c r="M1673"/>
      <c r="N1673"/>
      <c r="O1673"/>
      <c r="P1673" s="73"/>
      <c r="Q1673" s="74"/>
      <c r="R1673" s="74"/>
      <c r="S1673" s="74"/>
      <c r="T1673" s="74"/>
      <c r="U1673" s="74"/>
      <c r="V1673"/>
      <c r="W1673"/>
      <c r="X1673"/>
      <c r="Y1673" s="13"/>
      <c r="Z1673" s="13"/>
      <c r="AA1673" s="13"/>
      <c r="AC1673"/>
      <c r="AD1673" s="13"/>
      <c r="AI1673" s="2"/>
      <c r="AM1673" s="22"/>
    </row>
    <row r="1674" spans="1:39" s="12" customFormat="1">
      <c r="A1674" s="26"/>
      <c r="B1674" s="11"/>
      <c r="E1674" s="26"/>
      <c r="F1674" s="13"/>
      <c r="G1674" s="13"/>
      <c r="H1674"/>
      <c r="I1674"/>
      <c r="J1674"/>
      <c r="K1674"/>
      <c r="L1674"/>
      <c r="M1674"/>
      <c r="N1674"/>
      <c r="O1674"/>
      <c r="P1674" s="73"/>
      <c r="Q1674" s="74"/>
      <c r="R1674" s="74"/>
      <c r="S1674" s="74"/>
      <c r="T1674" s="74"/>
      <c r="U1674" s="74"/>
      <c r="V1674"/>
      <c r="W1674"/>
      <c r="X1674"/>
      <c r="Y1674" s="13"/>
      <c r="Z1674" s="13"/>
      <c r="AA1674" s="13"/>
      <c r="AC1674"/>
      <c r="AD1674" s="13"/>
      <c r="AI1674" s="2"/>
      <c r="AM1674" s="22"/>
    </row>
    <row r="1675" spans="1:39" s="12" customFormat="1">
      <c r="A1675" s="26"/>
      <c r="B1675" s="11"/>
      <c r="E1675" s="26"/>
      <c r="F1675" s="13"/>
      <c r="G1675" s="13"/>
      <c r="H1675"/>
      <c r="I1675"/>
      <c r="J1675"/>
      <c r="K1675"/>
      <c r="L1675"/>
      <c r="M1675"/>
      <c r="N1675"/>
      <c r="O1675"/>
      <c r="P1675" s="73"/>
      <c r="Q1675" s="74"/>
      <c r="R1675" s="74"/>
      <c r="S1675" s="74"/>
      <c r="T1675" s="74"/>
      <c r="U1675" s="74"/>
      <c r="V1675"/>
      <c r="W1675"/>
      <c r="X1675"/>
      <c r="Y1675" s="13"/>
      <c r="Z1675" s="13"/>
      <c r="AA1675" s="13"/>
      <c r="AC1675"/>
      <c r="AD1675" s="13"/>
      <c r="AI1675" s="2"/>
      <c r="AM1675" s="22"/>
    </row>
    <row r="1676" spans="1:39" s="12" customFormat="1">
      <c r="A1676" s="26"/>
      <c r="B1676" s="11"/>
      <c r="E1676" s="26"/>
      <c r="F1676" s="13"/>
      <c r="G1676" s="13"/>
      <c r="H1676"/>
      <c r="I1676"/>
      <c r="J1676"/>
      <c r="K1676"/>
      <c r="L1676"/>
      <c r="M1676"/>
      <c r="N1676"/>
      <c r="O1676"/>
      <c r="P1676" s="73"/>
      <c r="Q1676" s="74"/>
      <c r="R1676" s="74"/>
      <c r="S1676" s="74"/>
      <c r="T1676" s="74"/>
      <c r="U1676" s="74"/>
      <c r="V1676"/>
      <c r="W1676"/>
      <c r="X1676"/>
      <c r="Y1676" s="13"/>
      <c r="Z1676" s="13"/>
      <c r="AA1676" s="13"/>
      <c r="AC1676"/>
      <c r="AD1676" s="13"/>
      <c r="AI1676" s="2"/>
      <c r="AM1676" s="22"/>
    </row>
    <row r="1677" spans="1:39" s="12" customFormat="1">
      <c r="A1677" s="26"/>
      <c r="B1677" s="11"/>
      <c r="E1677" s="26"/>
      <c r="F1677" s="13"/>
      <c r="G1677" s="13"/>
      <c r="H1677"/>
      <c r="I1677"/>
      <c r="J1677"/>
      <c r="K1677"/>
      <c r="L1677"/>
      <c r="M1677"/>
      <c r="N1677"/>
      <c r="O1677"/>
      <c r="P1677" s="73"/>
      <c r="Q1677" s="74"/>
      <c r="R1677" s="74"/>
      <c r="S1677" s="74"/>
      <c r="T1677" s="74"/>
      <c r="U1677" s="74"/>
      <c r="V1677"/>
      <c r="W1677"/>
      <c r="X1677"/>
      <c r="Y1677" s="13"/>
      <c r="Z1677" s="13"/>
      <c r="AA1677" s="13"/>
      <c r="AC1677"/>
      <c r="AD1677" s="13"/>
      <c r="AI1677" s="2"/>
      <c r="AM1677" s="22"/>
    </row>
    <row r="1678" spans="1:39" s="12" customFormat="1">
      <c r="A1678" s="26"/>
      <c r="B1678" s="11"/>
      <c r="E1678" s="26"/>
      <c r="F1678" s="13"/>
      <c r="G1678" s="13"/>
      <c r="H1678"/>
      <c r="I1678"/>
      <c r="J1678"/>
      <c r="K1678"/>
      <c r="L1678"/>
      <c r="M1678"/>
      <c r="N1678"/>
      <c r="O1678"/>
      <c r="P1678" s="73"/>
      <c r="Q1678" s="74"/>
      <c r="R1678" s="74"/>
      <c r="S1678" s="74"/>
      <c r="T1678" s="74"/>
      <c r="U1678" s="74"/>
      <c r="V1678"/>
      <c r="W1678"/>
      <c r="X1678"/>
      <c r="Y1678" s="13"/>
      <c r="Z1678" s="13"/>
      <c r="AA1678" s="13"/>
      <c r="AC1678"/>
      <c r="AD1678" s="13"/>
      <c r="AI1678" s="2"/>
      <c r="AM1678" s="22"/>
    </row>
    <row r="1679" spans="1:39" s="12" customFormat="1">
      <c r="A1679" s="26"/>
      <c r="B1679" s="11"/>
      <c r="E1679" s="26"/>
      <c r="F1679" s="13"/>
      <c r="G1679" s="13"/>
      <c r="H1679"/>
      <c r="I1679"/>
      <c r="J1679"/>
      <c r="K1679"/>
      <c r="L1679"/>
      <c r="M1679"/>
      <c r="N1679"/>
      <c r="O1679"/>
      <c r="P1679" s="73"/>
      <c r="Q1679" s="74"/>
      <c r="R1679" s="74"/>
      <c r="S1679" s="74"/>
      <c r="T1679" s="74"/>
      <c r="U1679" s="74"/>
      <c r="V1679"/>
      <c r="W1679"/>
      <c r="X1679"/>
      <c r="Y1679" s="13"/>
      <c r="Z1679" s="13"/>
      <c r="AA1679" s="13"/>
      <c r="AC1679"/>
      <c r="AD1679" s="13"/>
      <c r="AI1679" s="2"/>
      <c r="AM1679" s="22"/>
    </row>
    <row r="1680" spans="1:39" s="12" customFormat="1">
      <c r="A1680" s="26"/>
      <c r="B1680" s="11"/>
      <c r="E1680" s="26"/>
      <c r="F1680" s="13"/>
      <c r="G1680" s="13"/>
      <c r="H1680"/>
      <c r="I1680"/>
      <c r="J1680"/>
      <c r="K1680"/>
      <c r="L1680"/>
      <c r="M1680"/>
      <c r="N1680"/>
      <c r="O1680"/>
      <c r="P1680" s="73"/>
      <c r="Q1680" s="74"/>
      <c r="R1680" s="74"/>
      <c r="S1680" s="74"/>
      <c r="T1680" s="74"/>
      <c r="U1680" s="74"/>
      <c r="V1680"/>
      <c r="W1680"/>
      <c r="X1680"/>
      <c r="Y1680" s="13"/>
      <c r="Z1680" s="13"/>
      <c r="AA1680" s="13"/>
      <c r="AC1680"/>
      <c r="AD1680" s="13"/>
      <c r="AI1680" s="2"/>
      <c r="AM1680" s="22"/>
    </row>
    <row r="1681" spans="1:39" s="12" customFormat="1">
      <c r="A1681" s="26"/>
      <c r="B1681" s="11"/>
      <c r="E1681" s="26"/>
      <c r="F1681" s="13"/>
      <c r="G1681" s="13"/>
      <c r="H1681"/>
      <c r="I1681"/>
      <c r="J1681"/>
      <c r="K1681"/>
      <c r="L1681"/>
      <c r="M1681"/>
      <c r="N1681"/>
      <c r="O1681"/>
      <c r="P1681" s="73"/>
      <c r="Q1681" s="74"/>
      <c r="R1681" s="74"/>
      <c r="S1681" s="74"/>
      <c r="T1681" s="74"/>
      <c r="U1681" s="74"/>
      <c r="V1681"/>
      <c r="W1681"/>
      <c r="X1681"/>
      <c r="Y1681" s="13"/>
      <c r="Z1681" s="13"/>
      <c r="AA1681" s="13"/>
      <c r="AC1681"/>
      <c r="AD1681" s="13"/>
      <c r="AI1681" s="2"/>
      <c r="AM1681" s="22"/>
    </row>
    <row r="1682" spans="1:39" s="12" customFormat="1">
      <c r="A1682" s="26"/>
      <c r="B1682" s="11"/>
      <c r="E1682" s="26"/>
      <c r="F1682" s="13"/>
      <c r="G1682" s="13"/>
      <c r="H1682"/>
      <c r="I1682"/>
      <c r="J1682"/>
      <c r="K1682"/>
      <c r="L1682"/>
      <c r="M1682"/>
      <c r="N1682"/>
      <c r="O1682"/>
      <c r="P1682" s="73"/>
      <c r="Q1682" s="74"/>
      <c r="R1682" s="74"/>
      <c r="S1682" s="74"/>
      <c r="T1682" s="74"/>
      <c r="U1682" s="74"/>
      <c r="V1682"/>
      <c r="W1682"/>
      <c r="X1682"/>
      <c r="Y1682" s="13"/>
      <c r="Z1682" s="13"/>
      <c r="AA1682" s="13"/>
      <c r="AC1682"/>
      <c r="AD1682" s="13"/>
      <c r="AI1682" s="2"/>
      <c r="AM1682" s="22"/>
    </row>
    <row r="1683" spans="1:39" s="12" customFormat="1">
      <c r="A1683" s="26"/>
      <c r="B1683" s="11"/>
      <c r="E1683" s="26"/>
      <c r="F1683" s="13"/>
      <c r="G1683" s="13"/>
      <c r="H1683"/>
      <c r="I1683"/>
      <c r="J1683"/>
      <c r="K1683"/>
      <c r="L1683"/>
      <c r="M1683"/>
      <c r="N1683"/>
      <c r="O1683"/>
      <c r="P1683" s="73"/>
      <c r="Q1683" s="74"/>
      <c r="R1683" s="74"/>
      <c r="S1683" s="74"/>
      <c r="T1683" s="74"/>
      <c r="U1683" s="74"/>
      <c r="V1683"/>
      <c r="W1683"/>
      <c r="X1683"/>
      <c r="Y1683" s="13"/>
      <c r="Z1683" s="13"/>
      <c r="AA1683" s="13"/>
      <c r="AC1683"/>
      <c r="AD1683" s="13"/>
      <c r="AI1683" s="2"/>
      <c r="AM1683" s="22"/>
    </row>
    <row r="1684" spans="1:39" s="12" customFormat="1">
      <c r="A1684" s="26"/>
      <c r="B1684" s="11"/>
      <c r="E1684" s="26"/>
      <c r="F1684" s="13"/>
      <c r="G1684" s="13"/>
      <c r="H1684"/>
      <c r="I1684"/>
      <c r="J1684"/>
      <c r="K1684"/>
      <c r="L1684"/>
      <c r="M1684"/>
      <c r="N1684"/>
      <c r="O1684"/>
      <c r="P1684" s="73"/>
      <c r="Q1684" s="74"/>
      <c r="R1684" s="74"/>
      <c r="S1684" s="74"/>
      <c r="T1684" s="74"/>
      <c r="U1684" s="74"/>
      <c r="V1684"/>
      <c r="W1684"/>
      <c r="X1684"/>
      <c r="Y1684" s="13"/>
      <c r="Z1684" s="13"/>
      <c r="AA1684" s="13"/>
      <c r="AC1684"/>
      <c r="AD1684" s="13"/>
      <c r="AI1684" s="2"/>
      <c r="AM1684" s="22"/>
    </row>
    <row r="1685" spans="1:39" s="12" customFormat="1">
      <c r="A1685" s="26"/>
      <c r="B1685" s="11"/>
      <c r="E1685" s="26"/>
      <c r="F1685" s="13"/>
      <c r="G1685" s="13"/>
      <c r="H1685"/>
      <c r="I1685"/>
      <c r="J1685"/>
      <c r="K1685"/>
      <c r="L1685"/>
      <c r="M1685"/>
      <c r="N1685"/>
      <c r="O1685"/>
      <c r="P1685" s="73"/>
      <c r="Q1685" s="74"/>
      <c r="R1685" s="74"/>
      <c r="S1685" s="74"/>
      <c r="T1685" s="74"/>
      <c r="U1685" s="74"/>
      <c r="V1685"/>
      <c r="W1685"/>
      <c r="X1685"/>
      <c r="Y1685" s="13"/>
      <c r="Z1685" s="13"/>
      <c r="AA1685" s="13"/>
      <c r="AC1685"/>
      <c r="AD1685" s="13"/>
      <c r="AI1685" s="2"/>
      <c r="AM1685" s="22"/>
    </row>
    <row r="1686" spans="1:39" s="12" customFormat="1">
      <c r="A1686" s="26"/>
      <c r="B1686" s="11"/>
      <c r="E1686" s="26"/>
      <c r="F1686" s="13"/>
      <c r="G1686" s="13"/>
      <c r="H1686"/>
      <c r="I1686"/>
      <c r="J1686"/>
      <c r="K1686"/>
      <c r="L1686"/>
      <c r="M1686"/>
      <c r="N1686"/>
      <c r="O1686"/>
      <c r="P1686" s="73"/>
      <c r="Q1686" s="74"/>
      <c r="R1686" s="74"/>
      <c r="S1686" s="74"/>
      <c r="T1686" s="74"/>
      <c r="U1686" s="74"/>
      <c r="V1686"/>
      <c r="W1686"/>
      <c r="X1686"/>
      <c r="Y1686" s="13"/>
      <c r="Z1686" s="13"/>
      <c r="AA1686" s="13"/>
      <c r="AC1686"/>
      <c r="AD1686" s="13"/>
      <c r="AI1686" s="2"/>
      <c r="AM1686" s="22"/>
    </row>
    <row r="1687" spans="1:39" s="12" customFormat="1">
      <c r="A1687" s="26"/>
      <c r="B1687" s="11"/>
      <c r="E1687" s="26"/>
      <c r="F1687" s="13"/>
      <c r="G1687" s="13"/>
      <c r="H1687"/>
      <c r="I1687"/>
      <c r="J1687"/>
      <c r="K1687"/>
      <c r="L1687"/>
      <c r="M1687"/>
      <c r="N1687"/>
      <c r="O1687"/>
      <c r="P1687" s="73"/>
      <c r="Q1687" s="74"/>
      <c r="R1687" s="74"/>
      <c r="S1687" s="74"/>
      <c r="T1687" s="74"/>
      <c r="U1687" s="74"/>
      <c r="V1687"/>
      <c r="W1687"/>
      <c r="X1687"/>
      <c r="Y1687" s="13"/>
      <c r="Z1687" s="13"/>
      <c r="AA1687" s="13"/>
      <c r="AC1687"/>
      <c r="AD1687" s="13"/>
      <c r="AI1687" s="2"/>
      <c r="AM1687" s="22"/>
    </row>
    <row r="1688" spans="1:39" s="12" customFormat="1">
      <c r="A1688" s="26"/>
      <c r="B1688" s="11"/>
      <c r="E1688" s="26"/>
      <c r="F1688" s="13"/>
      <c r="G1688" s="13"/>
      <c r="H1688"/>
      <c r="I1688"/>
      <c r="J1688"/>
      <c r="K1688"/>
      <c r="L1688"/>
      <c r="M1688"/>
      <c r="N1688"/>
      <c r="O1688"/>
      <c r="P1688" s="73"/>
      <c r="Q1688" s="74"/>
      <c r="R1688" s="74"/>
      <c r="S1688" s="74"/>
      <c r="T1688" s="74"/>
      <c r="U1688" s="74"/>
      <c r="V1688"/>
      <c r="W1688"/>
      <c r="X1688"/>
      <c r="Y1688" s="13"/>
      <c r="Z1688" s="13"/>
      <c r="AA1688" s="13"/>
      <c r="AC1688"/>
      <c r="AD1688" s="13"/>
      <c r="AI1688" s="2"/>
      <c r="AM1688" s="22"/>
    </row>
    <row r="1689" spans="1:39" s="12" customFormat="1">
      <c r="A1689" s="26"/>
      <c r="B1689" s="11"/>
      <c r="E1689" s="26"/>
      <c r="F1689" s="13"/>
      <c r="G1689" s="13"/>
      <c r="H1689"/>
      <c r="I1689"/>
      <c r="J1689"/>
      <c r="K1689"/>
      <c r="L1689"/>
      <c r="M1689"/>
      <c r="N1689"/>
      <c r="O1689"/>
      <c r="P1689" s="73"/>
      <c r="Q1689" s="74"/>
      <c r="R1689" s="74"/>
      <c r="S1689" s="74"/>
      <c r="T1689" s="74"/>
      <c r="U1689" s="74"/>
      <c r="V1689"/>
      <c r="W1689"/>
      <c r="X1689"/>
      <c r="Y1689" s="13"/>
      <c r="Z1689" s="13"/>
      <c r="AA1689" s="13"/>
      <c r="AC1689"/>
      <c r="AD1689" s="13"/>
      <c r="AI1689" s="2"/>
      <c r="AM1689" s="22"/>
    </row>
    <row r="1690" spans="1:39" s="12" customFormat="1">
      <c r="A1690" s="26"/>
      <c r="B1690" s="11"/>
      <c r="E1690" s="26"/>
      <c r="F1690" s="13"/>
      <c r="G1690" s="13"/>
      <c r="H1690"/>
      <c r="I1690"/>
      <c r="J1690"/>
      <c r="K1690"/>
      <c r="L1690"/>
      <c r="M1690"/>
      <c r="N1690"/>
      <c r="O1690"/>
      <c r="P1690" s="73"/>
      <c r="Q1690" s="74"/>
      <c r="R1690" s="74"/>
      <c r="S1690" s="74"/>
      <c r="T1690" s="74"/>
      <c r="U1690" s="74"/>
      <c r="V1690"/>
      <c r="W1690"/>
      <c r="X1690"/>
      <c r="Y1690" s="13"/>
      <c r="Z1690" s="13"/>
      <c r="AA1690" s="13"/>
      <c r="AC1690"/>
      <c r="AD1690" s="13"/>
      <c r="AI1690" s="2"/>
      <c r="AM1690" s="22"/>
    </row>
    <row r="1691" spans="1:39" s="12" customFormat="1">
      <c r="A1691" s="26"/>
      <c r="B1691" s="11"/>
      <c r="E1691" s="26"/>
      <c r="F1691" s="13"/>
      <c r="G1691" s="13"/>
      <c r="H1691"/>
      <c r="I1691"/>
      <c r="J1691"/>
      <c r="K1691"/>
      <c r="L1691"/>
      <c r="M1691"/>
      <c r="N1691"/>
      <c r="O1691"/>
      <c r="P1691" s="73"/>
      <c r="Q1691" s="74"/>
      <c r="R1691" s="74"/>
      <c r="S1691" s="74"/>
      <c r="T1691" s="74"/>
      <c r="U1691" s="74"/>
      <c r="V1691"/>
      <c r="W1691"/>
      <c r="X1691"/>
      <c r="Y1691" s="13"/>
      <c r="Z1691" s="13"/>
      <c r="AA1691" s="13"/>
      <c r="AC1691"/>
      <c r="AD1691" s="13"/>
      <c r="AI1691" s="2"/>
      <c r="AM1691" s="22"/>
    </row>
    <row r="1692" spans="1:39" s="12" customFormat="1">
      <c r="A1692" s="26"/>
      <c r="B1692" s="11"/>
      <c r="E1692" s="26"/>
      <c r="F1692" s="13"/>
      <c r="G1692" s="13"/>
      <c r="H1692"/>
      <c r="I1692"/>
      <c r="J1692"/>
      <c r="K1692"/>
      <c r="L1692"/>
      <c r="M1692"/>
      <c r="N1692"/>
      <c r="O1692"/>
      <c r="P1692" s="73"/>
      <c r="Q1692" s="74"/>
      <c r="R1692" s="74"/>
      <c r="S1692" s="74"/>
      <c r="T1692" s="74"/>
      <c r="U1692" s="74"/>
      <c r="V1692"/>
      <c r="W1692"/>
      <c r="X1692"/>
      <c r="Y1692" s="13"/>
      <c r="Z1692" s="13"/>
      <c r="AA1692" s="13"/>
      <c r="AC1692"/>
      <c r="AD1692" s="13"/>
      <c r="AI1692" s="2"/>
      <c r="AM1692" s="22"/>
    </row>
    <row r="1693" spans="1:39" s="12" customFormat="1">
      <c r="A1693" s="26"/>
      <c r="B1693" s="11"/>
      <c r="E1693" s="26"/>
      <c r="F1693" s="13"/>
      <c r="G1693" s="13"/>
      <c r="H1693"/>
      <c r="I1693"/>
      <c r="J1693"/>
      <c r="K1693"/>
      <c r="L1693"/>
      <c r="M1693"/>
      <c r="N1693"/>
      <c r="O1693"/>
      <c r="P1693" s="73"/>
      <c r="Q1693" s="74"/>
      <c r="R1693" s="74"/>
      <c r="S1693" s="74"/>
      <c r="T1693" s="74"/>
      <c r="U1693" s="74"/>
      <c r="V1693"/>
      <c r="W1693"/>
      <c r="X1693"/>
      <c r="Y1693" s="13"/>
      <c r="Z1693" s="13"/>
      <c r="AA1693" s="13"/>
      <c r="AC1693"/>
      <c r="AD1693" s="13"/>
      <c r="AI1693" s="2"/>
      <c r="AM1693" s="22"/>
    </row>
    <row r="1694" spans="1:39" s="12" customFormat="1">
      <c r="A1694" s="26"/>
      <c r="B1694" s="11"/>
      <c r="E1694" s="26"/>
      <c r="F1694" s="13"/>
      <c r="G1694" s="13"/>
      <c r="H1694"/>
      <c r="I1694"/>
      <c r="J1694"/>
      <c r="K1694"/>
      <c r="L1694"/>
      <c r="M1694"/>
      <c r="N1694"/>
      <c r="O1694"/>
      <c r="P1694" s="73"/>
      <c r="Q1694" s="74"/>
      <c r="R1694" s="74"/>
      <c r="S1694" s="74"/>
      <c r="T1694" s="74"/>
      <c r="U1694" s="74"/>
      <c r="V1694"/>
      <c r="W1694"/>
      <c r="X1694"/>
      <c r="Y1694" s="13"/>
      <c r="Z1694" s="13"/>
      <c r="AA1694" s="13"/>
      <c r="AC1694"/>
      <c r="AD1694" s="13"/>
      <c r="AI1694" s="2"/>
      <c r="AM1694" s="22"/>
    </row>
    <row r="1695" spans="1:39" s="12" customFormat="1">
      <c r="A1695" s="26"/>
      <c r="B1695" s="11"/>
      <c r="E1695" s="26"/>
      <c r="F1695" s="13"/>
      <c r="G1695" s="13"/>
      <c r="H1695"/>
      <c r="I1695"/>
      <c r="J1695"/>
      <c r="K1695"/>
      <c r="L1695"/>
      <c r="M1695"/>
      <c r="N1695"/>
      <c r="O1695"/>
      <c r="P1695" s="73"/>
      <c r="Q1695" s="74"/>
      <c r="R1695" s="74"/>
      <c r="S1695" s="74"/>
      <c r="T1695" s="74"/>
      <c r="U1695" s="74"/>
      <c r="V1695"/>
      <c r="W1695"/>
      <c r="X1695"/>
      <c r="Y1695" s="13"/>
      <c r="Z1695" s="13"/>
      <c r="AA1695" s="13"/>
      <c r="AC1695"/>
      <c r="AD1695" s="13"/>
      <c r="AI1695" s="2"/>
      <c r="AM1695" s="22"/>
    </row>
    <row r="1696" spans="1:39" s="12" customFormat="1">
      <c r="A1696" s="26"/>
      <c r="B1696" s="11"/>
      <c r="E1696" s="26"/>
      <c r="F1696" s="13"/>
      <c r="G1696" s="13"/>
      <c r="H1696"/>
      <c r="I1696"/>
      <c r="J1696"/>
      <c r="K1696"/>
      <c r="L1696"/>
      <c r="M1696"/>
      <c r="N1696"/>
      <c r="O1696"/>
      <c r="P1696" s="73"/>
      <c r="Q1696" s="74"/>
      <c r="R1696" s="74"/>
      <c r="S1696" s="74"/>
      <c r="T1696" s="74"/>
      <c r="U1696" s="74"/>
      <c r="V1696"/>
      <c r="W1696"/>
      <c r="X1696"/>
      <c r="Y1696" s="13"/>
      <c r="Z1696" s="13"/>
      <c r="AA1696" s="13"/>
      <c r="AC1696"/>
      <c r="AD1696" s="13"/>
      <c r="AI1696" s="2"/>
      <c r="AM1696" s="22"/>
    </row>
    <row r="1697" spans="1:39" s="12" customFormat="1">
      <c r="A1697" s="26"/>
      <c r="B1697" s="11"/>
      <c r="E1697" s="26"/>
      <c r="F1697" s="13"/>
      <c r="G1697" s="13"/>
      <c r="H1697"/>
      <c r="I1697"/>
      <c r="J1697"/>
      <c r="K1697"/>
      <c r="L1697"/>
      <c r="M1697"/>
      <c r="N1697"/>
      <c r="O1697"/>
      <c r="P1697" s="73"/>
      <c r="Q1697" s="74"/>
      <c r="R1697" s="74"/>
      <c r="S1697" s="74"/>
      <c r="T1697" s="74"/>
      <c r="U1697" s="74"/>
      <c r="V1697"/>
      <c r="W1697"/>
      <c r="X1697"/>
      <c r="Y1697" s="13"/>
      <c r="Z1697" s="13"/>
      <c r="AA1697" s="13"/>
      <c r="AC1697"/>
      <c r="AD1697" s="13"/>
      <c r="AI1697" s="2"/>
      <c r="AM1697" s="22"/>
    </row>
    <row r="1698" spans="1:39" s="12" customFormat="1">
      <c r="A1698" s="26"/>
      <c r="B1698" s="11"/>
      <c r="E1698" s="26"/>
      <c r="F1698" s="13"/>
      <c r="G1698" s="13"/>
      <c r="H1698"/>
      <c r="I1698"/>
      <c r="J1698"/>
      <c r="K1698"/>
      <c r="L1698"/>
      <c r="M1698"/>
      <c r="N1698"/>
      <c r="O1698"/>
      <c r="P1698" s="73"/>
      <c r="Q1698" s="74"/>
      <c r="R1698" s="74"/>
      <c r="S1698" s="74"/>
      <c r="T1698" s="74"/>
      <c r="U1698" s="74"/>
      <c r="V1698"/>
      <c r="W1698"/>
      <c r="X1698"/>
      <c r="Y1698" s="13"/>
      <c r="Z1698" s="13"/>
      <c r="AA1698" s="13"/>
      <c r="AC1698"/>
      <c r="AD1698" s="13"/>
      <c r="AI1698" s="2"/>
      <c r="AM1698" s="22"/>
    </row>
    <row r="1699" spans="1:39" s="12" customFormat="1">
      <c r="A1699" s="26"/>
      <c r="B1699" s="11"/>
      <c r="E1699" s="26"/>
      <c r="F1699" s="13"/>
      <c r="G1699" s="13"/>
      <c r="H1699"/>
      <c r="I1699"/>
      <c r="J1699"/>
      <c r="K1699"/>
      <c r="L1699"/>
      <c r="M1699"/>
      <c r="N1699"/>
      <c r="O1699"/>
      <c r="P1699" s="73"/>
      <c r="Q1699" s="74"/>
      <c r="R1699" s="74"/>
      <c r="S1699" s="74"/>
      <c r="T1699" s="74"/>
      <c r="U1699" s="74"/>
      <c r="V1699"/>
      <c r="W1699"/>
      <c r="X1699"/>
      <c r="Y1699" s="13"/>
      <c r="Z1699" s="13"/>
      <c r="AA1699" s="13"/>
      <c r="AC1699"/>
      <c r="AD1699" s="13"/>
      <c r="AI1699" s="2"/>
      <c r="AM1699" s="22"/>
    </row>
    <row r="1700" spans="1:39" s="12" customFormat="1">
      <c r="A1700" s="26"/>
      <c r="B1700" s="11"/>
      <c r="E1700" s="26"/>
      <c r="F1700" s="13"/>
      <c r="G1700" s="13"/>
      <c r="H1700"/>
      <c r="I1700"/>
      <c r="J1700"/>
      <c r="K1700"/>
      <c r="L1700"/>
      <c r="M1700"/>
      <c r="N1700"/>
      <c r="O1700"/>
      <c r="P1700" s="73"/>
      <c r="Q1700" s="74"/>
      <c r="R1700" s="74"/>
      <c r="S1700" s="74"/>
      <c r="T1700" s="74"/>
      <c r="U1700" s="74"/>
      <c r="V1700"/>
      <c r="W1700"/>
      <c r="X1700"/>
      <c r="Y1700" s="13"/>
      <c r="Z1700" s="13"/>
      <c r="AA1700" s="13"/>
      <c r="AC1700"/>
      <c r="AD1700" s="13"/>
      <c r="AI1700" s="2"/>
      <c r="AM1700" s="22"/>
    </row>
    <row r="1701" spans="1:39" s="12" customFormat="1">
      <c r="A1701" s="26"/>
      <c r="B1701" s="11"/>
      <c r="E1701" s="26"/>
      <c r="F1701" s="13"/>
      <c r="G1701" s="13"/>
      <c r="H1701"/>
      <c r="I1701"/>
      <c r="J1701"/>
      <c r="K1701"/>
      <c r="L1701"/>
      <c r="M1701"/>
      <c r="N1701"/>
      <c r="O1701"/>
      <c r="P1701" s="73"/>
      <c r="Q1701" s="74"/>
      <c r="R1701" s="74"/>
      <c r="S1701" s="74"/>
      <c r="T1701" s="74"/>
      <c r="U1701" s="74"/>
      <c r="V1701"/>
      <c r="W1701"/>
      <c r="X1701"/>
      <c r="Y1701" s="13"/>
      <c r="Z1701" s="13"/>
      <c r="AA1701" s="13"/>
      <c r="AC1701"/>
      <c r="AD1701" s="13"/>
      <c r="AI1701" s="2"/>
      <c r="AM1701" s="22"/>
    </row>
    <row r="1702" spans="1:39" s="12" customFormat="1">
      <c r="A1702" s="26"/>
      <c r="B1702" s="11"/>
      <c r="E1702" s="26"/>
      <c r="F1702" s="13"/>
      <c r="G1702" s="13"/>
      <c r="H1702"/>
      <c r="I1702"/>
      <c r="J1702"/>
      <c r="K1702"/>
      <c r="L1702"/>
      <c r="M1702"/>
      <c r="N1702"/>
      <c r="O1702"/>
      <c r="P1702" s="73"/>
      <c r="Q1702" s="74"/>
      <c r="R1702" s="74"/>
      <c r="S1702" s="74"/>
      <c r="T1702" s="74"/>
      <c r="U1702" s="74"/>
      <c r="V1702"/>
      <c r="W1702"/>
      <c r="X1702"/>
      <c r="Y1702" s="13"/>
      <c r="Z1702" s="13"/>
      <c r="AA1702" s="13"/>
      <c r="AC1702"/>
      <c r="AD1702" s="13"/>
      <c r="AI1702" s="2"/>
      <c r="AM1702" s="22"/>
    </row>
    <row r="1703" spans="1:39" s="12" customFormat="1">
      <c r="A1703" s="26"/>
      <c r="B1703" s="11"/>
      <c r="E1703" s="26"/>
      <c r="F1703" s="13"/>
      <c r="G1703" s="13"/>
      <c r="H1703"/>
      <c r="I1703"/>
      <c r="J1703"/>
      <c r="K1703"/>
      <c r="L1703"/>
      <c r="M1703"/>
      <c r="N1703"/>
      <c r="O1703"/>
      <c r="P1703" s="73"/>
      <c r="Q1703" s="74"/>
      <c r="R1703" s="74"/>
      <c r="S1703" s="74"/>
      <c r="T1703" s="74"/>
      <c r="U1703" s="74"/>
      <c r="V1703"/>
      <c r="W1703"/>
      <c r="X1703"/>
      <c r="Y1703" s="13"/>
      <c r="Z1703" s="13"/>
      <c r="AA1703" s="13"/>
      <c r="AC1703"/>
      <c r="AD1703" s="13"/>
      <c r="AI1703" s="2"/>
      <c r="AM1703" s="22"/>
    </row>
    <row r="1704" spans="1:39" s="12" customFormat="1">
      <c r="A1704" s="26"/>
      <c r="B1704" s="11"/>
      <c r="E1704" s="26"/>
      <c r="F1704" s="13"/>
      <c r="G1704" s="13"/>
      <c r="H1704"/>
      <c r="I1704"/>
      <c r="J1704"/>
      <c r="K1704"/>
      <c r="L1704"/>
      <c r="M1704"/>
      <c r="N1704"/>
      <c r="O1704"/>
      <c r="P1704" s="73"/>
      <c r="Q1704" s="74"/>
      <c r="R1704" s="74"/>
      <c r="S1704" s="74"/>
      <c r="T1704" s="74"/>
      <c r="U1704" s="74"/>
      <c r="V1704"/>
      <c r="W1704"/>
      <c r="X1704"/>
      <c r="Y1704" s="13"/>
      <c r="Z1704" s="13"/>
      <c r="AA1704" s="13"/>
      <c r="AC1704"/>
      <c r="AD1704" s="13"/>
      <c r="AI1704" s="2"/>
      <c r="AM1704" s="22"/>
    </row>
    <row r="1705" spans="1:39" s="12" customFormat="1">
      <c r="A1705" s="26"/>
      <c r="B1705" s="11"/>
      <c r="E1705" s="26"/>
      <c r="F1705" s="13"/>
      <c r="G1705" s="13"/>
      <c r="H1705"/>
      <c r="I1705"/>
      <c r="J1705"/>
      <c r="K1705"/>
      <c r="L1705"/>
      <c r="M1705"/>
      <c r="N1705"/>
      <c r="O1705"/>
      <c r="P1705" s="73"/>
      <c r="Q1705" s="74"/>
      <c r="R1705" s="74"/>
      <c r="S1705" s="74"/>
      <c r="T1705" s="74"/>
      <c r="U1705" s="74"/>
      <c r="V1705"/>
      <c r="W1705"/>
      <c r="X1705"/>
      <c r="Y1705" s="13"/>
      <c r="Z1705" s="13"/>
      <c r="AA1705" s="13"/>
      <c r="AC1705"/>
      <c r="AD1705" s="13"/>
      <c r="AI1705" s="2"/>
      <c r="AM1705" s="22"/>
    </row>
    <row r="1706" spans="1:39" s="12" customFormat="1">
      <c r="A1706" s="26"/>
      <c r="B1706" s="11"/>
      <c r="E1706" s="26"/>
      <c r="F1706" s="13"/>
      <c r="G1706" s="13"/>
      <c r="H1706"/>
      <c r="I1706"/>
      <c r="J1706"/>
      <c r="K1706"/>
      <c r="L1706"/>
      <c r="M1706"/>
      <c r="N1706"/>
      <c r="O1706"/>
      <c r="P1706" s="73"/>
      <c r="Q1706" s="74"/>
      <c r="R1706" s="74"/>
      <c r="S1706" s="74"/>
      <c r="T1706" s="74"/>
      <c r="U1706" s="74"/>
      <c r="V1706"/>
      <c r="W1706"/>
      <c r="X1706"/>
      <c r="Y1706" s="13"/>
      <c r="Z1706" s="13"/>
      <c r="AA1706" s="13"/>
      <c r="AC1706"/>
      <c r="AD1706" s="13"/>
      <c r="AI1706" s="2"/>
      <c r="AM1706" s="22"/>
    </row>
    <row r="1707" spans="1:39" s="12" customFormat="1">
      <c r="A1707" s="26"/>
      <c r="B1707" s="11"/>
      <c r="E1707" s="26"/>
      <c r="F1707" s="13"/>
      <c r="G1707" s="13"/>
      <c r="H1707"/>
      <c r="I1707"/>
      <c r="J1707"/>
      <c r="K1707"/>
      <c r="L1707"/>
      <c r="M1707"/>
      <c r="N1707"/>
      <c r="O1707"/>
      <c r="P1707" s="73"/>
      <c r="Q1707" s="74"/>
      <c r="R1707" s="74"/>
      <c r="S1707" s="74"/>
      <c r="T1707" s="74"/>
      <c r="U1707" s="74"/>
      <c r="V1707"/>
      <c r="W1707"/>
      <c r="X1707"/>
      <c r="Y1707" s="13"/>
      <c r="Z1707" s="13"/>
      <c r="AA1707" s="13"/>
      <c r="AC1707"/>
      <c r="AD1707" s="13"/>
      <c r="AI1707" s="2"/>
      <c r="AM1707" s="22"/>
    </row>
    <row r="1708" spans="1:39" s="12" customFormat="1">
      <c r="A1708" s="26"/>
      <c r="B1708" s="11"/>
      <c r="E1708" s="26"/>
      <c r="F1708" s="13"/>
      <c r="G1708" s="13"/>
      <c r="H1708"/>
      <c r="I1708"/>
      <c r="J1708"/>
      <c r="K1708"/>
      <c r="L1708"/>
      <c r="M1708"/>
      <c r="N1708"/>
      <c r="O1708"/>
      <c r="P1708" s="73"/>
      <c r="Q1708" s="74"/>
      <c r="R1708" s="74"/>
      <c r="S1708" s="74"/>
      <c r="T1708" s="74"/>
      <c r="U1708" s="74"/>
      <c r="V1708"/>
      <c r="W1708"/>
      <c r="X1708"/>
      <c r="Y1708" s="13"/>
      <c r="Z1708" s="13"/>
      <c r="AA1708" s="13"/>
      <c r="AC1708"/>
      <c r="AD1708" s="13"/>
      <c r="AI1708" s="2"/>
      <c r="AM1708" s="22"/>
    </row>
    <row r="1709" spans="1:39" s="12" customFormat="1">
      <c r="A1709" s="26"/>
      <c r="B1709" s="11"/>
      <c r="E1709" s="26"/>
      <c r="F1709" s="13"/>
      <c r="G1709" s="13"/>
      <c r="H1709"/>
      <c r="I1709"/>
      <c r="J1709"/>
      <c r="K1709"/>
      <c r="L1709"/>
      <c r="M1709"/>
      <c r="N1709"/>
      <c r="O1709"/>
      <c r="P1709" s="73"/>
      <c r="Q1709" s="74"/>
      <c r="R1709" s="74"/>
      <c r="S1709" s="74"/>
      <c r="T1709" s="74"/>
      <c r="U1709" s="74"/>
      <c r="V1709"/>
      <c r="W1709"/>
      <c r="X1709"/>
      <c r="Y1709" s="13"/>
      <c r="Z1709" s="13"/>
      <c r="AA1709" s="13"/>
      <c r="AC1709"/>
      <c r="AD1709" s="13"/>
      <c r="AI1709" s="2"/>
      <c r="AM1709" s="22"/>
    </row>
    <row r="1710" spans="1:39" s="12" customFormat="1">
      <c r="A1710" s="26"/>
      <c r="B1710" s="11"/>
      <c r="E1710" s="26"/>
      <c r="F1710" s="13"/>
      <c r="G1710" s="13"/>
      <c r="H1710"/>
      <c r="I1710"/>
      <c r="J1710"/>
      <c r="K1710"/>
      <c r="L1710"/>
      <c r="M1710"/>
      <c r="N1710"/>
      <c r="O1710"/>
      <c r="P1710" s="73"/>
      <c r="Q1710" s="74"/>
      <c r="R1710" s="74"/>
      <c r="S1710" s="74"/>
      <c r="T1710" s="74"/>
      <c r="U1710" s="74"/>
      <c r="V1710"/>
      <c r="W1710"/>
      <c r="X1710"/>
      <c r="Y1710" s="13"/>
      <c r="Z1710" s="13"/>
      <c r="AA1710" s="13"/>
      <c r="AC1710"/>
      <c r="AD1710" s="13"/>
      <c r="AI1710" s="2"/>
      <c r="AM1710" s="22"/>
    </row>
    <row r="1711" spans="1:39" s="12" customFormat="1">
      <c r="A1711" s="26"/>
      <c r="B1711" s="11"/>
      <c r="E1711" s="26"/>
      <c r="F1711" s="13"/>
      <c r="G1711" s="13"/>
      <c r="H1711"/>
      <c r="I1711"/>
      <c r="J1711"/>
      <c r="K1711"/>
      <c r="L1711"/>
      <c r="M1711"/>
      <c r="N1711"/>
      <c r="O1711"/>
      <c r="P1711" s="73"/>
      <c r="Q1711" s="74"/>
      <c r="R1711" s="74"/>
      <c r="S1711" s="74"/>
      <c r="T1711" s="74"/>
      <c r="U1711" s="74"/>
      <c r="V1711"/>
      <c r="W1711"/>
      <c r="X1711"/>
      <c r="Y1711" s="13"/>
      <c r="Z1711" s="13"/>
      <c r="AA1711" s="13"/>
      <c r="AC1711"/>
      <c r="AD1711" s="13"/>
      <c r="AI1711" s="2"/>
      <c r="AM1711" s="22"/>
    </row>
    <row r="1712" spans="1:39" s="12" customFormat="1">
      <c r="A1712" s="26"/>
      <c r="B1712" s="11"/>
      <c r="E1712" s="26"/>
      <c r="F1712" s="13"/>
      <c r="G1712" s="13"/>
      <c r="H1712"/>
      <c r="I1712"/>
      <c r="J1712"/>
      <c r="K1712"/>
      <c r="L1712"/>
      <c r="M1712"/>
      <c r="N1712"/>
      <c r="O1712"/>
      <c r="P1712" s="73"/>
      <c r="Q1712" s="74"/>
      <c r="R1712" s="74"/>
      <c r="S1712" s="74"/>
      <c r="T1712" s="74"/>
      <c r="U1712" s="74"/>
      <c r="V1712"/>
      <c r="W1712"/>
      <c r="X1712"/>
      <c r="Y1712" s="13"/>
      <c r="Z1712" s="13"/>
      <c r="AA1712" s="13"/>
      <c r="AC1712"/>
      <c r="AD1712" s="13"/>
      <c r="AI1712" s="2"/>
      <c r="AM1712" s="22"/>
    </row>
    <row r="1713" spans="1:39" s="12" customFormat="1">
      <c r="A1713" s="26"/>
      <c r="B1713" s="11"/>
      <c r="E1713" s="26"/>
      <c r="F1713" s="13"/>
      <c r="G1713" s="13"/>
      <c r="H1713"/>
      <c r="I1713"/>
      <c r="J1713"/>
      <c r="K1713"/>
      <c r="L1713"/>
      <c r="M1713"/>
      <c r="N1713"/>
      <c r="O1713"/>
      <c r="P1713" s="73"/>
      <c r="Q1713" s="74"/>
      <c r="R1713" s="74"/>
      <c r="S1713" s="74"/>
      <c r="T1713" s="74"/>
      <c r="U1713" s="74"/>
      <c r="V1713"/>
      <c r="W1713"/>
      <c r="X1713"/>
      <c r="Y1713" s="13"/>
      <c r="Z1713" s="13"/>
      <c r="AA1713" s="13"/>
      <c r="AC1713"/>
      <c r="AD1713" s="13"/>
      <c r="AI1713" s="2"/>
      <c r="AM1713" s="22"/>
    </row>
    <row r="1714" spans="1:39" s="12" customFormat="1">
      <c r="A1714" s="26"/>
      <c r="B1714" s="11"/>
      <c r="E1714" s="26"/>
      <c r="F1714" s="13"/>
      <c r="G1714" s="13"/>
      <c r="H1714"/>
      <c r="I1714"/>
      <c r="J1714"/>
      <c r="K1714"/>
      <c r="L1714"/>
      <c r="M1714"/>
      <c r="N1714"/>
      <c r="O1714"/>
      <c r="P1714" s="73"/>
      <c r="Q1714" s="74"/>
      <c r="R1714" s="74"/>
      <c r="S1714" s="74"/>
      <c r="T1714" s="74"/>
      <c r="U1714" s="74"/>
      <c r="V1714"/>
      <c r="W1714"/>
      <c r="X1714"/>
      <c r="Y1714" s="13"/>
      <c r="Z1714" s="13"/>
      <c r="AA1714" s="13"/>
      <c r="AC1714"/>
      <c r="AD1714" s="13"/>
      <c r="AI1714" s="2"/>
      <c r="AM1714" s="22"/>
    </row>
    <row r="1715" spans="1:39" s="12" customFormat="1">
      <c r="A1715" s="26"/>
      <c r="B1715" s="11"/>
      <c r="E1715" s="26"/>
      <c r="F1715" s="13"/>
      <c r="G1715" s="13"/>
      <c r="H1715"/>
      <c r="I1715"/>
      <c r="J1715"/>
      <c r="K1715"/>
      <c r="L1715"/>
      <c r="M1715"/>
      <c r="N1715"/>
      <c r="O1715"/>
      <c r="P1715" s="73"/>
      <c r="Q1715" s="74"/>
      <c r="R1715" s="74"/>
      <c r="S1715" s="74"/>
      <c r="T1715" s="74"/>
      <c r="U1715" s="74"/>
      <c r="V1715"/>
      <c r="W1715"/>
      <c r="X1715"/>
      <c r="Y1715" s="13"/>
      <c r="Z1715" s="13"/>
      <c r="AA1715" s="13"/>
      <c r="AC1715"/>
      <c r="AD1715" s="13"/>
      <c r="AI1715" s="2"/>
      <c r="AM1715" s="22"/>
    </row>
    <row r="1716" spans="1:39" s="12" customFormat="1">
      <c r="A1716" s="26"/>
      <c r="B1716" s="11"/>
      <c r="E1716" s="26"/>
      <c r="F1716" s="13"/>
      <c r="G1716" s="13"/>
      <c r="H1716"/>
      <c r="I1716"/>
      <c r="J1716"/>
      <c r="K1716"/>
      <c r="L1716"/>
      <c r="M1716"/>
      <c r="N1716"/>
      <c r="O1716"/>
      <c r="P1716" s="73"/>
      <c r="Q1716" s="74"/>
      <c r="R1716" s="74"/>
      <c r="S1716" s="74"/>
      <c r="T1716" s="74"/>
      <c r="U1716" s="74"/>
      <c r="V1716"/>
      <c r="W1716"/>
      <c r="X1716"/>
      <c r="Y1716" s="13"/>
      <c r="Z1716" s="13"/>
      <c r="AA1716" s="13"/>
      <c r="AC1716"/>
      <c r="AD1716" s="13"/>
      <c r="AI1716" s="2"/>
      <c r="AM1716" s="22"/>
    </row>
    <row r="1717" spans="1:39" s="12" customFormat="1">
      <c r="A1717" s="26"/>
      <c r="B1717" s="11"/>
      <c r="E1717" s="26"/>
      <c r="F1717" s="13"/>
      <c r="G1717" s="13"/>
      <c r="H1717"/>
      <c r="I1717"/>
      <c r="J1717"/>
      <c r="K1717"/>
      <c r="L1717"/>
      <c r="M1717"/>
      <c r="N1717"/>
      <c r="O1717"/>
      <c r="P1717" s="73"/>
      <c r="Q1717" s="74"/>
      <c r="R1717" s="74"/>
      <c r="S1717" s="74"/>
      <c r="T1717" s="74"/>
      <c r="U1717" s="74"/>
      <c r="V1717"/>
      <c r="W1717"/>
      <c r="X1717"/>
      <c r="Y1717" s="13"/>
      <c r="Z1717" s="13"/>
      <c r="AA1717" s="13"/>
      <c r="AC1717"/>
      <c r="AD1717" s="13"/>
      <c r="AI1717" s="2"/>
      <c r="AM1717" s="22"/>
    </row>
    <row r="1718" spans="1:39" s="12" customFormat="1">
      <c r="A1718" s="26"/>
      <c r="B1718" s="11"/>
      <c r="E1718" s="26"/>
      <c r="F1718" s="13"/>
      <c r="G1718" s="13"/>
      <c r="H1718"/>
      <c r="I1718"/>
      <c r="J1718"/>
      <c r="K1718"/>
      <c r="L1718"/>
      <c r="M1718"/>
      <c r="N1718"/>
      <c r="O1718"/>
      <c r="P1718" s="73"/>
      <c r="Q1718" s="74"/>
      <c r="R1718" s="74"/>
      <c r="S1718" s="74"/>
      <c r="T1718" s="74"/>
      <c r="U1718" s="74"/>
      <c r="V1718"/>
      <c r="W1718"/>
      <c r="X1718"/>
      <c r="Y1718" s="13"/>
      <c r="Z1718" s="13"/>
      <c r="AA1718" s="13"/>
      <c r="AC1718"/>
      <c r="AD1718" s="13"/>
      <c r="AI1718" s="2"/>
      <c r="AM1718" s="22"/>
    </row>
    <row r="1719" spans="1:39" s="12" customFormat="1">
      <c r="A1719" s="26"/>
      <c r="B1719" s="11"/>
      <c r="E1719" s="26"/>
      <c r="F1719" s="13"/>
      <c r="G1719" s="13"/>
      <c r="H1719"/>
      <c r="I1719"/>
      <c r="J1719"/>
      <c r="K1719"/>
      <c r="L1719"/>
      <c r="M1719"/>
      <c r="N1719"/>
      <c r="O1719"/>
      <c r="P1719" s="73"/>
      <c r="Q1719" s="74"/>
      <c r="R1719" s="74"/>
      <c r="S1719" s="74"/>
      <c r="T1719" s="74"/>
      <c r="U1719" s="74"/>
      <c r="V1719"/>
      <c r="W1719"/>
      <c r="X1719"/>
      <c r="Y1719" s="13"/>
      <c r="Z1719" s="13"/>
      <c r="AA1719" s="13"/>
      <c r="AC1719"/>
      <c r="AD1719" s="13"/>
      <c r="AI1719" s="2"/>
      <c r="AM1719" s="22"/>
    </row>
    <row r="1720" spans="1:39" s="12" customFormat="1">
      <c r="A1720" s="26"/>
      <c r="B1720" s="11"/>
      <c r="E1720" s="26"/>
      <c r="F1720" s="13"/>
      <c r="G1720" s="13"/>
      <c r="H1720"/>
      <c r="I1720"/>
      <c r="J1720"/>
      <c r="K1720"/>
      <c r="L1720"/>
      <c r="M1720"/>
      <c r="N1720"/>
      <c r="O1720"/>
      <c r="P1720" s="73"/>
      <c r="Q1720" s="74"/>
      <c r="R1720" s="74"/>
      <c r="S1720" s="74"/>
      <c r="T1720" s="74"/>
      <c r="U1720" s="74"/>
      <c r="V1720"/>
      <c r="W1720"/>
      <c r="X1720"/>
      <c r="Y1720" s="13"/>
      <c r="Z1720" s="13"/>
      <c r="AA1720" s="13"/>
      <c r="AC1720"/>
      <c r="AD1720" s="13"/>
      <c r="AI1720" s="2"/>
      <c r="AM1720" s="22"/>
    </row>
    <row r="1721" spans="1:39" s="12" customFormat="1">
      <c r="A1721" s="26"/>
      <c r="B1721" s="11"/>
      <c r="E1721" s="26"/>
      <c r="F1721" s="13"/>
      <c r="G1721" s="13"/>
      <c r="H1721"/>
      <c r="I1721"/>
      <c r="J1721"/>
      <c r="K1721"/>
      <c r="L1721"/>
      <c r="M1721"/>
      <c r="N1721"/>
      <c r="O1721"/>
      <c r="P1721" s="73"/>
      <c r="Q1721" s="74"/>
      <c r="R1721" s="74"/>
      <c r="S1721" s="74"/>
      <c r="T1721" s="74"/>
      <c r="U1721" s="74"/>
      <c r="V1721"/>
      <c r="W1721"/>
      <c r="X1721"/>
      <c r="Y1721" s="13"/>
      <c r="Z1721" s="13"/>
      <c r="AA1721" s="13"/>
      <c r="AC1721"/>
      <c r="AD1721" s="13"/>
      <c r="AI1721" s="2"/>
      <c r="AM1721" s="22"/>
    </row>
    <row r="1722" spans="1:39" s="12" customFormat="1">
      <c r="A1722" s="26"/>
      <c r="B1722" s="11"/>
      <c r="E1722" s="26"/>
      <c r="F1722" s="13"/>
      <c r="G1722" s="13"/>
      <c r="H1722"/>
      <c r="I1722"/>
      <c r="J1722"/>
      <c r="K1722"/>
      <c r="L1722"/>
      <c r="M1722"/>
      <c r="N1722"/>
      <c r="O1722"/>
      <c r="P1722" s="73"/>
      <c r="Q1722" s="74"/>
      <c r="R1722" s="74"/>
      <c r="S1722" s="74"/>
      <c r="T1722" s="74"/>
      <c r="U1722" s="74"/>
      <c r="V1722"/>
      <c r="W1722"/>
      <c r="X1722"/>
      <c r="Y1722" s="13"/>
      <c r="Z1722" s="13"/>
      <c r="AA1722" s="13"/>
      <c r="AC1722"/>
      <c r="AD1722" s="13"/>
      <c r="AI1722" s="2"/>
      <c r="AM1722" s="22"/>
    </row>
    <row r="1723" spans="1:39" s="12" customFormat="1">
      <c r="A1723" s="26"/>
      <c r="B1723" s="11"/>
      <c r="E1723" s="26"/>
      <c r="F1723" s="13"/>
      <c r="G1723" s="13"/>
      <c r="H1723"/>
      <c r="I1723"/>
      <c r="J1723"/>
      <c r="K1723"/>
      <c r="L1723"/>
      <c r="M1723"/>
      <c r="N1723"/>
      <c r="O1723"/>
      <c r="P1723" s="73"/>
      <c r="Q1723" s="74"/>
      <c r="R1723" s="74"/>
      <c r="S1723" s="74"/>
      <c r="T1723" s="74"/>
      <c r="U1723" s="74"/>
      <c r="V1723"/>
      <c r="W1723"/>
      <c r="X1723"/>
      <c r="Y1723" s="13"/>
      <c r="Z1723" s="13"/>
      <c r="AA1723" s="13"/>
      <c r="AC1723"/>
      <c r="AD1723" s="13"/>
      <c r="AI1723" s="2"/>
      <c r="AM1723" s="22"/>
    </row>
    <row r="1724" spans="1:39" s="12" customFormat="1">
      <c r="A1724" s="26"/>
      <c r="B1724" s="11"/>
      <c r="E1724" s="26"/>
      <c r="F1724" s="13"/>
      <c r="G1724" s="13"/>
      <c r="H1724"/>
      <c r="I1724"/>
      <c r="J1724"/>
      <c r="K1724"/>
      <c r="L1724"/>
      <c r="M1724"/>
      <c r="N1724"/>
      <c r="O1724"/>
      <c r="P1724" s="73"/>
      <c r="Q1724" s="74"/>
      <c r="R1724" s="74"/>
      <c r="S1724" s="74"/>
      <c r="T1724" s="74"/>
      <c r="U1724" s="74"/>
      <c r="V1724"/>
      <c r="W1724"/>
      <c r="X1724"/>
      <c r="Y1724" s="13"/>
      <c r="Z1724" s="13"/>
      <c r="AA1724" s="13"/>
      <c r="AC1724"/>
      <c r="AD1724" s="13"/>
      <c r="AI1724" s="2"/>
      <c r="AM1724" s="22"/>
    </row>
    <row r="1725" spans="1:39" s="12" customFormat="1">
      <c r="A1725" s="26"/>
      <c r="B1725" s="11"/>
      <c r="E1725" s="26"/>
      <c r="F1725" s="13"/>
      <c r="G1725" s="13"/>
      <c r="H1725"/>
      <c r="I1725"/>
      <c r="J1725"/>
      <c r="K1725"/>
      <c r="L1725"/>
      <c r="M1725"/>
      <c r="N1725"/>
      <c r="O1725"/>
      <c r="P1725" s="73"/>
      <c r="Q1725" s="74"/>
      <c r="R1725" s="74"/>
      <c r="S1725" s="74"/>
      <c r="T1725" s="74"/>
      <c r="U1725" s="74"/>
      <c r="V1725"/>
      <c r="W1725"/>
      <c r="X1725"/>
      <c r="Y1725" s="13"/>
      <c r="Z1725" s="13"/>
      <c r="AA1725" s="13"/>
      <c r="AC1725"/>
      <c r="AD1725" s="13"/>
      <c r="AI1725" s="2"/>
      <c r="AM1725" s="22"/>
    </row>
    <row r="1726" spans="1:39" s="12" customFormat="1">
      <c r="A1726" s="26"/>
      <c r="B1726" s="11"/>
      <c r="E1726" s="26"/>
      <c r="F1726" s="13"/>
      <c r="G1726" s="13"/>
      <c r="H1726"/>
      <c r="I1726"/>
      <c r="J1726"/>
      <c r="K1726"/>
      <c r="L1726"/>
      <c r="M1726"/>
      <c r="N1726"/>
      <c r="O1726"/>
      <c r="P1726" s="73"/>
      <c r="Q1726" s="74"/>
      <c r="R1726" s="74"/>
      <c r="S1726" s="74"/>
      <c r="T1726" s="74"/>
      <c r="U1726" s="74"/>
      <c r="V1726"/>
      <c r="W1726"/>
      <c r="X1726"/>
      <c r="Y1726" s="13"/>
      <c r="Z1726" s="13"/>
      <c r="AA1726" s="13"/>
      <c r="AC1726"/>
      <c r="AD1726" s="13"/>
      <c r="AI1726" s="2"/>
      <c r="AM1726" s="22"/>
    </row>
    <row r="1727" spans="1:39" s="12" customFormat="1">
      <c r="A1727" s="26"/>
      <c r="B1727" s="11"/>
      <c r="E1727" s="26"/>
      <c r="F1727" s="13"/>
      <c r="G1727" s="13"/>
      <c r="H1727"/>
      <c r="I1727"/>
      <c r="J1727"/>
      <c r="K1727"/>
      <c r="L1727"/>
      <c r="M1727"/>
      <c r="N1727"/>
      <c r="O1727"/>
      <c r="P1727" s="73"/>
      <c r="Q1727" s="74"/>
      <c r="R1727" s="74"/>
      <c r="S1727" s="74"/>
      <c r="T1727" s="74"/>
      <c r="U1727" s="74"/>
      <c r="V1727"/>
      <c r="W1727"/>
      <c r="X1727"/>
      <c r="Y1727" s="13"/>
      <c r="Z1727" s="13"/>
      <c r="AA1727" s="13"/>
      <c r="AC1727"/>
      <c r="AD1727" s="13"/>
      <c r="AI1727" s="2"/>
      <c r="AM1727" s="22"/>
    </row>
    <row r="1728" spans="1:39" s="12" customFormat="1">
      <c r="A1728" s="26"/>
      <c r="B1728" s="11"/>
      <c r="E1728" s="26"/>
      <c r="F1728" s="13"/>
      <c r="G1728" s="13"/>
      <c r="H1728"/>
      <c r="I1728"/>
      <c r="J1728"/>
      <c r="K1728"/>
      <c r="L1728"/>
      <c r="M1728"/>
      <c r="N1728"/>
      <c r="O1728"/>
      <c r="P1728" s="73"/>
      <c r="Q1728" s="74"/>
      <c r="R1728" s="74"/>
      <c r="S1728" s="74"/>
      <c r="T1728" s="74"/>
      <c r="U1728" s="74"/>
      <c r="V1728"/>
      <c r="W1728"/>
      <c r="X1728"/>
      <c r="Y1728" s="13"/>
      <c r="Z1728" s="13"/>
      <c r="AA1728" s="13"/>
      <c r="AC1728"/>
      <c r="AD1728" s="13"/>
      <c r="AI1728" s="2"/>
      <c r="AM1728" s="22"/>
    </row>
    <row r="1729" spans="1:39" s="12" customFormat="1">
      <c r="A1729" s="26"/>
      <c r="B1729" s="11"/>
      <c r="E1729" s="26"/>
      <c r="F1729" s="13"/>
      <c r="G1729" s="13"/>
      <c r="H1729"/>
      <c r="I1729"/>
      <c r="J1729"/>
      <c r="K1729"/>
      <c r="L1729"/>
      <c r="M1729"/>
      <c r="N1729"/>
      <c r="O1729"/>
      <c r="P1729" s="73"/>
      <c r="Q1729" s="74"/>
      <c r="R1729" s="74"/>
      <c r="S1729" s="74"/>
      <c r="T1729" s="74"/>
      <c r="U1729" s="74"/>
      <c r="V1729"/>
      <c r="W1729"/>
      <c r="X1729"/>
      <c r="Y1729" s="13"/>
      <c r="Z1729" s="13"/>
      <c r="AA1729" s="13"/>
      <c r="AC1729"/>
      <c r="AD1729" s="13"/>
      <c r="AI1729" s="2"/>
      <c r="AM1729" s="22"/>
    </row>
    <row r="1730" spans="1:39" s="12" customFormat="1">
      <c r="A1730" s="26"/>
      <c r="B1730" s="11"/>
      <c r="E1730" s="26"/>
      <c r="F1730" s="13"/>
      <c r="G1730" s="13"/>
      <c r="H1730"/>
      <c r="I1730"/>
      <c r="J1730"/>
      <c r="K1730"/>
      <c r="L1730"/>
      <c r="M1730"/>
      <c r="N1730"/>
      <c r="O1730"/>
      <c r="P1730" s="73"/>
      <c r="Q1730" s="74"/>
      <c r="R1730" s="74"/>
      <c r="S1730" s="74"/>
      <c r="T1730" s="74"/>
      <c r="U1730" s="74"/>
      <c r="V1730"/>
      <c r="W1730"/>
      <c r="X1730"/>
      <c r="Y1730" s="13"/>
      <c r="Z1730" s="13"/>
      <c r="AA1730" s="13"/>
      <c r="AC1730"/>
      <c r="AD1730" s="13"/>
      <c r="AI1730" s="2"/>
      <c r="AM1730" s="22"/>
    </row>
    <row r="1731" spans="1:39" s="12" customFormat="1">
      <c r="A1731" s="26"/>
      <c r="B1731" s="11"/>
      <c r="E1731" s="26"/>
      <c r="F1731" s="13"/>
      <c r="G1731" s="13"/>
      <c r="H1731"/>
      <c r="I1731"/>
      <c r="J1731"/>
      <c r="K1731"/>
      <c r="L1731"/>
      <c r="M1731"/>
      <c r="N1731"/>
      <c r="O1731"/>
      <c r="P1731" s="73"/>
      <c r="Q1731" s="74"/>
      <c r="R1731" s="74"/>
      <c r="S1731" s="74"/>
      <c r="T1731" s="74"/>
      <c r="U1731" s="74"/>
      <c r="V1731"/>
      <c r="W1731"/>
      <c r="X1731"/>
      <c r="Y1731" s="13"/>
      <c r="Z1731" s="13"/>
      <c r="AA1731" s="13"/>
      <c r="AC1731"/>
      <c r="AD1731" s="13"/>
      <c r="AI1731" s="2"/>
      <c r="AM1731" s="22"/>
    </row>
    <row r="1732" spans="1:39" s="12" customFormat="1">
      <c r="A1732" s="26"/>
      <c r="B1732" s="11"/>
      <c r="E1732" s="26"/>
      <c r="F1732" s="13"/>
      <c r="G1732" s="13"/>
      <c r="H1732"/>
      <c r="I1732"/>
      <c r="J1732"/>
      <c r="K1732"/>
      <c r="L1732"/>
      <c r="M1732"/>
      <c r="N1732"/>
      <c r="O1732"/>
      <c r="P1732" s="73"/>
      <c r="Q1732" s="74"/>
      <c r="R1732" s="74"/>
      <c r="S1732" s="74"/>
      <c r="T1732" s="74"/>
      <c r="U1732" s="74"/>
      <c r="V1732"/>
      <c r="W1732"/>
      <c r="X1732"/>
      <c r="Y1732" s="13"/>
      <c r="Z1732" s="13"/>
      <c r="AA1732" s="13"/>
      <c r="AC1732"/>
      <c r="AD1732" s="13"/>
      <c r="AI1732" s="2"/>
      <c r="AM1732" s="22"/>
    </row>
    <row r="1733" spans="1:39" s="12" customFormat="1">
      <c r="A1733" s="26"/>
      <c r="B1733" s="11"/>
      <c r="E1733" s="26"/>
      <c r="F1733" s="13"/>
      <c r="G1733" s="13"/>
      <c r="H1733"/>
      <c r="I1733"/>
      <c r="J1733"/>
      <c r="K1733"/>
      <c r="L1733"/>
      <c r="M1733"/>
      <c r="N1733"/>
      <c r="O1733"/>
      <c r="P1733" s="73"/>
      <c r="Q1733" s="74"/>
      <c r="R1733" s="74"/>
      <c r="S1733" s="74"/>
      <c r="T1733" s="74"/>
      <c r="U1733" s="74"/>
      <c r="V1733"/>
      <c r="W1733"/>
      <c r="X1733"/>
      <c r="Y1733" s="13"/>
      <c r="Z1733" s="13"/>
      <c r="AA1733" s="13"/>
      <c r="AC1733"/>
      <c r="AD1733" s="13"/>
      <c r="AI1733" s="2"/>
      <c r="AM1733" s="22"/>
    </row>
    <row r="1734" spans="1:39" s="12" customFormat="1">
      <c r="A1734" s="26"/>
      <c r="B1734" s="11"/>
      <c r="E1734" s="26"/>
      <c r="F1734" s="13"/>
      <c r="G1734" s="13"/>
      <c r="H1734"/>
      <c r="I1734"/>
      <c r="J1734"/>
      <c r="K1734"/>
      <c r="L1734"/>
      <c r="M1734"/>
      <c r="N1734"/>
      <c r="O1734"/>
      <c r="P1734" s="73"/>
      <c r="Q1734" s="74"/>
      <c r="R1734" s="74"/>
      <c r="S1734" s="74"/>
      <c r="T1734" s="74"/>
      <c r="U1734" s="74"/>
      <c r="V1734"/>
      <c r="W1734"/>
      <c r="X1734"/>
      <c r="Y1734" s="13"/>
      <c r="Z1734" s="13"/>
      <c r="AA1734" s="13"/>
      <c r="AC1734"/>
      <c r="AD1734" s="13"/>
      <c r="AI1734" s="2"/>
      <c r="AM1734" s="22"/>
    </row>
    <row r="1735" spans="1:39" s="12" customFormat="1">
      <c r="A1735" s="26"/>
      <c r="B1735" s="11"/>
      <c r="E1735" s="26"/>
      <c r="F1735" s="13"/>
      <c r="G1735" s="13"/>
      <c r="H1735"/>
      <c r="I1735"/>
      <c r="J1735"/>
      <c r="K1735"/>
      <c r="L1735"/>
      <c r="M1735"/>
      <c r="N1735"/>
      <c r="O1735"/>
      <c r="P1735" s="73"/>
      <c r="Q1735" s="74"/>
      <c r="R1735" s="74"/>
      <c r="S1735" s="74"/>
      <c r="T1735" s="74"/>
      <c r="U1735" s="74"/>
      <c r="V1735"/>
      <c r="W1735"/>
      <c r="X1735"/>
      <c r="Y1735" s="13"/>
      <c r="Z1735" s="13"/>
      <c r="AA1735" s="13"/>
      <c r="AC1735"/>
      <c r="AD1735" s="13"/>
      <c r="AI1735" s="2"/>
      <c r="AM1735" s="22"/>
    </row>
    <row r="1736" spans="1:39" s="12" customFormat="1">
      <c r="A1736" s="26"/>
      <c r="B1736" s="11"/>
      <c r="E1736" s="26"/>
      <c r="F1736" s="13"/>
      <c r="G1736" s="13"/>
      <c r="H1736"/>
      <c r="I1736"/>
      <c r="J1736"/>
      <c r="K1736"/>
      <c r="L1736"/>
      <c r="M1736"/>
      <c r="N1736"/>
      <c r="O1736"/>
      <c r="P1736" s="73"/>
      <c r="Q1736" s="74"/>
      <c r="R1736" s="74"/>
      <c r="S1736" s="74"/>
      <c r="T1736" s="74"/>
      <c r="U1736" s="74"/>
      <c r="V1736"/>
      <c r="W1736"/>
      <c r="X1736"/>
      <c r="Y1736" s="13"/>
      <c r="Z1736" s="13"/>
      <c r="AA1736" s="13"/>
      <c r="AC1736"/>
      <c r="AD1736" s="13"/>
      <c r="AI1736" s="2"/>
      <c r="AM1736" s="22"/>
    </row>
    <row r="1737" spans="1:39" s="12" customFormat="1">
      <c r="A1737" s="26"/>
      <c r="B1737" s="11"/>
      <c r="E1737" s="26"/>
      <c r="F1737" s="13"/>
      <c r="G1737" s="13"/>
      <c r="H1737"/>
      <c r="I1737"/>
      <c r="J1737"/>
      <c r="K1737"/>
      <c r="L1737"/>
      <c r="M1737"/>
      <c r="N1737"/>
      <c r="O1737"/>
      <c r="P1737" s="73"/>
      <c r="Q1737" s="74"/>
      <c r="R1737" s="74"/>
      <c r="S1737" s="74"/>
      <c r="T1737" s="74"/>
      <c r="U1737" s="74"/>
      <c r="V1737"/>
      <c r="W1737"/>
      <c r="X1737"/>
      <c r="Y1737" s="13"/>
      <c r="Z1737" s="13"/>
      <c r="AA1737" s="13"/>
      <c r="AC1737"/>
      <c r="AD1737" s="13"/>
      <c r="AI1737" s="2"/>
      <c r="AM1737" s="22"/>
    </row>
    <row r="1738" spans="1:39" s="12" customFormat="1">
      <c r="A1738" s="26"/>
      <c r="B1738" s="11"/>
      <c r="E1738" s="26"/>
      <c r="F1738" s="13"/>
      <c r="G1738" s="13"/>
      <c r="H1738"/>
      <c r="I1738"/>
      <c r="J1738"/>
      <c r="K1738"/>
      <c r="L1738"/>
      <c r="M1738"/>
      <c r="N1738"/>
      <c r="O1738"/>
      <c r="P1738" s="73"/>
      <c r="Q1738" s="74"/>
      <c r="R1738" s="74"/>
      <c r="S1738" s="74"/>
      <c r="T1738" s="74"/>
      <c r="U1738" s="74"/>
      <c r="V1738"/>
      <c r="W1738"/>
      <c r="X1738"/>
      <c r="Y1738" s="13"/>
      <c r="Z1738" s="13"/>
      <c r="AA1738" s="13"/>
      <c r="AC1738"/>
      <c r="AD1738" s="13"/>
      <c r="AI1738" s="2"/>
      <c r="AM1738" s="22"/>
    </row>
    <row r="1739" spans="1:39" s="12" customFormat="1">
      <c r="A1739" s="26"/>
      <c r="B1739" s="11"/>
      <c r="E1739" s="26"/>
      <c r="F1739" s="13"/>
      <c r="G1739" s="13"/>
      <c r="H1739"/>
      <c r="I1739"/>
      <c r="J1739"/>
      <c r="K1739"/>
      <c r="L1739"/>
      <c r="M1739"/>
      <c r="N1739"/>
      <c r="O1739"/>
      <c r="P1739" s="73"/>
      <c r="Q1739" s="74"/>
      <c r="R1739" s="74"/>
      <c r="S1739" s="74"/>
      <c r="T1739" s="74"/>
      <c r="U1739" s="74"/>
      <c r="V1739"/>
      <c r="W1739"/>
      <c r="X1739"/>
      <c r="Y1739" s="13"/>
      <c r="Z1739" s="13"/>
      <c r="AA1739" s="13"/>
      <c r="AC1739"/>
      <c r="AD1739" s="13"/>
      <c r="AI1739" s="2"/>
      <c r="AM1739" s="22"/>
    </row>
    <row r="1740" spans="1:39" s="12" customFormat="1">
      <c r="A1740" s="26"/>
      <c r="B1740" s="11"/>
      <c r="E1740" s="26"/>
      <c r="F1740" s="13"/>
      <c r="G1740" s="13"/>
      <c r="H1740"/>
      <c r="I1740"/>
      <c r="J1740"/>
      <c r="K1740"/>
      <c r="L1740"/>
      <c r="M1740"/>
      <c r="N1740"/>
      <c r="O1740"/>
      <c r="P1740" s="73"/>
      <c r="Q1740" s="74"/>
      <c r="R1740" s="74"/>
      <c r="S1740" s="74"/>
      <c r="T1740" s="74"/>
      <c r="U1740" s="74"/>
      <c r="V1740"/>
      <c r="W1740"/>
      <c r="X1740"/>
      <c r="Y1740" s="13"/>
      <c r="Z1740" s="13"/>
      <c r="AA1740" s="13"/>
      <c r="AC1740"/>
      <c r="AD1740" s="13"/>
      <c r="AI1740" s="2"/>
      <c r="AM1740" s="22"/>
    </row>
    <row r="1741" spans="1:39" s="12" customFormat="1">
      <c r="A1741" s="26"/>
      <c r="B1741" s="11"/>
      <c r="E1741" s="26"/>
      <c r="F1741" s="13"/>
      <c r="G1741" s="13"/>
      <c r="H1741"/>
      <c r="I1741"/>
      <c r="J1741"/>
      <c r="K1741"/>
      <c r="L1741"/>
      <c r="M1741"/>
      <c r="N1741"/>
      <c r="O1741"/>
      <c r="P1741" s="73"/>
      <c r="Q1741" s="74"/>
      <c r="R1741" s="74"/>
      <c r="S1741" s="74"/>
      <c r="T1741" s="74"/>
      <c r="U1741" s="74"/>
      <c r="V1741"/>
      <c r="W1741"/>
      <c r="X1741"/>
      <c r="Y1741" s="13"/>
      <c r="Z1741" s="13"/>
      <c r="AA1741" s="13"/>
      <c r="AC1741"/>
      <c r="AD1741" s="13"/>
      <c r="AI1741" s="2"/>
      <c r="AM1741" s="22"/>
    </row>
    <row r="1742" spans="1:39" s="12" customFormat="1">
      <c r="A1742" s="26"/>
      <c r="B1742" s="11"/>
      <c r="E1742" s="26"/>
      <c r="F1742" s="13"/>
      <c r="G1742" s="13"/>
      <c r="H1742"/>
      <c r="I1742"/>
      <c r="J1742"/>
      <c r="K1742"/>
      <c r="L1742"/>
      <c r="M1742"/>
      <c r="N1742"/>
      <c r="O1742"/>
      <c r="P1742" s="73"/>
      <c r="Q1742" s="74"/>
      <c r="R1742" s="74"/>
      <c r="S1742" s="74"/>
      <c r="T1742" s="74"/>
      <c r="U1742" s="74"/>
      <c r="V1742"/>
      <c r="W1742"/>
      <c r="X1742"/>
      <c r="Y1742" s="13"/>
      <c r="Z1742" s="13"/>
      <c r="AA1742" s="13"/>
      <c r="AC1742"/>
      <c r="AD1742" s="13"/>
      <c r="AI1742" s="2"/>
      <c r="AM1742" s="22"/>
    </row>
    <row r="1743" spans="1:39" s="12" customFormat="1">
      <c r="A1743" s="26"/>
      <c r="B1743" s="11"/>
      <c r="E1743" s="26"/>
      <c r="F1743" s="13"/>
      <c r="G1743" s="13"/>
      <c r="H1743"/>
      <c r="I1743"/>
      <c r="J1743"/>
      <c r="K1743"/>
      <c r="L1743"/>
      <c r="M1743"/>
      <c r="N1743"/>
      <c r="O1743"/>
      <c r="P1743" s="73"/>
      <c r="Q1743" s="74"/>
      <c r="R1743" s="74"/>
      <c r="S1743" s="74"/>
      <c r="T1743" s="74"/>
      <c r="U1743" s="74"/>
      <c r="V1743"/>
      <c r="W1743"/>
      <c r="X1743"/>
      <c r="Y1743" s="13"/>
      <c r="Z1743" s="13"/>
      <c r="AA1743" s="13"/>
      <c r="AC1743"/>
      <c r="AD1743" s="13"/>
      <c r="AI1743" s="2"/>
      <c r="AM1743" s="22"/>
    </row>
    <row r="1744" spans="1:39" s="12" customFormat="1">
      <c r="A1744" s="26"/>
      <c r="B1744" s="11"/>
      <c r="E1744" s="26"/>
      <c r="F1744" s="13"/>
      <c r="G1744" s="13"/>
      <c r="H1744"/>
      <c r="I1744"/>
      <c r="J1744"/>
      <c r="K1744"/>
      <c r="L1744"/>
      <c r="M1744"/>
      <c r="N1744"/>
      <c r="O1744"/>
      <c r="P1744" s="73"/>
      <c r="Q1744" s="74"/>
      <c r="R1744" s="74"/>
      <c r="S1744" s="74"/>
      <c r="T1744" s="74"/>
      <c r="U1744" s="74"/>
      <c r="V1744"/>
      <c r="W1744"/>
      <c r="X1744"/>
      <c r="Y1744" s="13"/>
      <c r="Z1744" s="13"/>
      <c r="AA1744" s="13"/>
      <c r="AC1744"/>
      <c r="AD1744" s="13"/>
      <c r="AI1744" s="2"/>
      <c r="AM1744" s="22"/>
    </row>
    <row r="1745" spans="1:39" s="12" customFormat="1">
      <c r="A1745" s="26"/>
      <c r="B1745" s="11"/>
      <c r="E1745" s="26"/>
      <c r="F1745" s="13"/>
      <c r="G1745" s="13"/>
      <c r="H1745"/>
      <c r="I1745"/>
      <c r="J1745"/>
      <c r="K1745"/>
      <c r="L1745"/>
      <c r="M1745"/>
      <c r="N1745"/>
      <c r="O1745"/>
      <c r="P1745" s="73"/>
      <c r="Q1745" s="74"/>
      <c r="R1745" s="74"/>
      <c r="S1745" s="74"/>
      <c r="T1745" s="74"/>
      <c r="U1745" s="74"/>
      <c r="V1745"/>
      <c r="W1745"/>
      <c r="X1745"/>
      <c r="Y1745" s="13"/>
      <c r="Z1745" s="13"/>
      <c r="AA1745" s="13"/>
      <c r="AC1745"/>
      <c r="AD1745" s="13"/>
      <c r="AI1745" s="2"/>
      <c r="AM1745" s="22"/>
    </row>
    <row r="1746" spans="1:39" s="12" customFormat="1">
      <c r="A1746" s="26"/>
      <c r="B1746" s="11"/>
      <c r="E1746" s="26"/>
      <c r="F1746" s="13"/>
      <c r="G1746" s="13"/>
      <c r="H1746"/>
      <c r="I1746"/>
      <c r="J1746"/>
      <c r="K1746"/>
      <c r="L1746"/>
      <c r="M1746"/>
      <c r="N1746"/>
      <c r="O1746"/>
      <c r="P1746" s="73"/>
      <c r="Q1746" s="74"/>
      <c r="R1746" s="74"/>
      <c r="S1746" s="74"/>
      <c r="T1746" s="74"/>
      <c r="U1746" s="74"/>
      <c r="V1746"/>
      <c r="W1746"/>
      <c r="X1746"/>
      <c r="Y1746" s="13"/>
      <c r="Z1746" s="13"/>
      <c r="AA1746" s="13"/>
      <c r="AC1746"/>
      <c r="AD1746" s="13"/>
      <c r="AI1746" s="2"/>
      <c r="AM1746" s="22"/>
    </row>
    <row r="1747" spans="1:39" s="12" customFormat="1">
      <c r="A1747" s="26"/>
      <c r="B1747" s="11"/>
      <c r="E1747" s="26"/>
      <c r="F1747" s="13"/>
      <c r="G1747" s="13"/>
      <c r="H1747"/>
      <c r="I1747"/>
      <c r="J1747"/>
      <c r="K1747"/>
      <c r="L1747"/>
      <c r="M1747"/>
      <c r="N1747"/>
      <c r="O1747"/>
      <c r="P1747" s="73"/>
      <c r="Q1747" s="74"/>
      <c r="R1747" s="74"/>
      <c r="S1747" s="74"/>
      <c r="T1747" s="74"/>
      <c r="U1747" s="74"/>
      <c r="V1747"/>
      <c r="W1747"/>
      <c r="X1747"/>
      <c r="Y1747" s="13"/>
      <c r="Z1747" s="13"/>
      <c r="AA1747" s="13"/>
      <c r="AC1747"/>
      <c r="AD1747" s="13"/>
      <c r="AI1747" s="2"/>
      <c r="AM1747" s="22"/>
    </row>
    <row r="1748" spans="1:39" s="12" customFormat="1">
      <c r="A1748" s="26"/>
      <c r="B1748" s="11"/>
      <c r="E1748" s="26"/>
      <c r="F1748" s="13"/>
      <c r="G1748" s="13"/>
      <c r="H1748"/>
      <c r="I1748"/>
      <c r="J1748"/>
      <c r="K1748"/>
      <c r="L1748"/>
      <c r="M1748"/>
      <c r="N1748"/>
      <c r="O1748"/>
      <c r="P1748" s="73"/>
      <c r="Q1748" s="74"/>
      <c r="R1748" s="74"/>
      <c r="S1748" s="74"/>
      <c r="T1748" s="74"/>
      <c r="U1748" s="74"/>
      <c r="V1748"/>
      <c r="W1748"/>
      <c r="X1748"/>
      <c r="Y1748" s="13"/>
      <c r="Z1748" s="13"/>
      <c r="AA1748" s="13"/>
      <c r="AC1748"/>
      <c r="AD1748" s="13"/>
      <c r="AI1748" s="2"/>
      <c r="AM1748" s="22"/>
    </row>
    <row r="1749" spans="1:39" s="12" customFormat="1">
      <c r="A1749" s="26"/>
      <c r="B1749" s="11"/>
      <c r="E1749" s="26"/>
      <c r="F1749" s="13"/>
      <c r="G1749" s="13"/>
      <c r="H1749"/>
      <c r="I1749"/>
      <c r="J1749"/>
      <c r="K1749"/>
      <c r="L1749"/>
      <c r="M1749"/>
      <c r="N1749"/>
      <c r="O1749"/>
      <c r="P1749" s="73"/>
      <c r="Q1749" s="74"/>
      <c r="R1749" s="74"/>
      <c r="S1749" s="74"/>
      <c r="T1749" s="74"/>
      <c r="U1749" s="74"/>
      <c r="V1749"/>
      <c r="W1749"/>
      <c r="X1749"/>
      <c r="Y1749" s="13"/>
      <c r="Z1749" s="13"/>
      <c r="AA1749" s="13"/>
      <c r="AC1749"/>
      <c r="AD1749" s="13"/>
      <c r="AI1749" s="2"/>
      <c r="AM1749" s="22"/>
    </row>
    <row r="1750" spans="1:39" s="12" customFormat="1">
      <c r="A1750" s="26"/>
      <c r="B1750" s="11"/>
      <c r="E1750" s="26"/>
      <c r="F1750" s="13"/>
      <c r="G1750" s="13"/>
      <c r="H1750"/>
      <c r="I1750"/>
      <c r="J1750"/>
      <c r="K1750"/>
      <c r="L1750"/>
      <c r="M1750"/>
      <c r="N1750"/>
      <c r="O1750"/>
      <c r="P1750" s="73"/>
      <c r="Q1750" s="74"/>
      <c r="R1750" s="74"/>
      <c r="S1750" s="74"/>
      <c r="T1750" s="74"/>
      <c r="U1750" s="74"/>
      <c r="V1750"/>
      <c r="W1750"/>
      <c r="X1750"/>
      <c r="Y1750" s="13"/>
      <c r="Z1750" s="13"/>
      <c r="AA1750" s="13"/>
      <c r="AC1750"/>
      <c r="AD1750" s="13"/>
      <c r="AI1750" s="2"/>
      <c r="AM1750" s="22"/>
    </row>
    <row r="1751" spans="1:39" s="12" customFormat="1">
      <c r="A1751" s="26"/>
      <c r="B1751" s="11"/>
      <c r="E1751" s="26"/>
      <c r="F1751" s="13"/>
      <c r="G1751" s="13"/>
      <c r="H1751"/>
      <c r="I1751"/>
      <c r="J1751"/>
      <c r="K1751"/>
      <c r="L1751"/>
      <c r="M1751"/>
      <c r="N1751"/>
      <c r="O1751"/>
      <c r="P1751" s="73"/>
      <c r="Q1751" s="74"/>
      <c r="R1751" s="74"/>
      <c r="S1751" s="74"/>
      <c r="T1751" s="74"/>
      <c r="U1751" s="74"/>
      <c r="V1751"/>
      <c r="W1751"/>
      <c r="X1751"/>
      <c r="Y1751" s="13"/>
      <c r="Z1751" s="13"/>
      <c r="AA1751" s="13"/>
      <c r="AC1751"/>
      <c r="AD1751" s="13"/>
      <c r="AI1751" s="2"/>
      <c r="AM1751" s="22"/>
    </row>
    <row r="1752" spans="1:39" s="12" customFormat="1">
      <c r="A1752" s="26"/>
      <c r="B1752" s="11"/>
      <c r="E1752" s="26"/>
      <c r="F1752" s="13"/>
      <c r="G1752" s="13"/>
      <c r="H1752"/>
      <c r="I1752"/>
      <c r="J1752"/>
      <c r="K1752"/>
      <c r="L1752"/>
      <c r="M1752"/>
      <c r="N1752"/>
      <c r="O1752"/>
      <c r="P1752" s="73"/>
      <c r="Q1752" s="74"/>
      <c r="R1752" s="74"/>
      <c r="S1752" s="74"/>
      <c r="T1752" s="74"/>
      <c r="U1752" s="74"/>
      <c r="V1752"/>
      <c r="W1752"/>
      <c r="X1752"/>
      <c r="Y1752" s="13"/>
      <c r="Z1752" s="13"/>
      <c r="AA1752" s="13"/>
      <c r="AC1752"/>
      <c r="AD1752" s="13"/>
      <c r="AI1752" s="2"/>
      <c r="AM1752" s="22"/>
    </row>
    <row r="1753" spans="1:39" s="12" customFormat="1">
      <c r="A1753" s="26"/>
      <c r="B1753" s="11"/>
      <c r="E1753" s="26"/>
      <c r="F1753" s="13"/>
      <c r="G1753" s="13"/>
      <c r="H1753"/>
      <c r="I1753"/>
      <c r="J1753"/>
      <c r="K1753"/>
      <c r="L1753"/>
      <c r="M1753"/>
      <c r="N1753"/>
      <c r="O1753"/>
      <c r="P1753" s="73"/>
      <c r="Q1753" s="74"/>
      <c r="R1753" s="74"/>
      <c r="S1753" s="74"/>
      <c r="T1753" s="74"/>
      <c r="U1753" s="74"/>
      <c r="V1753"/>
      <c r="W1753"/>
      <c r="X1753"/>
      <c r="Y1753" s="13"/>
      <c r="Z1753" s="13"/>
      <c r="AA1753" s="13"/>
      <c r="AC1753"/>
      <c r="AD1753" s="13"/>
      <c r="AI1753" s="2"/>
      <c r="AM1753" s="22"/>
    </row>
    <row r="1754" spans="1:39" s="12" customFormat="1">
      <c r="A1754" s="26"/>
      <c r="B1754" s="11"/>
      <c r="E1754" s="26"/>
      <c r="F1754" s="13"/>
      <c r="G1754" s="13"/>
      <c r="H1754"/>
      <c r="I1754"/>
      <c r="J1754"/>
      <c r="K1754"/>
      <c r="L1754"/>
      <c r="M1754"/>
      <c r="N1754"/>
      <c r="O1754"/>
      <c r="P1754" s="73"/>
      <c r="Q1754" s="74"/>
      <c r="R1754" s="74"/>
      <c r="S1754" s="74"/>
      <c r="T1754" s="74"/>
      <c r="U1754" s="74"/>
      <c r="V1754"/>
      <c r="W1754"/>
      <c r="X1754"/>
      <c r="Y1754" s="13"/>
      <c r="Z1754" s="13"/>
      <c r="AA1754" s="13"/>
      <c r="AC1754"/>
      <c r="AD1754" s="13"/>
      <c r="AI1754" s="2"/>
      <c r="AM1754" s="22"/>
    </row>
    <row r="1755" spans="1:39" s="12" customFormat="1">
      <c r="A1755" s="26"/>
      <c r="B1755" s="11"/>
      <c r="E1755" s="26"/>
      <c r="F1755" s="13"/>
      <c r="G1755" s="13"/>
      <c r="H1755"/>
      <c r="I1755"/>
      <c r="J1755"/>
      <c r="K1755"/>
      <c r="L1755"/>
      <c r="M1755"/>
      <c r="N1755"/>
      <c r="O1755"/>
      <c r="P1755" s="73"/>
      <c r="Q1755" s="74"/>
      <c r="R1755" s="74"/>
      <c r="S1755" s="74"/>
      <c r="T1755" s="74"/>
      <c r="U1755" s="74"/>
      <c r="V1755"/>
      <c r="W1755"/>
      <c r="X1755"/>
      <c r="Y1755" s="13"/>
      <c r="Z1755" s="13"/>
      <c r="AA1755" s="13"/>
      <c r="AC1755"/>
      <c r="AD1755" s="13"/>
      <c r="AI1755" s="2"/>
      <c r="AM1755" s="22"/>
    </row>
    <row r="1756" spans="1:39" s="12" customFormat="1">
      <c r="A1756" s="26"/>
      <c r="B1756" s="11"/>
      <c r="E1756" s="26"/>
      <c r="F1756" s="13"/>
      <c r="G1756" s="13"/>
      <c r="H1756"/>
      <c r="I1756"/>
      <c r="J1756"/>
      <c r="K1756"/>
      <c r="L1756"/>
      <c r="M1756"/>
      <c r="N1756"/>
      <c r="O1756"/>
      <c r="P1756" s="73"/>
      <c r="Q1756" s="74"/>
      <c r="R1756" s="74"/>
      <c r="S1756" s="74"/>
      <c r="T1756" s="74"/>
      <c r="U1756" s="74"/>
      <c r="V1756"/>
      <c r="W1756"/>
      <c r="X1756"/>
      <c r="Y1756" s="13"/>
      <c r="Z1756" s="13"/>
      <c r="AA1756" s="13"/>
      <c r="AC1756"/>
      <c r="AD1756" s="13"/>
      <c r="AI1756" s="2"/>
      <c r="AM1756" s="22"/>
    </row>
    <row r="1757" spans="1:39" s="12" customFormat="1">
      <c r="A1757" s="26"/>
      <c r="B1757" s="11"/>
      <c r="E1757" s="26"/>
      <c r="F1757" s="13"/>
      <c r="G1757" s="13"/>
      <c r="H1757"/>
      <c r="I1757"/>
      <c r="J1757"/>
      <c r="K1757"/>
      <c r="L1757"/>
      <c r="M1757"/>
      <c r="N1757"/>
      <c r="O1757"/>
      <c r="P1757" s="73"/>
      <c r="Q1757" s="74"/>
      <c r="R1757" s="74"/>
      <c r="S1757" s="74"/>
      <c r="T1757" s="74"/>
      <c r="U1757" s="74"/>
      <c r="V1757"/>
      <c r="W1757"/>
      <c r="X1757"/>
      <c r="Y1757" s="13"/>
      <c r="Z1757" s="13"/>
      <c r="AA1757" s="13"/>
      <c r="AC1757"/>
      <c r="AD1757" s="13"/>
      <c r="AI1757" s="2"/>
      <c r="AM1757" s="22"/>
    </row>
    <row r="1758" spans="1:39" s="12" customFormat="1">
      <c r="A1758" s="26"/>
      <c r="B1758" s="11"/>
      <c r="E1758" s="26"/>
      <c r="F1758" s="13"/>
      <c r="G1758" s="13"/>
      <c r="H1758"/>
      <c r="I1758"/>
      <c r="J1758"/>
      <c r="K1758"/>
      <c r="L1758"/>
      <c r="M1758"/>
      <c r="N1758"/>
      <c r="O1758"/>
      <c r="P1758" s="73"/>
      <c r="Q1758" s="74"/>
      <c r="R1758" s="74"/>
      <c r="S1758" s="74"/>
      <c r="T1758" s="74"/>
      <c r="U1758" s="74"/>
      <c r="V1758"/>
      <c r="W1758"/>
      <c r="X1758"/>
      <c r="Y1758" s="13"/>
      <c r="Z1758" s="13"/>
      <c r="AA1758" s="13"/>
      <c r="AC1758"/>
      <c r="AD1758" s="13"/>
      <c r="AI1758" s="2"/>
      <c r="AM1758" s="22"/>
    </row>
    <row r="1759" spans="1:39" s="12" customFormat="1">
      <c r="A1759" s="26"/>
      <c r="B1759" s="11"/>
      <c r="E1759" s="26"/>
      <c r="F1759" s="13"/>
      <c r="G1759" s="13"/>
      <c r="H1759"/>
      <c r="I1759"/>
      <c r="J1759"/>
      <c r="K1759"/>
      <c r="L1759"/>
      <c r="M1759"/>
      <c r="N1759"/>
      <c r="O1759"/>
      <c r="P1759" s="73"/>
      <c r="Q1759" s="74"/>
      <c r="R1759" s="74"/>
      <c r="S1759" s="74"/>
      <c r="T1759" s="74"/>
      <c r="U1759" s="74"/>
      <c r="V1759"/>
      <c r="W1759"/>
      <c r="X1759"/>
      <c r="Y1759" s="13"/>
      <c r="Z1759" s="13"/>
      <c r="AA1759" s="13"/>
      <c r="AC1759"/>
      <c r="AD1759" s="13"/>
      <c r="AI1759" s="2"/>
      <c r="AM1759" s="22"/>
    </row>
    <row r="1760" spans="1:39" s="12" customFormat="1">
      <c r="A1760" s="26"/>
      <c r="B1760" s="11"/>
      <c r="E1760" s="26"/>
      <c r="F1760" s="13"/>
      <c r="G1760" s="13"/>
      <c r="H1760"/>
      <c r="I1760"/>
      <c r="J1760"/>
      <c r="K1760"/>
      <c r="L1760"/>
      <c r="M1760"/>
      <c r="N1760"/>
      <c r="O1760"/>
      <c r="P1760" s="73"/>
      <c r="Q1760" s="74"/>
      <c r="R1760" s="74"/>
      <c r="S1760" s="74"/>
      <c r="T1760" s="74"/>
      <c r="U1760" s="74"/>
      <c r="V1760"/>
      <c r="W1760"/>
      <c r="X1760"/>
      <c r="Y1760" s="13"/>
      <c r="Z1760" s="13"/>
      <c r="AA1760" s="13"/>
      <c r="AC1760"/>
      <c r="AD1760" s="13"/>
      <c r="AI1760" s="2"/>
      <c r="AM1760" s="22"/>
    </row>
    <row r="1761" spans="1:39" s="12" customFormat="1">
      <c r="A1761" s="26"/>
      <c r="B1761" s="11"/>
      <c r="E1761" s="26"/>
      <c r="F1761" s="13"/>
      <c r="G1761" s="13"/>
      <c r="H1761"/>
      <c r="I1761"/>
      <c r="J1761"/>
      <c r="K1761"/>
      <c r="L1761"/>
      <c r="M1761"/>
      <c r="N1761"/>
      <c r="O1761"/>
      <c r="P1761" s="73"/>
      <c r="Q1761" s="74"/>
      <c r="R1761" s="74"/>
      <c r="S1761" s="74"/>
      <c r="T1761" s="74"/>
      <c r="U1761" s="74"/>
      <c r="V1761"/>
      <c r="W1761"/>
      <c r="X1761"/>
      <c r="Y1761" s="13"/>
      <c r="Z1761" s="13"/>
      <c r="AA1761" s="13"/>
      <c r="AC1761"/>
      <c r="AD1761" s="13"/>
      <c r="AI1761" s="2"/>
      <c r="AM1761" s="22"/>
    </row>
    <row r="1762" spans="1:39" s="12" customFormat="1">
      <c r="A1762" s="26"/>
      <c r="B1762" s="11"/>
      <c r="E1762" s="26"/>
      <c r="F1762" s="13"/>
      <c r="G1762" s="13"/>
      <c r="H1762"/>
      <c r="I1762"/>
      <c r="J1762"/>
      <c r="K1762"/>
      <c r="L1762"/>
      <c r="M1762"/>
      <c r="N1762"/>
      <c r="O1762"/>
      <c r="P1762" s="73"/>
      <c r="Q1762" s="74"/>
      <c r="R1762" s="74"/>
      <c r="S1762" s="74"/>
      <c r="T1762" s="74"/>
      <c r="U1762" s="74"/>
      <c r="V1762"/>
      <c r="W1762"/>
      <c r="X1762"/>
      <c r="Y1762" s="13"/>
      <c r="Z1762" s="13"/>
      <c r="AA1762" s="13"/>
      <c r="AC1762"/>
      <c r="AD1762" s="13"/>
      <c r="AI1762" s="2"/>
      <c r="AM1762" s="22"/>
    </row>
    <row r="1763" spans="1:39" s="12" customFormat="1">
      <c r="A1763" s="26"/>
      <c r="B1763" s="11"/>
      <c r="E1763" s="26"/>
      <c r="F1763" s="13"/>
      <c r="G1763" s="13"/>
      <c r="H1763"/>
      <c r="I1763"/>
      <c r="J1763"/>
      <c r="K1763"/>
      <c r="L1763"/>
      <c r="M1763"/>
      <c r="N1763"/>
      <c r="O1763"/>
      <c r="P1763" s="73"/>
      <c r="Q1763" s="74"/>
      <c r="R1763" s="74"/>
      <c r="S1763" s="74"/>
      <c r="T1763" s="74"/>
      <c r="U1763" s="74"/>
      <c r="V1763"/>
      <c r="W1763"/>
      <c r="X1763"/>
      <c r="Y1763" s="13"/>
      <c r="Z1763" s="13"/>
      <c r="AA1763" s="13"/>
      <c r="AC1763"/>
      <c r="AD1763" s="13"/>
      <c r="AI1763" s="2"/>
      <c r="AM1763" s="22"/>
    </row>
    <row r="1764" spans="1:39" s="12" customFormat="1">
      <c r="A1764" s="26"/>
      <c r="B1764" s="11"/>
      <c r="E1764" s="26"/>
      <c r="F1764" s="13"/>
      <c r="G1764" s="13"/>
      <c r="H1764"/>
      <c r="I1764"/>
      <c r="J1764"/>
      <c r="K1764"/>
      <c r="L1764"/>
      <c r="M1764"/>
      <c r="N1764"/>
      <c r="O1764"/>
      <c r="P1764" s="73"/>
      <c r="Q1764" s="74"/>
      <c r="R1764" s="74"/>
      <c r="S1764" s="74"/>
      <c r="T1764" s="74"/>
      <c r="U1764" s="74"/>
      <c r="V1764"/>
      <c r="W1764"/>
      <c r="X1764"/>
      <c r="Y1764" s="13"/>
      <c r="Z1764" s="13"/>
      <c r="AA1764" s="13"/>
      <c r="AC1764"/>
      <c r="AD1764" s="13"/>
      <c r="AI1764" s="2"/>
      <c r="AM1764" s="22"/>
    </row>
    <row r="1765" spans="1:39" s="12" customFormat="1">
      <c r="A1765" s="26"/>
      <c r="B1765" s="11"/>
      <c r="E1765" s="26"/>
      <c r="F1765" s="13"/>
      <c r="G1765" s="13"/>
      <c r="H1765"/>
      <c r="I1765"/>
      <c r="J1765"/>
      <c r="K1765"/>
      <c r="L1765"/>
      <c r="M1765"/>
      <c r="N1765"/>
      <c r="O1765"/>
      <c r="P1765" s="73"/>
      <c r="Q1765" s="74"/>
      <c r="R1765" s="74"/>
      <c r="S1765" s="74"/>
      <c r="T1765" s="74"/>
      <c r="U1765" s="74"/>
      <c r="V1765"/>
      <c r="W1765"/>
      <c r="X1765"/>
      <c r="Y1765" s="13"/>
      <c r="Z1765" s="13"/>
      <c r="AA1765" s="13"/>
      <c r="AC1765"/>
      <c r="AD1765" s="13"/>
      <c r="AI1765" s="2"/>
      <c r="AM1765" s="22"/>
    </row>
    <row r="1766" spans="1:39" s="12" customFormat="1">
      <c r="A1766" s="26"/>
      <c r="B1766" s="11"/>
      <c r="E1766" s="26"/>
      <c r="F1766" s="13"/>
      <c r="G1766" s="13"/>
      <c r="H1766"/>
      <c r="I1766"/>
      <c r="J1766"/>
      <c r="K1766"/>
      <c r="L1766"/>
      <c r="M1766"/>
      <c r="N1766"/>
      <c r="O1766"/>
      <c r="P1766" s="73"/>
      <c r="Q1766" s="74"/>
      <c r="R1766" s="74"/>
      <c r="S1766" s="74"/>
      <c r="T1766" s="74"/>
      <c r="U1766" s="74"/>
      <c r="V1766"/>
      <c r="W1766"/>
      <c r="X1766"/>
      <c r="Y1766" s="13"/>
      <c r="Z1766" s="13"/>
      <c r="AA1766" s="13"/>
      <c r="AC1766"/>
      <c r="AD1766" s="13"/>
      <c r="AI1766" s="2"/>
      <c r="AM1766" s="22"/>
    </row>
    <row r="1767" spans="1:39" s="12" customFormat="1">
      <c r="A1767" s="26"/>
      <c r="B1767" s="11"/>
      <c r="E1767" s="26"/>
      <c r="F1767" s="13"/>
      <c r="G1767" s="13"/>
      <c r="H1767"/>
      <c r="I1767"/>
      <c r="J1767"/>
      <c r="K1767"/>
      <c r="L1767"/>
      <c r="M1767"/>
      <c r="N1767"/>
      <c r="O1767"/>
      <c r="P1767" s="73"/>
      <c r="Q1767" s="74"/>
      <c r="R1767" s="74"/>
      <c r="S1767" s="74"/>
      <c r="T1767" s="74"/>
      <c r="U1767" s="74"/>
      <c r="V1767"/>
      <c r="W1767"/>
      <c r="X1767"/>
      <c r="Y1767" s="13"/>
      <c r="Z1767" s="13"/>
      <c r="AA1767" s="13"/>
      <c r="AC1767"/>
      <c r="AD1767" s="13"/>
      <c r="AI1767" s="2"/>
      <c r="AM1767" s="22"/>
    </row>
    <row r="1768" spans="1:39" s="12" customFormat="1">
      <c r="A1768" s="26"/>
      <c r="B1768" s="11"/>
      <c r="E1768" s="26"/>
      <c r="F1768" s="13"/>
      <c r="G1768" s="13"/>
      <c r="H1768"/>
      <c r="I1768"/>
      <c r="J1768"/>
      <c r="K1768"/>
      <c r="L1768"/>
      <c r="M1768"/>
      <c r="N1768"/>
      <c r="O1768"/>
      <c r="P1768" s="73"/>
      <c r="Q1768" s="74"/>
      <c r="R1768" s="74"/>
      <c r="S1768" s="74"/>
      <c r="T1768" s="74"/>
      <c r="U1768" s="74"/>
      <c r="V1768"/>
      <c r="W1768"/>
      <c r="X1768"/>
      <c r="Y1768" s="13"/>
      <c r="Z1768" s="13"/>
      <c r="AA1768" s="13"/>
      <c r="AC1768"/>
      <c r="AD1768" s="13"/>
      <c r="AI1768" s="2"/>
      <c r="AM1768" s="22"/>
    </row>
    <row r="1769" spans="1:39" s="12" customFormat="1">
      <c r="A1769" s="26"/>
      <c r="B1769" s="11"/>
      <c r="E1769" s="26"/>
      <c r="F1769" s="13"/>
      <c r="G1769" s="13"/>
      <c r="H1769"/>
      <c r="I1769"/>
      <c r="J1769"/>
      <c r="K1769"/>
      <c r="L1769"/>
      <c r="M1769"/>
      <c r="N1769"/>
      <c r="O1769"/>
      <c r="P1769" s="73"/>
      <c r="Q1769" s="74"/>
      <c r="R1769" s="74"/>
      <c r="S1769" s="74"/>
      <c r="T1769" s="74"/>
      <c r="U1769" s="74"/>
      <c r="V1769"/>
      <c r="W1769"/>
      <c r="X1769"/>
      <c r="Y1769" s="13"/>
      <c r="Z1769" s="13"/>
      <c r="AA1769" s="13"/>
      <c r="AC1769"/>
      <c r="AD1769" s="13"/>
      <c r="AI1769" s="2"/>
      <c r="AM1769" s="22"/>
    </row>
    <row r="1770" spans="1:39" s="12" customFormat="1">
      <c r="A1770" s="26"/>
      <c r="B1770" s="11"/>
      <c r="E1770" s="26"/>
      <c r="F1770" s="13"/>
      <c r="G1770" s="13"/>
      <c r="H1770"/>
      <c r="I1770"/>
      <c r="J1770"/>
      <c r="K1770"/>
      <c r="L1770"/>
      <c r="M1770"/>
      <c r="N1770"/>
      <c r="O1770"/>
      <c r="P1770" s="73"/>
      <c r="Q1770" s="74"/>
      <c r="R1770" s="74"/>
      <c r="S1770" s="74"/>
      <c r="T1770" s="74"/>
      <c r="U1770" s="74"/>
      <c r="V1770"/>
      <c r="W1770"/>
      <c r="X1770"/>
      <c r="Y1770" s="13"/>
      <c r="Z1770" s="13"/>
      <c r="AA1770" s="13"/>
      <c r="AC1770"/>
      <c r="AD1770" s="13"/>
      <c r="AI1770" s="2"/>
      <c r="AM1770" s="22"/>
    </row>
    <row r="1771" spans="1:39" s="12" customFormat="1">
      <c r="A1771" s="26"/>
      <c r="B1771" s="11"/>
      <c r="E1771" s="26"/>
      <c r="F1771" s="13"/>
      <c r="G1771" s="13"/>
      <c r="H1771"/>
      <c r="I1771"/>
      <c r="J1771"/>
      <c r="K1771"/>
      <c r="L1771"/>
      <c r="M1771"/>
      <c r="N1771"/>
      <c r="O1771"/>
      <c r="P1771" s="73"/>
      <c r="Q1771" s="74"/>
      <c r="R1771" s="74"/>
      <c r="S1771" s="74"/>
      <c r="T1771" s="74"/>
      <c r="U1771" s="74"/>
      <c r="V1771"/>
      <c r="W1771"/>
      <c r="X1771"/>
      <c r="Y1771" s="13"/>
      <c r="Z1771" s="13"/>
      <c r="AA1771" s="13"/>
      <c r="AC1771"/>
      <c r="AD1771" s="13"/>
      <c r="AI1771" s="2"/>
      <c r="AM1771" s="22"/>
    </row>
    <row r="1772" spans="1:39" s="12" customFormat="1">
      <c r="A1772" s="26"/>
      <c r="B1772" s="11"/>
      <c r="E1772" s="26"/>
      <c r="F1772" s="13"/>
      <c r="G1772" s="13"/>
      <c r="H1772"/>
      <c r="I1772"/>
      <c r="J1772"/>
      <c r="K1772"/>
      <c r="L1772"/>
      <c r="M1772"/>
      <c r="N1772"/>
      <c r="O1772"/>
      <c r="P1772" s="73"/>
      <c r="Q1772" s="74"/>
      <c r="R1772" s="74"/>
      <c r="S1772" s="74"/>
      <c r="T1772" s="74"/>
      <c r="U1772" s="74"/>
      <c r="V1772"/>
      <c r="W1772"/>
      <c r="X1772"/>
      <c r="Y1772" s="13"/>
      <c r="Z1772" s="13"/>
      <c r="AA1772" s="13"/>
      <c r="AC1772"/>
      <c r="AD1772" s="13"/>
      <c r="AI1772" s="2"/>
      <c r="AM1772" s="22"/>
    </row>
    <row r="1773" spans="1:39" s="12" customFormat="1">
      <c r="A1773" s="26"/>
      <c r="B1773" s="11"/>
      <c r="E1773" s="26"/>
      <c r="F1773" s="13"/>
      <c r="G1773" s="13"/>
      <c r="H1773"/>
      <c r="I1773"/>
      <c r="J1773"/>
      <c r="K1773"/>
      <c r="L1773"/>
      <c r="M1773"/>
      <c r="N1773"/>
      <c r="O1773"/>
      <c r="P1773" s="73"/>
      <c r="Q1773" s="74"/>
      <c r="R1773" s="74"/>
      <c r="S1773" s="74"/>
      <c r="T1773" s="74"/>
      <c r="U1773" s="74"/>
      <c r="V1773"/>
      <c r="W1773"/>
      <c r="X1773"/>
      <c r="Y1773" s="13"/>
      <c r="Z1773" s="13"/>
      <c r="AA1773" s="13"/>
      <c r="AC1773"/>
      <c r="AD1773" s="13"/>
      <c r="AI1773" s="2"/>
      <c r="AM1773" s="22"/>
    </row>
    <row r="1774" spans="1:39" s="12" customFormat="1">
      <c r="A1774" s="26"/>
      <c r="B1774" s="11"/>
      <c r="E1774" s="26"/>
      <c r="F1774" s="13"/>
      <c r="G1774" s="13"/>
      <c r="H1774"/>
      <c r="I1774"/>
      <c r="J1774"/>
      <c r="K1774"/>
      <c r="L1774"/>
      <c r="M1774"/>
      <c r="N1774"/>
      <c r="O1774"/>
      <c r="P1774" s="73"/>
      <c r="Q1774" s="74"/>
      <c r="R1774" s="74"/>
      <c r="S1774" s="74"/>
      <c r="T1774" s="74"/>
      <c r="U1774" s="74"/>
      <c r="V1774"/>
      <c r="W1774"/>
      <c r="X1774"/>
      <c r="Y1774" s="13"/>
      <c r="Z1774" s="13"/>
      <c r="AA1774" s="13"/>
      <c r="AC1774"/>
      <c r="AD1774" s="13"/>
      <c r="AI1774" s="2"/>
      <c r="AM1774" s="22"/>
    </row>
    <row r="1775" spans="1:39" s="12" customFormat="1">
      <c r="A1775" s="26"/>
      <c r="B1775" s="11"/>
      <c r="E1775" s="26"/>
      <c r="F1775" s="13"/>
      <c r="G1775" s="13"/>
      <c r="H1775"/>
      <c r="I1775"/>
      <c r="J1775"/>
      <c r="K1775"/>
      <c r="L1775"/>
      <c r="M1775"/>
      <c r="N1775"/>
      <c r="O1775"/>
      <c r="P1775" s="73"/>
      <c r="Q1775" s="74"/>
      <c r="R1775" s="74"/>
      <c r="S1775" s="74"/>
      <c r="T1775" s="74"/>
      <c r="U1775" s="74"/>
      <c r="V1775"/>
      <c r="W1775"/>
      <c r="X1775"/>
      <c r="Y1775" s="13"/>
      <c r="Z1775" s="13"/>
      <c r="AA1775" s="13"/>
      <c r="AC1775"/>
      <c r="AD1775" s="13"/>
      <c r="AI1775" s="2"/>
      <c r="AM1775" s="22"/>
    </row>
    <row r="1776" spans="1:39" s="12" customFormat="1">
      <c r="A1776" s="26"/>
      <c r="B1776" s="11"/>
      <c r="E1776" s="26"/>
      <c r="F1776" s="13"/>
      <c r="G1776" s="13"/>
      <c r="H1776"/>
      <c r="I1776"/>
      <c r="J1776"/>
      <c r="K1776"/>
      <c r="L1776"/>
      <c r="M1776"/>
      <c r="N1776"/>
      <c r="O1776"/>
      <c r="P1776" s="73"/>
      <c r="Q1776" s="74"/>
      <c r="R1776" s="74"/>
      <c r="S1776" s="74"/>
      <c r="T1776" s="74"/>
      <c r="U1776" s="74"/>
      <c r="V1776"/>
      <c r="W1776"/>
      <c r="X1776"/>
      <c r="Y1776" s="13"/>
      <c r="Z1776" s="13"/>
      <c r="AA1776" s="13"/>
      <c r="AC1776"/>
      <c r="AD1776" s="13"/>
      <c r="AI1776" s="2"/>
      <c r="AM1776" s="22"/>
    </row>
    <row r="1777" spans="1:39" s="12" customFormat="1">
      <c r="A1777" s="26"/>
      <c r="B1777" s="11"/>
      <c r="E1777" s="26"/>
      <c r="F1777" s="13"/>
      <c r="G1777" s="13"/>
      <c r="H1777"/>
      <c r="I1777"/>
      <c r="J1777"/>
      <c r="K1777"/>
      <c r="L1777"/>
      <c r="M1777"/>
      <c r="N1777"/>
      <c r="O1777"/>
      <c r="P1777" s="73"/>
      <c r="Q1777" s="74"/>
      <c r="R1777" s="74"/>
      <c r="S1777" s="74"/>
      <c r="T1777" s="74"/>
      <c r="U1777" s="74"/>
      <c r="V1777"/>
      <c r="W1777"/>
      <c r="X1777"/>
      <c r="Y1777" s="13"/>
      <c r="Z1777" s="13"/>
      <c r="AA1777" s="13"/>
      <c r="AC1777"/>
      <c r="AD1777" s="13"/>
      <c r="AI1777" s="2"/>
      <c r="AM1777" s="22"/>
    </row>
    <row r="1778" spans="1:39" s="12" customFormat="1">
      <c r="A1778" s="26"/>
      <c r="B1778" s="11"/>
      <c r="E1778" s="26"/>
      <c r="F1778" s="13"/>
      <c r="G1778" s="13"/>
      <c r="H1778"/>
      <c r="I1778"/>
      <c r="J1778"/>
      <c r="K1778"/>
      <c r="L1778"/>
      <c r="M1778"/>
      <c r="N1778"/>
      <c r="O1778"/>
      <c r="P1778" s="73"/>
      <c r="Q1778" s="74"/>
      <c r="R1778" s="74"/>
      <c r="S1778" s="74"/>
      <c r="T1778" s="74"/>
      <c r="U1778" s="74"/>
      <c r="V1778"/>
      <c r="W1778"/>
      <c r="X1778"/>
      <c r="Y1778" s="13"/>
      <c r="Z1778" s="13"/>
      <c r="AA1778" s="13"/>
      <c r="AC1778"/>
      <c r="AD1778" s="13"/>
      <c r="AI1778" s="2"/>
      <c r="AM1778" s="22"/>
    </row>
    <row r="1779" spans="1:39" s="12" customFormat="1">
      <c r="A1779" s="26"/>
      <c r="B1779" s="11"/>
      <c r="E1779" s="26"/>
      <c r="F1779" s="13"/>
      <c r="G1779" s="13"/>
      <c r="H1779"/>
      <c r="I1779"/>
      <c r="J1779"/>
      <c r="K1779"/>
      <c r="L1779"/>
      <c r="M1779"/>
      <c r="N1779"/>
      <c r="O1779"/>
      <c r="P1779" s="73"/>
      <c r="Q1779" s="74"/>
      <c r="R1779" s="74"/>
      <c r="S1779" s="74"/>
      <c r="T1779" s="74"/>
      <c r="U1779" s="74"/>
      <c r="V1779"/>
      <c r="W1779"/>
      <c r="X1779"/>
      <c r="Y1779" s="13"/>
      <c r="Z1779" s="13"/>
      <c r="AA1779" s="13"/>
      <c r="AC1779"/>
      <c r="AD1779" s="13"/>
      <c r="AI1779" s="2"/>
      <c r="AM1779" s="22"/>
    </row>
    <row r="1780" spans="1:39" s="12" customFormat="1">
      <c r="A1780" s="26"/>
      <c r="B1780" s="11"/>
      <c r="E1780" s="26"/>
      <c r="F1780" s="13"/>
      <c r="G1780" s="13"/>
      <c r="H1780"/>
      <c r="I1780"/>
      <c r="J1780"/>
      <c r="K1780"/>
      <c r="L1780"/>
      <c r="M1780"/>
      <c r="N1780"/>
      <c r="O1780"/>
      <c r="P1780" s="73"/>
      <c r="Q1780" s="74"/>
      <c r="R1780" s="74"/>
      <c r="S1780" s="74"/>
      <c r="T1780" s="74"/>
      <c r="U1780" s="74"/>
      <c r="V1780"/>
      <c r="W1780"/>
      <c r="X1780"/>
      <c r="Y1780" s="13"/>
      <c r="Z1780" s="13"/>
      <c r="AA1780" s="13"/>
      <c r="AC1780"/>
      <c r="AD1780" s="13"/>
      <c r="AI1780" s="2"/>
      <c r="AM1780" s="22"/>
    </row>
    <row r="1781" spans="1:39" s="12" customFormat="1">
      <c r="A1781" s="26"/>
      <c r="B1781" s="11"/>
      <c r="E1781" s="26"/>
      <c r="F1781" s="13"/>
      <c r="G1781" s="13"/>
      <c r="H1781"/>
      <c r="I1781"/>
      <c r="J1781"/>
      <c r="K1781"/>
      <c r="L1781"/>
      <c r="M1781"/>
      <c r="N1781"/>
      <c r="O1781"/>
      <c r="P1781" s="73"/>
      <c r="Q1781" s="74"/>
      <c r="R1781" s="74"/>
      <c r="S1781" s="74"/>
      <c r="T1781" s="74"/>
      <c r="U1781" s="74"/>
      <c r="V1781"/>
      <c r="W1781"/>
      <c r="X1781"/>
      <c r="Y1781" s="13"/>
      <c r="Z1781" s="13"/>
      <c r="AA1781" s="13"/>
      <c r="AC1781"/>
      <c r="AD1781" s="13"/>
      <c r="AI1781" s="2"/>
      <c r="AM1781" s="22"/>
    </row>
    <row r="1782" spans="1:39" s="12" customFormat="1">
      <c r="A1782" s="26"/>
      <c r="B1782" s="11"/>
      <c r="E1782" s="26"/>
      <c r="F1782" s="13"/>
      <c r="G1782" s="13"/>
      <c r="H1782"/>
      <c r="I1782"/>
      <c r="J1782"/>
      <c r="K1782"/>
      <c r="L1782"/>
      <c r="M1782"/>
      <c r="N1782"/>
      <c r="O1782"/>
      <c r="P1782" s="73"/>
      <c r="Q1782" s="74"/>
      <c r="R1782" s="74"/>
      <c r="S1782" s="74"/>
      <c r="T1782" s="74"/>
      <c r="U1782" s="74"/>
      <c r="V1782"/>
      <c r="W1782"/>
      <c r="X1782"/>
      <c r="Y1782" s="13"/>
      <c r="Z1782" s="13"/>
      <c r="AA1782" s="13"/>
      <c r="AC1782"/>
      <c r="AD1782" s="13"/>
      <c r="AI1782" s="2"/>
      <c r="AM1782" s="22"/>
    </row>
    <row r="1783" spans="1:39" s="12" customFormat="1">
      <c r="A1783" s="26"/>
      <c r="B1783" s="11"/>
      <c r="E1783" s="26"/>
      <c r="F1783" s="13"/>
      <c r="G1783" s="13"/>
      <c r="H1783"/>
      <c r="I1783"/>
      <c r="J1783"/>
      <c r="K1783"/>
      <c r="L1783"/>
      <c r="M1783"/>
      <c r="N1783"/>
      <c r="O1783"/>
      <c r="P1783" s="73"/>
      <c r="Q1783" s="74"/>
      <c r="R1783" s="74"/>
      <c r="S1783" s="74"/>
      <c r="T1783" s="74"/>
      <c r="U1783" s="74"/>
      <c r="V1783"/>
      <c r="W1783"/>
      <c r="X1783"/>
      <c r="Y1783" s="13"/>
      <c r="Z1783" s="13"/>
      <c r="AA1783" s="13"/>
      <c r="AC1783"/>
      <c r="AD1783" s="13"/>
      <c r="AI1783" s="2"/>
      <c r="AM1783" s="22"/>
    </row>
    <row r="1784" spans="1:39" s="12" customFormat="1">
      <c r="A1784" s="26"/>
      <c r="B1784" s="11"/>
      <c r="E1784" s="26"/>
      <c r="F1784" s="13"/>
      <c r="G1784" s="13"/>
      <c r="H1784"/>
      <c r="I1784"/>
      <c r="J1784"/>
      <c r="K1784"/>
      <c r="L1784"/>
      <c r="M1784"/>
      <c r="N1784"/>
      <c r="O1784"/>
      <c r="P1784" s="73"/>
      <c r="Q1784" s="74"/>
      <c r="R1784" s="74"/>
      <c r="S1784" s="74"/>
      <c r="T1784" s="74"/>
      <c r="U1784" s="74"/>
      <c r="V1784"/>
      <c r="W1784"/>
      <c r="X1784"/>
      <c r="Y1784" s="13"/>
      <c r="Z1784" s="13"/>
      <c r="AA1784" s="13"/>
      <c r="AC1784"/>
      <c r="AD1784" s="13"/>
      <c r="AI1784" s="2"/>
      <c r="AM1784" s="22"/>
    </row>
    <row r="1785" spans="1:39" s="12" customFormat="1">
      <c r="A1785" s="26"/>
      <c r="B1785" s="11"/>
      <c r="E1785" s="26"/>
      <c r="F1785" s="13"/>
      <c r="G1785" s="13"/>
      <c r="H1785"/>
      <c r="I1785"/>
      <c r="J1785"/>
      <c r="K1785"/>
      <c r="L1785"/>
      <c r="M1785"/>
      <c r="N1785"/>
      <c r="O1785"/>
      <c r="P1785" s="73"/>
      <c r="Q1785" s="74"/>
      <c r="R1785" s="74"/>
      <c r="S1785" s="74"/>
      <c r="T1785" s="74"/>
      <c r="U1785" s="74"/>
      <c r="V1785"/>
      <c r="W1785"/>
      <c r="X1785"/>
      <c r="Y1785" s="13"/>
      <c r="Z1785" s="13"/>
      <c r="AA1785" s="13"/>
      <c r="AC1785"/>
      <c r="AD1785" s="13"/>
      <c r="AI1785" s="2"/>
      <c r="AM1785" s="22"/>
    </row>
    <row r="1786" spans="1:39" s="12" customFormat="1">
      <c r="A1786" s="26"/>
      <c r="B1786" s="11"/>
      <c r="E1786" s="26"/>
      <c r="F1786" s="13"/>
      <c r="G1786" s="13"/>
      <c r="H1786"/>
      <c r="I1786"/>
      <c r="J1786"/>
      <c r="K1786"/>
      <c r="L1786"/>
      <c r="M1786"/>
      <c r="N1786"/>
      <c r="O1786"/>
      <c r="P1786" s="73"/>
      <c r="Q1786" s="74"/>
      <c r="R1786" s="74"/>
      <c r="S1786" s="74"/>
      <c r="T1786" s="74"/>
      <c r="U1786" s="74"/>
      <c r="V1786"/>
      <c r="W1786"/>
      <c r="X1786"/>
      <c r="Y1786" s="13"/>
      <c r="Z1786" s="13"/>
      <c r="AA1786" s="13"/>
      <c r="AC1786"/>
      <c r="AD1786" s="13"/>
      <c r="AI1786" s="2"/>
      <c r="AM1786" s="22"/>
    </row>
    <row r="1787" spans="1:39" s="12" customFormat="1">
      <c r="A1787" s="26"/>
      <c r="B1787" s="11"/>
      <c r="E1787" s="26"/>
      <c r="F1787" s="13"/>
      <c r="G1787" s="13"/>
      <c r="H1787"/>
      <c r="I1787"/>
      <c r="J1787"/>
      <c r="K1787"/>
      <c r="L1787"/>
      <c r="M1787"/>
      <c r="N1787"/>
      <c r="O1787"/>
      <c r="P1787" s="73"/>
      <c r="Q1787" s="74"/>
      <c r="R1787" s="74"/>
      <c r="S1787" s="74"/>
      <c r="T1787" s="74"/>
      <c r="U1787" s="74"/>
      <c r="V1787"/>
      <c r="W1787"/>
      <c r="X1787"/>
      <c r="Y1787" s="13"/>
      <c r="Z1787" s="13"/>
      <c r="AA1787" s="13"/>
      <c r="AC1787"/>
      <c r="AD1787" s="13"/>
      <c r="AI1787" s="2"/>
      <c r="AM1787" s="22"/>
    </row>
    <row r="1788" spans="1:39" s="12" customFormat="1">
      <c r="A1788" s="26"/>
      <c r="B1788" s="11"/>
      <c r="E1788" s="26"/>
      <c r="F1788" s="13"/>
      <c r="G1788" s="13"/>
      <c r="H1788"/>
      <c r="I1788"/>
      <c r="J1788"/>
      <c r="K1788"/>
      <c r="L1788"/>
      <c r="M1788"/>
      <c r="N1788"/>
      <c r="O1788"/>
      <c r="P1788" s="73"/>
      <c r="Q1788" s="74"/>
      <c r="R1788" s="74"/>
      <c r="S1788" s="74"/>
      <c r="T1788" s="74"/>
      <c r="U1788" s="74"/>
      <c r="V1788"/>
      <c r="W1788"/>
      <c r="X1788"/>
      <c r="Y1788" s="13"/>
      <c r="Z1788" s="13"/>
      <c r="AA1788" s="13"/>
      <c r="AC1788"/>
      <c r="AD1788" s="13"/>
      <c r="AI1788" s="2"/>
      <c r="AM1788" s="22"/>
    </row>
    <row r="1789" spans="1:39" s="12" customFormat="1">
      <c r="A1789" s="26"/>
      <c r="B1789" s="11"/>
      <c r="E1789" s="26"/>
      <c r="F1789" s="13"/>
      <c r="G1789" s="13"/>
      <c r="H1789"/>
      <c r="I1789"/>
      <c r="J1789"/>
      <c r="K1789"/>
      <c r="L1789"/>
      <c r="M1789"/>
      <c r="N1789"/>
      <c r="O1789"/>
      <c r="P1789" s="73"/>
      <c r="Q1789" s="74"/>
      <c r="R1789" s="74"/>
      <c r="S1789" s="74"/>
      <c r="T1789" s="74"/>
      <c r="U1789" s="74"/>
      <c r="V1789"/>
      <c r="W1789"/>
      <c r="X1789"/>
      <c r="Y1789" s="13"/>
      <c r="Z1789" s="13"/>
      <c r="AA1789" s="13"/>
      <c r="AC1789"/>
      <c r="AD1789" s="13"/>
      <c r="AI1789" s="2"/>
      <c r="AM1789" s="22"/>
    </row>
    <row r="1790" spans="1:39" s="12" customFormat="1">
      <c r="A1790" s="26"/>
      <c r="B1790" s="11"/>
      <c r="E1790" s="26"/>
      <c r="F1790" s="13"/>
      <c r="G1790" s="13"/>
      <c r="H1790"/>
      <c r="I1790"/>
      <c r="J1790"/>
      <c r="K1790"/>
      <c r="L1790"/>
      <c r="M1790"/>
      <c r="N1790"/>
      <c r="O1790"/>
      <c r="P1790" s="73"/>
      <c r="Q1790" s="74"/>
      <c r="R1790" s="74"/>
      <c r="S1790" s="74"/>
      <c r="T1790" s="74"/>
      <c r="U1790" s="74"/>
      <c r="V1790"/>
      <c r="W1790"/>
      <c r="X1790"/>
      <c r="Y1790" s="13"/>
      <c r="Z1790" s="13"/>
      <c r="AA1790" s="13"/>
      <c r="AC1790"/>
      <c r="AD1790" s="13"/>
      <c r="AI1790" s="2"/>
      <c r="AM1790" s="22"/>
    </row>
    <row r="1791" spans="1:39" s="12" customFormat="1">
      <c r="A1791" s="26"/>
      <c r="B1791" s="11"/>
      <c r="E1791" s="26"/>
      <c r="F1791" s="13"/>
      <c r="G1791" s="13"/>
      <c r="H1791"/>
      <c r="I1791"/>
      <c r="J1791"/>
      <c r="K1791"/>
      <c r="L1791"/>
      <c r="M1791"/>
      <c r="N1791"/>
      <c r="O1791"/>
      <c r="P1791" s="73"/>
      <c r="Q1791" s="74"/>
      <c r="R1791" s="74"/>
      <c r="S1791" s="74"/>
      <c r="T1791" s="74"/>
      <c r="U1791" s="74"/>
      <c r="V1791"/>
      <c r="W1791"/>
      <c r="X1791"/>
      <c r="Y1791" s="13"/>
      <c r="Z1791" s="13"/>
      <c r="AA1791" s="13"/>
      <c r="AC1791"/>
      <c r="AD1791" s="13"/>
      <c r="AI1791" s="2"/>
      <c r="AM1791" s="22"/>
    </row>
    <row r="1792" spans="1:39" s="12" customFormat="1">
      <c r="A1792" s="26"/>
      <c r="B1792" s="11"/>
      <c r="E1792" s="26"/>
      <c r="F1792" s="13"/>
      <c r="G1792" s="13"/>
      <c r="H1792"/>
      <c r="I1792"/>
      <c r="J1792"/>
      <c r="K1792"/>
      <c r="L1792"/>
      <c r="M1792"/>
      <c r="N1792"/>
      <c r="O1792"/>
      <c r="P1792" s="73"/>
      <c r="Q1792" s="74"/>
      <c r="R1792" s="74"/>
      <c r="S1792" s="74"/>
      <c r="T1792" s="74"/>
      <c r="U1792" s="74"/>
      <c r="V1792"/>
      <c r="W1792"/>
      <c r="X1792"/>
      <c r="Y1792" s="13"/>
      <c r="Z1792" s="13"/>
      <c r="AA1792" s="13"/>
      <c r="AC1792"/>
      <c r="AD1792" s="13"/>
      <c r="AI1792" s="2"/>
      <c r="AM1792" s="22"/>
    </row>
    <row r="1793" spans="1:39" s="12" customFormat="1">
      <c r="A1793" s="26"/>
      <c r="B1793" s="11"/>
      <c r="E1793" s="26"/>
      <c r="F1793" s="13"/>
      <c r="G1793" s="13"/>
      <c r="H1793"/>
      <c r="I1793"/>
      <c r="J1793"/>
      <c r="K1793"/>
      <c r="L1793"/>
      <c r="M1793"/>
      <c r="N1793"/>
      <c r="O1793"/>
      <c r="P1793" s="73"/>
      <c r="Q1793" s="74"/>
      <c r="R1793" s="74"/>
      <c r="S1793" s="74"/>
      <c r="T1793" s="74"/>
      <c r="U1793" s="74"/>
      <c r="V1793"/>
      <c r="W1793"/>
      <c r="X1793"/>
      <c r="Y1793" s="13"/>
      <c r="Z1793" s="13"/>
      <c r="AA1793" s="13"/>
      <c r="AC1793"/>
      <c r="AD1793" s="13"/>
      <c r="AI1793" s="2"/>
      <c r="AM1793" s="22"/>
    </row>
    <row r="1794" spans="1:39" s="12" customFormat="1">
      <c r="A1794" s="26"/>
      <c r="B1794" s="11"/>
      <c r="E1794" s="26"/>
      <c r="F1794" s="13"/>
      <c r="G1794" s="13"/>
      <c r="H1794"/>
      <c r="I1794"/>
      <c r="J1794"/>
      <c r="K1794"/>
      <c r="L1794"/>
      <c r="M1794"/>
      <c r="N1794"/>
      <c r="O1794"/>
      <c r="P1794" s="73"/>
      <c r="Q1794" s="74"/>
      <c r="R1794" s="74"/>
      <c r="S1794" s="74"/>
      <c r="T1794" s="74"/>
      <c r="U1794" s="74"/>
      <c r="V1794"/>
      <c r="W1794"/>
      <c r="X1794"/>
      <c r="Y1794" s="13"/>
      <c r="Z1794" s="13"/>
      <c r="AA1794" s="13"/>
      <c r="AC1794"/>
      <c r="AD1794" s="13"/>
      <c r="AI1794" s="2"/>
      <c r="AM1794" s="22"/>
    </row>
    <row r="1795" spans="1:39" s="12" customFormat="1">
      <c r="A1795" s="26"/>
      <c r="B1795" s="11"/>
      <c r="E1795" s="26"/>
      <c r="F1795" s="13"/>
      <c r="G1795" s="13"/>
      <c r="H1795"/>
      <c r="I1795"/>
      <c r="J1795"/>
      <c r="K1795"/>
      <c r="L1795"/>
      <c r="M1795"/>
      <c r="N1795"/>
      <c r="O1795"/>
      <c r="P1795" s="73"/>
      <c r="Q1795" s="74"/>
      <c r="R1795" s="74"/>
      <c r="S1795" s="74"/>
      <c r="T1795" s="74"/>
      <c r="U1795" s="74"/>
      <c r="V1795"/>
      <c r="W1795"/>
      <c r="X1795"/>
      <c r="Y1795" s="13"/>
      <c r="Z1795" s="13"/>
      <c r="AA1795" s="13"/>
      <c r="AC1795"/>
      <c r="AD1795" s="13"/>
      <c r="AI1795" s="2"/>
      <c r="AM1795" s="22"/>
    </row>
    <row r="1796" spans="1:39" s="12" customFormat="1">
      <c r="A1796" s="26"/>
      <c r="B1796" s="11"/>
      <c r="E1796" s="26"/>
      <c r="F1796" s="13"/>
      <c r="G1796" s="13"/>
      <c r="H1796"/>
      <c r="I1796"/>
      <c r="J1796"/>
      <c r="K1796"/>
      <c r="L1796"/>
      <c r="M1796"/>
      <c r="N1796"/>
      <c r="O1796"/>
      <c r="P1796" s="73"/>
      <c r="Q1796" s="74"/>
      <c r="R1796" s="74"/>
      <c r="S1796" s="74"/>
      <c r="T1796" s="74"/>
      <c r="U1796" s="74"/>
      <c r="V1796"/>
      <c r="W1796"/>
      <c r="X1796"/>
      <c r="Y1796" s="13"/>
      <c r="Z1796" s="13"/>
      <c r="AA1796" s="13"/>
      <c r="AC1796"/>
      <c r="AD1796" s="13"/>
      <c r="AI1796" s="2"/>
      <c r="AM1796" s="22"/>
    </row>
    <row r="1797" spans="1:39" s="12" customFormat="1">
      <c r="A1797" s="26"/>
      <c r="B1797" s="11"/>
      <c r="E1797" s="26"/>
      <c r="F1797" s="13"/>
      <c r="G1797" s="13"/>
      <c r="H1797"/>
      <c r="I1797"/>
      <c r="J1797"/>
      <c r="K1797"/>
      <c r="L1797"/>
      <c r="M1797"/>
      <c r="N1797"/>
      <c r="O1797"/>
      <c r="P1797" s="73"/>
      <c r="Q1797" s="74"/>
      <c r="R1797" s="74"/>
      <c r="S1797" s="74"/>
      <c r="T1797" s="74"/>
      <c r="U1797" s="74"/>
      <c r="V1797"/>
      <c r="W1797"/>
      <c r="X1797"/>
      <c r="Y1797" s="13"/>
      <c r="Z1797" s="13"/>
      <c r="AA1797" s="13"/>
      <c r="AC1797"/>
      <c r="AD1797" s="13"/>
      <c r="AI1797" s="2"/>
      <c r="AM1797" s="22"/>
    </row>
    <row r="1798" spans="1:39" s="12" customFormat="1">
      <c r="A1798" s="26"/>
      <c r="B1798" s="11"/>
      <c r="E1798" s="26"/>
      <c r="F1798" s="13"/>
      <c r="G1798" s="13"/>
      <c r="H1798"/>
      <c r="I1798"/>
      <c r="J1798"/>
      <c r="K1798"/>
      <c r="L1798"/>
      <c r="M1798"/>
      <c r="N1798"/>
      <c r="O1798"/>
      <c r="P1798" s="73"/>
      <c r="Q1798" s="74"/>
      <c r="R1798" s="74"/>
      <c r="S1798" s="74"/>
      <c r="T1798" s="74"/>
      <c r="U1798" s="74"/>
      <c r="V1798"/>
      <c r="W1798"/>
      <c r="X1798"/>
      <c r="Y1798" s="13"/>
      <c r="Z1798" s="13"/>
      <c r="AA1798" s="13"/>
      <c r="AC1798"/>
      <c r="AD1798" s="13"/>
      <c r="AI1798" s="2"/>
      <c r="AM1798" s="22"/>
    </row>
    <row r="1799" spans="1:39" s="12" customFormat="1">
      <c r="A1799" s="26"/>
      <c r="B1799" s="11"/>
      <c r="E1799" s="26"/>
      <c r="F1799" s="13"/>
      <c r="G1799" s="13"/>
      <c r="H1799"/>
      <c r="I1799"/>
      <c r="J1799"/>
      <c r="K1799"/>
      <c r="L1799"/>
      <c r="M1799"/>
      <c r="N1799"/>
      <c r="O1799"/>
      <c r="P1799" s="73"/>
      <c r="Q1799" s="74"/>
      <c r="R1799" s="74"/>
      <c r="S1799" s="74"/>
      <c r="T1799" s="74"/>
      <c r="U1799" s="74"/>
      <c r="V1799"/>
      <c r="W1799"/>
      <c r="X1799"/>
      <c r="Y1799" s="13"/>
      <c r="Z1799" s="13"/>
      <c r="AA1799" s="13"/>
      <c r="AC1799"/>
      <c r="AD1799" s="13"/>
      <c r="AI1799" s="2"/>
      <c r="AM1799" s="22"/>
    </row>
    <row r="1800" spans="1:39" s="12" customFormat="1">
      <c r="A1800" s="26"/>
      <c r="B1800" s="11"/>
      <c r="E1800" s="26"/>
      <c r="F1800" s="13"/>
      <c r="G1800" s="13"/>
      <c r="H1800"/>
      <c r="I1800"/>
      <c r="J1800"/>
      <c r="K1800"/>
      <c r="L1800"/>
      <c r="M1800"/>
      <c r="N1800"/>
      <c r="O1800"/>
      <c r="P1800" s="73"/>
      <c r="Q1800" s="74"/>
      <c r="R1800" s="74"/>
      <c r="S1800" s="74"/>
      <c r="T1800" s="74"/>
      <c r="U1800" s="74"/>
      <c r="V1800"/>
      <c r="W1800"/>
      <c r="X1800"/>
      <c r="Y1800" s="13"/>
      <c r="Z1800" s="13"/>
      <c r="AA1800" s="13"/>
      <c r="AC1800"/>
      <c r="AD1800" s="13"/>
      <c r="AI1800" s="2"/>
      <c r="AM1800" s="22"/>
    </row>
    <row r="1801" spans="1:39" s="12" customFormat="1">
      <c r="A1801" s="26"/>
      <c r="B1801" s="11"/>
      <c r="E1801" s="26"/>
      <c r="F1801" s="13"/>
      <c r="G1801" s="13"/>
      <c r="H1801"/>
      <c r="I1801"/>
      <c r="J1801"/>
      <c r="K1801"/>
      <c r="L1801"/>
      <c r="M1801"/>
      <c r="N1801"/>
      <c r="O1801"/>
      <c r="P1801" s="73"/>
      <c r="Q1801" s="74"/>
      <c r="R1801" s="74"/>
      <c r="S1801" s="74"/>
      <c r="T1801" s="74"/>
      <c r="U1801" s="74"/>
      <c r="V1801"/>
      <c r="W1801"/>
      <c r="X1801"/>
      <c r="Y1801" s="13"/>
      <c r="Z1801" s="13"/>
      <c r="AA1801" s="13"/>
      <c r="AC1801"/>
      <c r="AD1801" s="13"/>
      <c r="AI1801" s="2"/>
      <c r="AM1801" s="22"/>
    </row>
    <row r="1802" spans="1:39" s="12" customFormat="1">
      <c r="A1802" s="26"/>
      <c r="B1802" s="11"/>
      <c r="E1802" s="26"/>
      <c r="F1802" s="13"/>
      <c r="G1802" s="13"/>
      <c r="H1802"/>
      <c r="I1802"/>
      <c r="J1802"/>
      <c r="K1802"/>
      <c r="L1802"/>
      <c r="M1802"/>
      <c r="N1802"/>
      <c r="O1802"/>
      <c r="P1802" s="73"/>
      <c r="Q1802" s="74"/>
      <c r="R1802" s="74"/>
      <c r="S1802" s="74"/>
      <c r="T1802" s="74"/>
      <c r="U1802" s="74"/>
      <c r="V1802"/>
      <c r="W1802"/>
      <c r="X1802"/>
      <c r="Y1802" s="13"/>
      <c r="Z1802" s="13"/>
      <c r="AA1802" s="13"/>
      <c r="AC1802"/>
      <c r="AD1802" s="13"/>
      <c r="AI1802" s="2"/>
      <c r="AM1802" s="22"/>
    </row>
    <row r="1803" spans="1:39" s="12" customFormat="1">
      <c r="A1803" s="26"/>
      <c r="B1803" s="11"/>
      <c r="E1803" s="26"/>
      <c r="F1803" s="13"/>
      <c r="G1803" s="13"/>
      <c r="H1803"/>
      <c r="I1803"/>
      <c r="J1803"/>
      <c r="K1803"/>
      <c r="L1803"/>
      <c r="M1803"/>
      <c r="N1803"/>
      <c r="O1803"/>
      <c r="P1803" s="73"/>
      <c r="Q1803" s="74"/>
      <c r="R1803" s="74"/>
      <c r="S1803" s="74"/>
      <c r="T1803" s="74"/>
      <c r="U1803" s="74"/>
      <c r="V1803"/>
      <c r="W1803"/>
      <c r="X1803"/>
      <c r="Y1803" s="13"/>
      <c r="Z1803" s="13"/>
      <c r="AA1803" s="13"/>
      <c r="AC1803"/>
      <c r="AD1803" s="13"/>
      <c r="AI1803" s="2"/>
      <c r="AM1803" s="22"/>
    </row>
    <row r="1804" spans="1:39" s="12" customFormat="1">
      <c r="A1804" s="26"/>
      <c r="B1804" s="11"/>
      <c r="E1804" s="26"/>
      <c r="F1804" s="13"/>
      <c r="G1804" s="13"/>
      <c r="H1804"/>
      <c r="I1804"/>
      <c r="J1804"/>
      <c r="K1804"/>
      <c r="L1804"/>
      <c r="M1804"/>
      <c r="N1804"/>
      <c r="O1804"/>
      <c r="P1804" s="73"/>
      <c r="Q1804" s="74"/>
      <c r="R1804" s="74"/>
      <c r="S1804" s="74"/>
      <c r="T1804" s="74"/>
      <c r="U1804" s="74"/>
      <c r="V1804"/>
      <c r="W1804"/>
      <c r="X1804"/>
      <c r="Y1804" s="13"/>
      <c r="Z1804" s="13"/>
      <c r="AA1804" s="13"/>
      <c r="AC1804"/>
      <c r="AD1804" s="13"/>
      <c r="AI1804" s="2"/>
      <c r="AM1804" s="22"/>
    </row>
    <row r="1805" spans="1:39" s="12" customFormat="1">
      <c r="A1805" s="26"/>
      <c r="B1805" s="11"/>
      <c r="E1805" s="26"/>
      <c r="F1805" s="13"/>
      <c r="G1805" s="13"/>
      <c r="H1805"/>
      <c r="I1805"/>
      <c r="J1805"/>
      <c r="K1805"/>
      <c r="L1805"/>
      <c r="M1805"/>
      <c r="N1805"/>
      <c r="O1805"/>
      <c r="P1805" s="73"/>
      <c r="Q1805" s="74"/>
      <c r="R1805" s="74"/>
      <c r="S1805" s="74"/>
      <c r="T1805" s="74"/>
      <c r="U1805" s="74"/>
      <c r="V1805"/>
      <c r="W1805"/>
      <c r="X1805"/>
      <c r="Y1805" s="13"/>
      <c r="Z1805" s="13"/>
      <c r="AA1805" s="13"/>
      <c r="AC1805"/>
      <c r="AD1805" s="13"/>
      <c r="AI1805" s="2"/>
      <c r="AM1805" s="22"/>
    </row>
    <row r="1806" spans="1:39" s="12" customFormat="1">
      <c r="A1806" s="26"/>
      <c r="B1806" s="11"/>
      <c r="E1806" s="26"/>
      <c r="F1806" s="13"/>
      <c r="G1806" s="13"/>
      <c r="H1806"/>
      <c r="I1806"/>
      <c r="J1806"/>
      <c r="K1806"/>
      <c r="L1806"/>
      <c r="M1806"/>
      <c r="N1806"/>
      <c r="O1806"/>
      <c r="P1806" s="73"/>
      <c r="Q1806" s="74"/>
      <c r="R1806" s="74"/>
      <c r="S1806" s="74"/>
      <c r="T1806" s="74"/>
      <c r="U1806" s="74"/>
      <c r="V1806"/>
      <c r="W1806"/>
      <c r="X1806"/>
      <c r="Y1806" s="13"/>
      <c r="Z1806" s="13"/>
      <c r="AA1806" s="13"/>
      <c r="AC1806"/>
      <c r="AD1806" s="13"/>
      <c r="AI1806" s="2"/>
      <c r="AM1806" s="22"/>
    </row>
    <row r="1807" spans="1:39" s="12" customFormat="1">
      <c r="A1807" s="26"/>
      <c r="B1807" s="11"/>
      <c r="E1807" s="26"/>
      <c r="F1807" s="13"/>
      <c r="G1807" s="13"/>
      <c r="H1807"/>
      <c r="I1807"/>
      <c r="J1807"/>
      <c r="K1807"/>
      <c r="L1807"/>
      <c r="M1807"/>
      <c r="N1807"/>
      <c r="O1807"/>
      <c r="P1807" s="73"/>
      <c r="Q1807" s="74"/>
      <c r="R1807" s="74"/>
      <c r="S1807" s="74"/>
      <c r="T1807" s="74"/>
      <c r="U1807" s="74"/>
      <c r="V1807"/>
      <c r="W1807"/>
      <c r="X1807"/>
      <c r="Y1807" s="13"/>
      <c r="Z1807" s="13"/>
      <c r="AA1807" s="13"/>
      <c r="AC1807"/>
      <c r="AD1807" s="13"/>
      <c r="AI1807" s="2"/>
      <c r="AM1807" s="22"/>
    </row>
    <row r="1808" spans="1:39" s="12" customFormat="1">
      <c r="A1808" s="26"/>
      <c r="B1808" s="11"/>
      <c r="E1808" s="26"/>
      <c r="F1808" s="13"/>
      <c r="G1808" s="13"/>
      <c r="H1808"/>
      <c r="I1808"/>
      <c r="J1808"/>
      <c r="K1808"/>
      <c r="L1808"/>
      <c r="M1808"/>
      <c r="N1808"/>
      <c r="O1808"/>
      <c r="P1808" s="73"/>
      <c r="Q1808" s="74"/>
      <c r="R1808" s="74"/>
      <c r="S1808" s="74"/>
      <c r="T1808" s="74"/>
      <c r="U1808" s="74"/>
      <c r="V1808"/>
      <c r="W1808"/>
      <c r="X1808"/>
      <c r="Y1808" s="13"/>
      <c r="Z1808" s="13"/>
      <c r="AA1808" s="13"/>
      <c r="AC1808"/>
      <c r="AD1808" s="13"/>
      <c r="AI1808" s="2"/>
      <c r="AM1808" s="22"/>
    </row>
    <row r="1809" spans="1:39" s="12" customFormat="1">
      <c r="A1809" s="26"/>
      <c r="B1809" s="11"/>
      <c r="E1809" s="26"/>
      <c r="F1809" s="13"/>
      <c r="G1809" s="13"/>
      <c r="H1809"/>
      <c r="I1809"/>
      <c r="J1809"/>
      <c r="K1809"/>
      <c r="L1809"/>
      <c r="M1809"/>
      <c r="N1809"/>
      <c r="O1809"/>
      <c r="P1809" s="73"/>
      <c r="Q1809" s="74"/>
      <c r="R1809" s="74"/>
      <c r="S1809" s="74"/>
      <c r="T1809" s="74"/>
      <c r="U1809" s="74"/>
      <c r="V1809"/>
      <c r="W1809"/>
      <c r="X1809"/>
      <c r="Y1809" s="13"/>
      <c r="Z1809" s="13"/>
      <c r="AA1809" s="13"/>
      <c r="AC1809"/>
      <c r="AD1809" s="13"/>
      <c r="AI1809" s="2"/>
      <c r="AM1809" s="22"/>
    </row>
    <row r="1810" spans="1:39" s="12" customFormat="1">
      <c r="A1810" s="26"/>
      <c r="B1810" s="11"/>
      <c r="E1810" s="26"/>
      <c r="F1810" s="13"/>
      <c r="G1810" s="13"/>
      <c r="H1810"/>
      <c r="I1810"/>
      <c r="J1810"/>
      <c r="K1810"/>
      <c r="L1810"/>
      <c r="M1810"/>
      <c r="N1810"/>
      <c r="O1810"/>
      <c r="P1810" s="73"/>
      <c r="Q1810" s="74"/>
      <c r="R1810" s="74"/>
      <c r="S1810" s="74"/>
      <c r="T1810" s="74"/>
      <c r="U1810" s="74"/>
      <c r="V1810"/>
      <c r="W1810"/>
      <c r="X1810"/>
      <c r="Y1810" s="13"/>
      <c r="Z1810" s="13"/>
      <c r="AA1810" s="13"/>
      <c r="AC1810"/>
      <c r="AD1810" s="13"/>
      <c r="AI1810" s="2"/>
      <c r="AM1810" s="22"/>
    </row>
    <row r="1811" spans="1:39" s="12" customFormat="1">
      <c r="A1811" s="26"/>
      <c r="B1811" s="11"/>
      <c r="E1811" s="26"/>
      <c r="F1811" s="13"/>
      <c r="G1811" s="13"/>
      <c r="H1811"/>
      <c r="I1811"/>
      <c r="J1811"/>
      <c r="K1811"/>
      <c r="L1811"/>
      <c r="M1811"/>
      <c r="N1811"/>
      <c r="O1811"/>
      <c r="P1811" s="73"/>
      <c r="Q1811" s="74"/>
      <c r="R1811" s="74"/>
      <c r="S1811" s="74"/>
      <c r="T1811" s="74"/>
      <c r="U1811" s="74"/>
      <c r="V1811"/>
      <c r="W1811"/>
      <c r="X1811"/>
      <c r="Y1811" s="13"/>
      <c r="Z1811" s="13"/>
      <c r="AA1811" s="13"/>
      <c r="AC1811"/>
      <c r="AD1811" s="13"/>
      <c r="AI1811" s="2"/>
      <c r="AM1811" s="22"/>
    </row>
    <row r="1812" spans="1:39" s="12" customFormat="1">
      <c r="A1812" s="26"/>
      <c r="B1812" s="11"/>
      <c r="E1812" s="26"/>
      <c r="F1812" s="13"/>
      <c r="G1812" s="13"/>
      <c r="H1812"/>
      <c r="I1812"/>
      <c r="J1812"/>
      <c r="K1812"/>
      <c r="L1812"/>
      <c r="M1812"/>
      <c r="N1812"/>
      <c r="O1812"/>
      <c r="P1812" s="73"/>
      <c r="Q1812" s="74"/>
      <c r="R1812" s="74"/>
      <c r="S1812" s="74"/>
      <c r="T1812" s="74"/>
      <c r="U1812" s="74"/>
      <c r="V1812"/>
      <c r="W1812"/>
      <c r="X1812"/>
      <c r="Y1812" s="13"/>
      <c r="Z1812" s="13"/>
      <c r="AA1812" s="13"/>
      <c r="AC1812"/>
      <c r="AD1812" s="13"/>
      <c r="AI1812" s="2"/>
      <c r="AM1812" s="22"/>
    </row>
    <row r="1813" spans="1:39" s="12" customFormat="1">
      <c r="A1813" s="26"/>
      <c r="B1813" s="11"/>
      <c r="E1813" s="26"/>
      <c r="F1813" s="13"/>
      <c r="G1813" s="13"/>
      <c r="H1813"/>
      <c r="I1813"/>
      <c r="J1813"/>
      <c r="K1813"/>
      <c r="L1813"/>
      <c r="M1813"/>
      <c r="N1813"/>
      <c r="O1813"/>
      <c r="P1813" s="73"/>
      <c r="Q1813" s="74"/>
      <c r="R1813" s="74"/>
      <c r="S1813" s="74"/>
      <c r="T1813" s="74"/>
      <c r="U1813" s="74"/>
      <c r="V1813"/>
      <c r="W1813"/>
      <c r="X1813"/>
      <c r="Y1813" s="13"/>
      <c r="Z1813" s="13"/>
      <c r="AA1813" s="13"/>
      <c r="AC1813"/>
      <c r="AD1813" s="13"/>
      <c r="AI1813" s="2"/>
      <c r="AM1813" s="22"/>
    </row>
    <row r="1814" spans="1:39" s="12" customFormat="1">
      <c r="A1814" s="26"/>
      <c r="B1814" s="11"/>
      <c r="E1814" s="26"/>
      <c r="F1814" s="13"/>
      <c r="G1814" s="13"/>
      <c r="H1814"/>
      <c r="I1814"/>
      <c r="J1814"/>
      <c r="K1814"/>
      <c r="L1814"/>
      <c r="M1814"/>
      <c r="N1814"/>
      <c r="O1814"/>
      <c r="P1814" s="73"/>
      <c r="Q1814" s="74"/>
      <c r="R1814" s="74"/>
      <c r="S1814" s="74"/>
      <c r="T1814" s="74"/>
      <c r="U1814" s="74"/>
      <c r="V1814"/>
      <c r="W1814"/>
      <c r="X1814"/>
      <c r="Y1814" s="13"/>
      <c r="Z1814" s="13"/>
      <c r="AA1814" s="13"/>
      <c r="AC1814"/>
      <c r="AD1814" s="13"/>
      <c r="AI1814" s="2"/>
      <c r="AM1814" s="22"/>
    </row>
    <row r="1815" spans="1:39" s="12" customFormat="1">
      <c r="A1815" s="26"/>
      <c r="B1815" s="11"/>
      <c r="E1815" s="26"/>
      <c r="F1815" s="13"/>
      <c r="G1815" s="13"/>
      <c r="H1815"/>
      <c r="I1815"/>
      <c r="J1815"/>
      <c r="K1815"/>
      <c r="L1815"/>
      <c r="M1815"/>
      <c r="N1815"/>
      <c r="O1815"/>
      <c r="P1815" s="73"/>
      <c r="Q1815" s="74"/>
      <c r="R1815" s="74"/>
      <c r="S1815" s="74"/>
      <c r="T1815" s="74"/>
      <c r="U1815" s="74"/>
      <c r="V1815"/>
      <c r="W1815"/>
      <c r="X1815"/>
      <c r="Y1815" s="13"/>
      <c r="Z1815" s="13"/>
      <c r="AA1815" s="13"/>
      <c r="AC1815"/>
      <c r="AD1815" s="13"/>
      <c r="AI1815" s="2"/>
      <c r="AM1815" s="22"/>
    </row>
    <row r="1816" spans="1:39" s="12" customFormat="1">
      <c r="A1816" s="26"/>
      <c r="B1816" s="11"/>
      <c r="E1816" s="26"/>
      <c r="F1816" s="13"/>
      <c r="G1816" s="13"/>
      <c r="H1816"/>
      <c r="I1816"/>
      <c r="J1816"/>
      <c r="K1816"/>
      <c r="L1816"/>
      <c r="M1816"/>
      <c r="N1816"/>
      <c r="O1816"/>
      <c r="P1816" s="73"/>
      <c r="Q1816" s="74"/>
      <c r="R1816" s="74"/>
      <c r="S1816" s="74"/>
      <c r="T1816" s="74"/>
      <c r="U1816" s="74"/>
      <c r="V1816"/>
      <c r="W1816"/>
      <c r="X1816"/>
      <c r="Y1816" s="13"/>
      <c r="Z1816" s="13"/>
      <c r="AA1816" s="13"/>
      <c r="AC1816"/>
      <c r="AD1816" s="13"/>
      <c r="AI1816" s="2"/>
      <c r="AM1816" s="22"/>
    </row>
    <row r="1817" spans="1:39" s="12" customFormat="1">
      <c r="A1817" s="26"/>
      <c r="B1817" s="11"/>
      <c r="E1817" s="26"/>
      <c r="F1817" s="13"/>
      <c r="G1817" s="13"/>
      <c r="H1817"/>
      <c r="I1817"/>
      <c r="J1817"/>
      <c r="K1817"/>
      <c r="L1817"/>
      <c r="M1817"/>
      <c r="N1817"/>
      <c r="O1817"/>
      <c r="P1817" s="73"/>
      <c r="Q1817" s="74"/>
      <c r="R1817" s="74"/>
      <c r="S1817" s="74"/>
      <c r="T1817" s="74"/>
      <c r="U1817" s="74"/>
      <c r="V1817"/>
      <c r="W1817"/>
      <c r="X1817"/>
      <c r="Y1817" s="13"/>
      <c r="Z1817" s="13"/>
      <c r="AA1817" s="13"/>
      <c r="AC1817"/>
      <c r="AD1817" s="13"/>
      <c r="AI1817" s="2"/>
      <c r="AM1817" s="22"/>
    </row>
    <row r="1818" spans="1:39" s="12" customFormat="1">
      <c r="A1818" s="26"/>
      <c r="B1818" s="11"/>
      <c r="E1818" s="26"/>
      <c r="F1818" s="13"/>
      <c r="G1818" s="13"/>
      <c r="H1818"/>
      <c r="I1818"/>
      <c r="J1818"/>
      <c r="K1818"/>
      <c r="L1818"/>
      <c r="M1818"/>
      <c r="N1818"/>
      <c r="O1818"/>
      <c r="P1818" s="73"/>
      <c r="Q1818" s="74"/>
      <c r="R1818" s="74"/>
      <c r="S1818" s="74"/>
      <c r="T1818" s="74"/>
      <c r="U1818" s="74"/>
      <c r="V1818"/>
      <c r="W1818"/>
      <c r="X1818"/>
      <c r="Y1818" s="13"/>
      <c r="Z1818" s="13"/>
      <c r="AA1818" s="13"/>
      <c r="AC1818"/>
      <c r="AD1818" s="13"/>
      <c r="AI1818" s="2"/>
      <c r="AM1818" s="22"/>
    </row>
    <row r="1819" spans="1:39" s="12" customFormat="1">
      <c r="A1819" s="26"/>
      <c r="B1819" s="11"/>
      <c r="E1819" s="26"/>
      <c r="F1819" s="13"/>
      <c r="G1819" s="13"/>
      <c r="H1819"/>
      <c r="I1819"/>
      <c r="J1819"/>
      <c r="K1819"/>
      <c r="L1819"/>
      <c r="M1819"/>
      <c r="N1819"/>
      <c r="O1819"/>
      <c r="P1819" s="73"/>
      <c r="Q1819" s="74"/>
      <c r="R1819" s="74"/>
      <c r="S1819" s="74"/>
      <c r="T1819" s="74"/>
      <c r="U1819" s="74"/>
      <c r="V1819"/>
      <c r="W1819"/>
      <c r="X1819"/>
      <c r="Y1819" s="13"/>
      <c r="Z1819" s="13"/>
      <c r="AA1819" s="13"/>
      <c r="AC1819"/>
      <c r="AD1819" s="13"/>
      <c r="AI1819" s="2"/>
      <c r="AM1819" s="22"/>
    </row>
    <row r="1820" spans="1:39" s="12" customFormat="1">
      <c r="A1820" s="26"/>
      <c r="B1820" s="11"/>
      <c r="E1820" s="26"/>
      <c r="F1820" s="13"/>
      <c r="G1820" s="13"/>
      <c r="H1820"/>
      <c r="I1820"/>
      <c r="J1820"/>
      <c r="K1820"/>
      <c r="L1820"/>
      <c r="M1820"/>
      <c r="N1820"/>
      <c r="O1820"/>
      <c r="P1820" s="73"/>
      <c r="Q1820" s="74"/>
      <c r="R1820" s="74"/>
      <c r="S1820" s="74"/>
      <c r="T1820" s="74"/>
      <c r="U1820" s="74"/>
      <c r="V1820"/>
      <c r="W1820"/>
      <c r="X1820"/>
      <c r="Y1820" s="13"/>
      <c r="Z1820" s="13"/>
      <c r="AA1820" s="13"/>
      <c r="AC1820"/>
      <c r="AD1820" s="13"/>
      <c r="AI1820" s="2"/>
      <c r="AM1820" s="22"/>
    </row>
    <row r="1821" spans="1:39" s="12" customFormat="1">
      <c r="A1821" s="26"/>
      <c r="B1821" s="11"/>
      <c r="E1821" s="26"/>
      <c r="F1821" s="13"/>
      <c r="G1821" s="13"/>
      <c r="H1821"/>
      <c r="I1821"/>
      <c r="J1821"/>
      <c r="K1821"/>
      <c r="L1821"/>
      <c r="M1821"/>
      <c r="N1821"/>
      <c r="O1821"/>
      <c r="P1821" s="73"/>
      <c r="Q1821" s="74"/>
      <c r="R1821" s="74"/>
      <c r="S1821" s="74"/>
      <c r="T1821" s="74"/>
      <c r="U1821" s="74"/>
      <c r="V1821"/>
      <c r="W1821"/>
      <c r="X1821"/>
      <c r="Y1821" s="13"/>
      <c r="Z1821" s="13"/>
      <c r="AA1821" s="13"/>
      <c r="AC1821"/>
      <c r="AD1821" s="13"/>
      <c r="AI1821" s="2"/>
      <c r="AM1821" s="22"/>
    </row>
    <row r="1822" spans="1:39" s="12" customFormat="1">
      <c r="A1822" s="26"/>
      <c r="B1822" s="11"/>
      <c r="E1822" s="26"/>
      <c r="F1822" s="13"/>
      <c r="G1822" s="13"/>
      <c r="H1822"/>
      <c r="I1822"/>
      <c r="J1822"/>
      <c r="K1822"/>
      <c r="L1822"/>
      <c r="M1822"/>
      <c r="N1822"/>
      <c r="O1822"/>
      <c r="P1822" s="73"/>
      <c r="Q1822" s="74"/>
      <c r="R1822" s="74"/>
      <c r="S1822" s="74"/>
      <c r="T1822" s="74"/>
      <c r="U1822" s="74"/>
      <c r="V1822"/>
      <c r="W1822"/>
      <c r="X1822"/>
      <c r="Y1822" s="13"/>
      <c r="Z1822" s="13"/>
      <c r="AA1822" s="13"/>
      <c r="AC1822"/>
      <c r="AD1822" s="13"/>
      <c r="AI1822" s="2"/>
      <c r="AM1822" s="22"/>
    </row>
    <row r="1823" spans="1:39" s="12" customFormat="1">
      <c r="A1823" s="26"/>
      <c r="B1823" s="11"/>
      <c r="E1823" s="26"/>
      <c r="F1823" s="13"/>
      <c r="G1823" s="13"/>
      <c r="H1823"/>
      <c r="I1823"/>
      <c r="J1823"/>
      <c r="K1823"/>
      <c r="L1823"/>
      <c r="M1823"/>
      <c r="N1823"/>
      <c r="O1823"/>
      <c r="P1823" s="73"/>
      <c r="Q1823" s="74"/>
      <c r="R1823" s="74"/>
      <c r="S1823" s="74"/>
      <c r="T1823" s="74"/>
      <c r="U1823" s="74"/>
      <c r="V1823"/>
      <c r="W1823"/>
      <c r="X1823"/>
      <c r="Y1823" s="13"/>
      <c r="Z1823" s="13"/>
      <c r="AA1823" s="13"/>
      <c r="AC1823"/>
      <c r="AD1823" s="13"/>
      <c r="AI1823" s="2"/>
      <c r="AM1823" s="22"/>
    </row>
    <row r="1824" spans="1:39" s="12" customFormat="1">
      <c r="A1824" s="26"/>
      <c r="B1824" s="11"/>
      <c r="E1824" s="26"/>
      <c r="F1824" s="13"/>
      <c r="G1824" s="13"/>
      <c r="H1824"/>
      <c r="I1824"/>
      <c r="J1824"/>
      <c r="K1824"/>
      <c r="L1824"/>
      <c r="M1824"/>
      <c r="N1824"/>
      <c r="O1824"/>
      <c r="P1824" s="73"/>
      <c r="Q1824" s="74"/>
      <c r="R1824" s="74"/>
      <c r="S1824" s="74"/>
      <c r="T1824" s="74"/>
      <c r="U1824" s="74"/>
      <c r="V1824"/>
      <c r="W1824"/>
      <c r="X1824"/>
      <c r="Y1824" s="13"/>
      <c r="Z1824" s="13"/>
      <c r="AA1824" s="13"/>
      <c r="AC1824"/>
      <c r="AD1824" s="13"/>
      <c r="AI1824" s="2"/>
      <c r="AM1824" s="22"/>
    </row>
    <row r="1825" spans="1:39" s="12" customFormat="1">
      <c r="A1825" s="26"/>
      <c r="B1825" s="11"/>
      <c r="E1825" s="26"/>
      <c r="F1825" s="13"/>
      <c r="G1825" s="13"/>
      <c r="H1825"/>
      <c r="I1825"/>
      <c r="J1825"/>
      <c r="K1825"/>
      <c r="L1825"/>
      <c r="M1825"/>
      <c r="N1825"/>
      <c r="O1825"/>
      <c r="P1825" s="73"/>
      <c r="Q1825" s="74"/>
      <c r="R1825" s="74"/>
      <c r="S1825" s="74"/>
      <c r="T1825" s="74"/>
      <c r="U1825" s="74"/>
      <c r="V1825"/>
      <c r="W1825"/>
      <c r="X1825"/>
      <c r="Y1825" s="13"/>
      <c r="Z1825" s="13"/>
      <c r="AA1825" s="13"/>
      <c r="AC1825"/>
      <c r="AD1825" s="13"/>
      <c r="AI1825" s="2"/>
      <c r="AM1825" s="22"/>
    </row>
    <row r="1826" spans="1:39" s="12" customFormat="1">
      <c r="A1826" s="26"/>
      <c r="B1826" s="11"/>
      <c r="E1826" s="26"/>
      <c r="F1826" s="13"/>
      <c r="G1826" s="13"/>
      <c r="H1826"/>
      <c r="I1826"/>
      <c r="J1826"/>
      <c r="K1826"/>
      <c r="L1826"/>
      <c r="M1826"/>
      <c r="N1826"/>
      <c r="O1826"/>
      <c r="P1826" s="73"/>
      <c r="Q1826" s="74"/>
      <c r="R1826" s="74"/>
      <c r="S1826" s="74"/>
      <c r="T1826" s="74"/>
      <c r="U1826" s="74"/>
      <c r="V1826"/>
      <c r="W1826"/>
      <c r="X1826"/>
      <c r="Y1826" s="13"/>
      <c r="Z1826" s="13"/>
      <c r="AA1826" s="13"/>
      <c r="AC1826"/>
      <c r="AD1826" s="13"/>
      <c r="AI1826" s="2"/>
      <c r="AM1826" s="22"/>
    </row>
    <row r="1827" spans="1:39" s="12" customFormat="1">
      <c r="A1827" s="26"/>
      <c r="B1827" s="11"/>
      <c r="E1827" s="26"/>
      <c r="F1827" s="13"/>
      <c r="G1827" s="13"/>
      <c r="H1827"/>
      <c r="I1827"/>
      <c r="J1827"/>
      <c r="K1827"/>
      <c r="L1827"/>
      <c r="M1827"/>
      <c r="N1827"/>
      <c r="O1827"/>
      <c r="P1827" s="73"/>
      <c r="Q1827" s="74"/>
      <c r="R1827" s="74"/>
      <c r="S1827" s="74"/>
      <c r="T1827" s="74"/>
      <c r="U1827" s="74"/>
      <c r="V1827"/>
      <c r="W1827"/>
      <c r="X1827"/>
      <c r="Y1827" s="13"/>
      <c r="Z1827" s="13"/>
      <c r="AA1827" s="13"/>
      <c r="AC1827"/>
      <c r="AD1827" s="13"/>
      <c r="AI1827" s="2"/>
      <c r="AM1827" s="22"/>
    </row>
    <row r="1828" spans="1:39" s="12" customFormat="1">
      <c r="A1828" s="26"/>
      <c r="B1828" s="11"/>
      <c r="E1828" s="26"/>
      <c r="F1828" s="13"/>
      <c r="G1828" s="13"/>
      <c r="H1828"/>
      <c r="I1828"/>
      <c r="J1828"/>
      <c r="K1828"/>
      <c r="L1828"/>
      <c r="M1828"/>
      <c r="N1828"/>
      <c r="O1828"/>
      <c r="P1828" s="73"/>
      <c r="Q1828" s="74"/>
      <c r="R1828" s="74"/>
      <c r="S1828" s="74"/>
      <c r="T1828" s="74"/>
      <c r="U1828" s="74"/>
      <c r="V1828"/>
      <c r="W1828"/>
      <c r="X1828"/>
      <c r="Y1828" s="13"/>
      <c r="Z1828" s="13"/>
      <c r="AA1828" s="13"/>
      <c r="AC1828"/>
      <c r="AD1828" s="13"/>
      <c r="AI1828" s="2"/>
      <c r="AM1828" s="22"/>
    </row>
    <row r="1829" spans="1:39" s="12" customFormat="1">
      <c r="A1829" s="26"/>
      <c r="B1829" s="11"/>
      <c r="E1829" s="26"/>
      <c r="F1829" s="13"/>
      <c r="G1829" s="13"/>
      <c r="H1829"/>
      <c r="I1829"/>
      <c r="J1829"/>
      <c r="K1829"/>
      <c r="L1829"/>
      <c r="M1829"/>
      <c r="N1829"/>
      <c r="O1829"/>
      <c r="P1829" s="73"/>
      <c r="Q1829" s="74"/>
      <c r="R1829" s="74"/>
      <c r="S1829" s="74"/>
      <c r="T1829" s="74"/>
      <c r="U1829" s="74"/>
      <c r="V1829"/>
      <c r="W1829"/>
      <c r="X1829"/>
      <c r="Y1829" s="13"/>
      <c r="Z1829" s="13"/>
      <c r="AA1829" s="13"/>
      <c r="AC1829"/>
      <c r="AD1829" s="13"/>
      <c r="AI1829" s="2"/>
      <c r="AM1829" s="22"/>
    </row>
    <row r="1830" spans="1:39" s="12" customFormat="1">
      <c r="A1830" s="26"/>
      <c r="B1830" s="11"/>
      <c r="E1830" s="26"/>
      <c r="F1830" s="13"/>
      <c r="G1830" s="13"/>
      <c r="H1830"/>
      <c r="I1830"/>
      <c r="J1830"/>
      <c r="K1830"/>
      <c r="L1830"/>
      <c r="M1830"/>
      <c r="N1830"/>
      <c r="O1830"/>
      <c r="P1830" s="73"/>
      <c r="Q1830" s="74"/>
      <c r="R1830" s="74"/>
      <c r="S1830" s="74"/>
      <c r="T1830" s="74"/>
      <c r="U1830" s="74"/>
      <c r="V1830"/>
      <c r="W1830"/>
      <c r="X1830"/>
      <c r="Y1830" s="13"/>
      <c r="Z1830" s="13"/>
      <c r="AA1830" s="13"/>
      <c r="AC1830"/>
      <c r="AD1830" s="13"/>
      <c r="AI1830" s="2"/>
      <c r="AM1830" s="22"/>
    </row>
    <row r="1831" spans="1:39" s="12" customFormat="1">
      <c r="A1831" s="26"/>
      <c r="B1831" s="11"/>
      <c r="E1831" s="26"/>
      <c r="F1831" s="13"/>
      <c r="G1831" s="13"/>
      <c r="H1831"/>
      <c r="I1831"/>
      <c r="J1831"/>
      <c r="K1831"/>
      <c r="L1831"/>
      <c r="M1831"/>
      <c r="N1831"/>
      <c r="O1831"/>
      <c r="P1831" s="73"/>
      <c r="Q1831" s="74"/>
      <c r="R1831" s="74"/>
      <c r="S1831" s="74"/>
      <c r="T1831" s="74"/>
      <c r="U1831" s="74"/>
      <c r="V1831"/>
      <c r="W1831"/>
      <c r="X1831"/>
      <c r="Y1831" s="13"/>
      <c r="Z1831" s="13"/>
      <c r="AA1831" s="13"/>
      <c r="AC1831"/>
      <c r="AD1831" s="13"/>
      <c r="AI1831" s="2"/>
      <c r="AM1831" s="22"/>
    </row>
    <row r="1832" spans="1:39" s="12" customFormat="1">
      <c r="A1832" s="26"/>
      <c r="B1832" s="11"/>
      <c r="E1832" s="26"/>
      <c r="F1832" s="13"/>
      <c r="G1832" s="13"/>
      <c r="H1832"/>
      <c r="I1832"/>
      <c r="J1832"/>
      <c r="K1832"/>
      <c r="L1832"/>
      <c r="M1832"/>
      <c r="N1832"/>
      <c r="O1832"/>
      <c r="P1832" s="73"/>
      <c r="Q1832" s="74"/>
      <c r="R1832" s="74"/>
      <c r="S1832" s="74"/>
      <c r="T1832" s="74"/>
      <c r="U1832" s="74"/>
      <c r="V1832"/>
      <c r="W1832"/>
      <c r="X1832"/>
      <c r="Y1832" s="13"/>
      <c r="Z1832" s="13"/>
      <c r="AA1832" s="13"/>
      <c r="AC1832"/>
      <c r="AD1832" s="13"/>
      <c r="AI1832" s="2"/>
      <c r="AM1832" s="22"/>
    </row>
    <row r="1833" spans="1:39" s="12" customFormat="1">
      <c r="A1833" s="26"/>
      <c r="B1833" s="11"/>
      <c r="E1833" s="26"/>
      <c r="F1833" s="13"/>
      <c r="G1833" s="13"/>
      <c r="H1833"/>
      <c r="I1833"/>
      <c r="J1833"/>
      <c r="K1833"/>
      <c r="L1833"/>
      <c r="M1833"/>
      <c r="N1833"/>
      <c r="O1833"/>
      <c r="P1833" s="73"/>
      <c r="Q1833" s="74"/>
      <c r="R1833" s="74"/>
      <c r="S1833" s="74"/>
      <c r="T1833" s="74"/>
      <c r="U1833" s="74"/>
      <c r="V1833"/>
      <c r="W1833"/>
      <c r="X1833"/>
      <c r="Y1833" s="13"/>
      <c r="Z1833" s="13"/>
      <c r="AA1833" s="13"/>
      <c r="AC1833"/>
      <c r="AD1833" s="13"/>
      <c r="AI1833" s="2"/>
      <c r="AM1833" s="22"/>
    </row>
    <row r="1834" spans="1:39" s="12" customFormat="1">
      <c r="A1834" s="26"/>
      <c r="B1834" s="11"/>
      <c r="E1834" s="26"/>
      <c r="F1834" s="13"/>
      <c r="G1834" s="13"/>
      <c r="H1834"/>
      <c r="I1834"/>
      <c r="J1834"/>
      <c r="K1834"/>
      <c r="L1834"/>
      <c r="M1834"/>
      <c r="N1834"/>
      <c r="O1834"/>
      <c r="P1834" s="73"/>
      <c r="Q1834" s="74"/>
      <c r="R1834" s="74"/>
      <c r="S1834" s="74"/>
      <c r="T1834" s="74"/>
      <c r="U1834" s="74"/>
      <c r="V1834"/>
      <c r="W1834"/>
      <c r="X1834"/>
      <c r="Y1834" s="13"/>
      <c r="Z1834" s="13"/>
      <c r="AA1834" s="13"/>
      <c r="AC1834"/>
      <c r="AD1834" s="13"/>
      <c r="AI1834" s="2"/>
      <c r="AM1834" s="22"/>
    </row>
    <row r="1835" spans="1:39" s="12" customFormat="1">
      <c r="A1835" s="26"/>
      <c r="B1835" s="11"/>
      <c r="E1835" s="26"/>
      <c r="F1835" s="13"/>
      <c r="G1835" s="13"/>
      <c r="H1835"/>
      <c r="I1835"/>
      <c r="J1835"/>
      <c r="K1835"/>
      <c r="L1835"/>
      <c r="M1835"/>
      <c r="N1835"/>
      <c r="O1835"/>
      <c r="P1835" s="73"/>
      <c r="Q1835" s="74"/>
      <c r="R1835" s="74"/>
      <c r="S1835" s="74"/>
      <c r="T1835" s="74"/>
      <c r="U1835" s="74"/>
      <c r="V1835"/>
      <c r="W1835"/>
      <c r="X1835"/>
      <c r="Y1835" s="13"/>
      <c r="Z1835" s="13"/>
      <c r="AA1835" s="13"/>
      <c r="AC1835"/>
      <c r="AD1835" s="13"/>
      <c r="AI1835" s="2"/>
      <c r="AM1835" s="22"/>
    </row>
    <row r="1836" spans="1:39" s="12" customFormat="1">
      <c r="A1836" s="26"/>
      <c r="B1836" s="11"/>
      <c r="E1836" s="26"/>
      <c r="F1836" s="13"/>
      <c r="G1836" s="13"/>
      <c r="H1836"/>
      <c r="I1836"/>
      <c r="J1836"/>
      <c r="K1836"/>
      <c r="L1836"/>
      <c r="M1836"/>
      <c r="N1836"/>
      <c r="O1836"/>
      <c r="P1836" s="73"/>
      <c r="Q1836" s="74"/>
      <c r="R1836" s="74"/>
      <c r="S1836" s="74"/>
      <c r="T1836" s="74"/>
      <c r="U1836" s="74"/>
      <c r="V1836"/>
      <c r="W1836"/>
      <c r="X1836"/>
      <c r="Y1836" s="13"/>
      <c r="Z1836" s="13"/>
      <c r="AA1836" s="13"/>
      <c r="AC1836"/>
      <c r="AD1836" s="13"/>
      <c r="AI1836" s="2"/>
      <c r="AM1836" s="22"/>
    </row>
    <row r="1837" spans="1:39" s="12" customFormat="1">
      <c r="A1837" s="26"/>
      <c r="B1837" s="11"/>
      <c r="E1837" s="26"/>
      <c r="F1837" s="13"/>
      <c r="G1837" s="13"/>
      <c r="H1837"/>
      <c r="I1837"/>
      <c r="J1837"/>
      <c r="K1837"/>
      <c r="L1837"/>
      <c r="M1837"/>
      <c r="N1837"/>
      <c r="O1837"/>
      <c r="P1837" s="73"/>
      <c r="Q1837" s="74"/>
      <c r="R1837" s="74"/>
      <c r="S1837" s="74"/>
      <c r="T1837" s="74"/>
      <c r="U1837" s="74"/>
      <c r="V1837"/>
      <c r="W1837"/>
      <c r="X1837"/>
      <c r="Y1837" s="13"/>
      <c r="Z1837" s="13"/>
      <c r="AA1837" s="13"/>
      <c r="AC1837"/>
      <c r="AD1837" s="13"/>
      <c r="AI1837" s="2"/>
      <c r="AM1837" s="22"/>
    </row>
    <row r="1838" spans="1:39" s="12" customFormat="1">
      <c r="A1838" s="26"/>
      <c r="B1838" s="11"/>
      <c r="E1838" s="26"/>
      <c r="F1838" s="13"/>
      <c r="G1838" s="13"/>
      <c r="H1838"/>
      <c r="I1838"/>
      <c r="J1838"/>
      <c r="K1838"/>
      <c r="L1838"/>
      <c r="M1838"/>
      <c r="N1838"/>
      <c r="O1838"/>
      <c r="P1838" s="73"/>
      <c r="Q1838" s="74"/>
      <c r="R1838" s="74"/>
      <c r="S1838" s="74"/>
      <c r="T1838" s="74"/>
      <c r="U1838" s="74"/>
      <c r="V1838"/>
      <c r="W1838"/>
      <c r="X1838"/>
      <c r="Y1838" s="13"/>
      <c r="Z1838" s="13"/>
      <c r="AA1838" s="13"/>
      <c r="AC1838"/>
      <c r="AD1838" s="13"/>
      <c r="AI1838" s="2"/>
      <c r="AM1838" s="22"/>
    </row>
    <row r="1839" spans="1:39" s="12" customFormat="1">
      <c r="A1839" s="26"/>
      <c r="B1839" s="11"/>
      <c r="E1839" s="26"/>
      <c r="F1839" s="13"/>
      <c r="G1839" s="13"/>
      <c r="H1839"/>
      <c r="I1839"/>
      <c r="J1839"/>
      <c r="K1839"/>
      <c r="L1839"/>
      <c r="M1839"/>
      <c r="N1839"/>
      <c r="O1839"/>
      <c r="P1839" s="73"/>
      <c r="Q1839" s="74"/>
      <c r="R1839" s="74"/>
      <c r="S1839" s="74"/>
      <c r="T1839" s="74"/>
      <c r="U1839" s="74"/>
      <c r="V1839"/>
      <c r="W1839"/>
      <c r="X1839"/>
      <c r="Y1839" s="13"/>
      <c r="Z1839" s="13"/>
      <c r="AA1839" s="13"/>
      <c r="AC1839"/>
      <c r="AD1839" s="13"/>
      <c r="AI1839" s="2"/>
      <c r="AM1839" s="22"/>
    </row>
    <row r="1840" spans="1:39" s="12" customFormat="1">
      <c r="A1840" s="26"/>
      <c r="B1840" s="11"/>
      <c r="E1840" s="26"/>
      <c r="F1840" s="13"/>
      <c r="G1840" s="13"/>
      <c r="H1840"/>
      <c r="I1840"/>
      <c r="J1840"/>
      <c r="K1840"/>
      <c r="L1840"/>
      <c r="M1840"/>
      <c r="N1840"/>
      <c r="O1840"/>
      <c r="P1840" s="73"/>
      <c r="Q1840" s="74"/>
      <c r="R1840" s="74"/>
      <c r="S1840" s="74"/>
      <c r="T1840" s="74"/>
      <c r="U1840" s="74"/>
      <c r="V1840"/>
      <c r="W1840"/>
      <c r="X1840"/>
      <c r="Y1840" s="13"/>
      <c r="Z1840" s="13"/>
      <c r="AA1840" s="13"/>
      <c r="AC1840"/>
      <c r="AD1840" s="13"/>
      <c r="AI1840" s="2"/>
      <c r="AM1840" s="22"/>
    </row>
    <row r="1841" spans="1:39" s="12" customFormat="1">
      <c r="A1841" s="26"/>
      <c r="B1841" s="11"/>
      <c r="E1841" s="26"/>
      <c r="F1841" s="13"/>
      <c r="G1841" s="13"/>
      <c r="H1841"/>
      <c r="I1841"/>
      <c r="J1841"/>
      <c r="K1841"/>
      <c r="L1841"/>
      <c r="M1841"/>
      <c r="N1841"/>
      <c r="O1841"/>
      <c r="P1841" s="73"/>
      <c r="Q1841" s="74"/>
      <c r="R1841" s="74"/>
      <c r="S1841" s="74"/>
      <c r="T1841" s="74"/>
      <c r="U1841" s="74"/>
      <c r="V1841"/>
      <c r="W1841"/>
      <c r="X1841"/>
      <c r="Y1841" s="13"/>
      <c r="Z1841" s="13"/>
      <c r="AA1841" s="13"/>
      <c r="AC1841"/>
      <c r="AD1841" s="13"/>
      <c r="AI1841" s="2"/>
      <c r="AM1841" s="22"/>
    </row>
    <row r="1842" spans="1:39" s="12" customFormat="1">
      <c r="A1842" s="26"/>
      <c r="B1842" s="11"/>
      <c r="E1842" s="26"/>
      <c r="F1842" s="13"/>
      <c r="G1842" s="13"/>
      <c r="H1842"/>
      <c r="I1842"/>
      <c r="J1842"/>
      <c r="K1842"/>
      <c r="L1842"/>
      <c r="M1842"/>
      <c r="N1842"/>
      <c r="O1842"/>
      <c r="P1842" s="73"/>
      <c r="Q1842" s="74"/>
      <c r="R1842" s="74"/>
      <c r="S1842" s="74"/>
      <c r="T1842" s="74"/>
      <c r="U1842" s="74"/>
      <c r="V1842"/>
      <c r="W1842"/>
      <c r="X1842"/>
      <c r="Y1842" s="13"/>
      <c r="Z1842" s="13"/>
      <c r="AA1842" s="13"/>
      <c r="AC1842"/>
      <c r="AD1842" s="13"/>
      <c r="AI1842" s="2"/>
      <c r="AM1842" s="22"/>
    </row>
    <row r="1843" spans="1:39" s="12" customFormat="1">
      <c r="A1843" s="26"/>
      <c r="B1843" s="11"/>
      <c r="E1843" s="26"/>
      <c r="F1843" s="13"/>
      <c r="G1843" s="13"/>
      <c r="H1843"/>
      <c r="I1843"/>
      <c r="J1843"/>
      <c r="K1843"/>
      <c r="L1843"/>
      <c r="M1843"/>
      <c r="N1843"/>
      <c r="O1843"/>
      <c r="P1843" s="73"/>
      <c r="Q1843" s="74"/>
      <c r="R1843" s="74"/>
      <c r="S1843" s="74"/>
      <c r="T1843" s="74"/>
      <c r="U1843" s="74"/>
      <c r="V1843"/>
      <c r="W1843"/>
      <c r="X1843"/>
      <c r="Y1843" s="13"/>
      <c r="Z1843" s="13"/>
      <c r="AA1843" s="13"/>
      <c r="AC1843"/>
      <c r="AD1843" s="13"/>
      <c r="AI1843" s="2"/>
      <c r="AM1843" s="22"/>
    </row>
    <row r="1844" spans="1:39" s="12" customFormat="1">
      <c r="A1844" s="26"/>
      <c r="B1844" s="11"/>
      <c r="E1844" s="26"/>
      <c r="F1844" s="13"/>
      <c r="G1844" s="13"/>
      <c r="H1844"/>
      <c r="I1844"/>
      <c r="J1844"/>
      <c r="K1844"/>
      <c r="L1844"/>
      <c r="M1844"/>
      <c r="N1844"/>
      <c r="O1844"/>
      <c r="P1844" s="73"/>
      <c r="Q1844" s="74"/>
      <c r="R1844" s="74"/>
      <c r="S1844" s="74"/>
      <c r="T1844" s="74"/>
      <c r="U1844" s="74"/>
      <c r="V1844"/>
      <c r="W1844"/>
      <c r="X1844"/>
      <c r="Y1844" s="13"/>
      <c r="Z1844" s="13"/>
      <c r="AA1844" s="13"/>
      <c r="AC1844"/>
      <c r="AD1844" s="13"/>
      <c r="AI1844" s="2"/>
      <c r="AM1844" s="22"/>
    </row>
    <row r="1845" spans="1:39" s="12" customFormat="1">
      <c r="A1845" s="26"/>
      <c r="B1845" s="11"/>
      <c r="E1845" s="26"/>
      <c r="F1845" s="13"/>
      <c r="G1845" s="13"/>
      <c r="H1845"/>
      <c r="I1845"/>
      <c r="J1845"/>
      <c r="K1845"/>
      <c r="L1845"/>
      <c r="M1845"/>
      <c r="N1845"/>
      <c r="O1845"/>
      <c r="P1845" s="73"/>
      <c r="Q1845" s="74"/>
      <c r="R1845" s="74"/>
      <c r="S1845" s="74"/>
      <c r="T1845" s="74"/>
      <c r="U1845" s="74"/>
      <c r="V1845"/>
      <c r="W1845"/>
      <c r="X1845"/>
      <c r="Y1845" s="13"/>
      <c r="Z1845" s="13"/>
      <c r="AA1845" s="13"/>
      <c r="AC1845"/>
      <c r="AD1845" s="13"/>
      <c r="AI1845" s="2"/>
      <c r="AM1845" s="22"/>
    </row>
    <row r="1846" spans="1:39" s="12" customFormat="1">
      <c r="A1846" s="26"/>
      <c r="B1846" s="11"/>
      <c r="E1846" s="26"/>
      <c r="F1846" s="13"/>
      <c r="G1846" s="13"/>
      <c r="H1846"/>
      <c r="I1846"/>
      <c r="J1846"/>
      <c r="K1846"/>
      <c r="L1846"/>
      <c r="M1846"/>
      <c r="N1846"/>
      <c r="O1846"/>
      <c r="P1846" s="73"/>
      <c r="Q1846" s="74"/>
      <c r="R1846" s="74"/>
      <c r="S1846" s="74"/>
      <c r="T1846" s="74"/>
      <c r="U1846" s="74"/>
      <c r="V1846"/>
      <c r="W1846"/>
      <c r="X1846"/>
      <c r="Y1846" s="13"/>
      <c r="Z1846" s="13"/>
      <c r="AA1846" s="13"/>
      <c r="AC1846"/>
      <c r="AD1846" s="13"/>
      <c r="AI1846" s="2"/>
      <c r="AM1846" s="22"/>
    </row>
    <row r="1847" spans="1:39" s="12" customFormat="1">
      <c r="A1847" s="26"/>
      <c r="B1847" s="11"/>
      <c r="E1847" s="26"/>
      <c r="F1847" s="13"/>
      <c r="G1847" s="13"/>
      <c r="H1847"/>
      <c r="I1847"/>
      <c r="J1847"/>
      <c r="K1847"/>
      <c r="L1847"/>
      <c r="M1847"/>
      <c r="N1847"/>
      <c r="O1847"/>
      <c r="P1847" s="73"/>
      <c r="Q1847" s="74"/>
      <c r="R1847" s="74"/>
      <c r="S1847" s="74"/>
      <c r="T1847" s="74"/>
      <c r="U1847" s="74"/>
      <c r="V1847"/>
      <c r="W1847"/>
      <c r="X1847"/>
      <c r="Y1847" s="13"/>
      <c r="Z1847" s="13"/>
      <c r="AA1847" s="13"/>
      <c r="AC1847"/>
      <c r="AD1847" s="13"/>
      <c r="AI1847" s="2"/>
      <c r="AM1847" s="22"/>
    </row>
    <row r="1848" spans="1:39" s="12" customFormat="1">
      <c r="A1848" s="26"/>
      <c r="B1848" s="11"/>
      <c r="E1848" s="26"/>
      <c r="F1848" s="13"/>
      <c r="G1848" s="13"/>
      <c r="H1848"/>
      <c r="I1848"/>
      <c r="J1848"/>
      <c r="K1848"/>
      <c r="L1848"/>
      <c r="M1848"/>
      <c r="N1848"/>
      <c r="O1848"/>
      <c r="P1848" s="73"/>
      <c r="Q1848" s="74"/>
      <c r="R1848" s="74"/>
      <c r="S1848" s="74"/>
      <c r="T1848" s="74"/>
      <c r="U1848" s="74"/>
      <c r="V1848"/>
      <c r="W1848"/>
      <c r="X1848"/>
      <c r="Y1848" s="13"/>
      <c r="Z1848" s="13"/>
      <c r="AA1848" s="13"/>
      <c r="AC1848"/>
      <c r="AD1848" s="13"/>
      <c r="AI1848" s="2"/>
      <c r="AM1848" s="22"/>
    </row>
    <row r="1849" spans="1:39" s="12" customFormat="1">
      <c r="A1849" s="26"/>
      <c r="B1849" s="11"/>
      <c r="E1849" s="26"/>
      <c r="F1849" s="13"/>
      <c r="G1849" s="13"/>
      <c r="H1849"/>
      <c r="I1849"/>
      <c r="J1849"/>
      <c r="K1849"/>
      <c r="L1849"/>
      <c r="M1849"/>
      <c r="N1849"/>
      <c r="O1849"/>
      <c r="P1849" s="73"/>
      <c r="Q1849" s="74"/>
      <c r="R1849" s="74"/>
      <c r="S1849" s="74"/>
      <c r="T1849" s="74"/>
      <c r="U1849" s="74"/>
      <c r="V1849"/>
      <c r="W1849"/>
      <c r="X1849"/>
      <c r="Y1849" s="13"/>
      <c r="Z1849" s="13"/>
      <c r="AA1849" s="13"/>
      <c r="AC1849"/>
      <c r="AD1849" s="13"/>
      <c r="AI1849" s="2"/>
      <c r="AM1849" s="22"/>
    </row>
    <row r="1850" spans="1:39" s="12" customFormat="1">
      <c r="A1850" s="26"/>
      <c r="B1850" s="11"/>
      <c r="E1850" s="26"/>
      <c r="F1850" s="13"/>
      <c r="G1850" s="13"/>
      <c r="H1850"/>
      <c r="I1850"/>
      <c r="J1850"/>
      <c r="K1850"/>
      <c r="L1850"/>
      <c r="M1850"/>
      <c r="N1850"/>
      <c r="O1850"/>
      <c r="P1850" s="73"/>
      <c r="Q1850" s="74"/>
      <c r="R1850" s="74"/>
      <c r="S1850" s="74"/>
      <c r="T1850" s="74"/>
      <c r="U1850" s="74"/>
      <c r="V1850"/>
      <c r="W1850"/>
      <c r="X1850"/>
      <c r="Y1850" s="13"/>
      <c r="Z1850" s="13"/>
      <c r="AA1850" s="13"/>
      <c r="AC1850"/>
      <c r="AD1850" s="13"/>
      <c r="AI1850" s="2"/>
      <c r="AM1850" s="22"/>
    </row>
    <row r="1851" spans="1:39" s="12" customFormat="1">
      <c r="A1851" s="26"/>
      <c r="B1851" s="11"/>
      <c r="E1851" s="26"/>
      <c r="F1851" s="13"/>
      <c r="G1851" s="13"/>
      <c r="H1851"/>
      <c r="I1851"/>
      <c r="J1851"/>
      <c r="K1851"/>
      <c r="L1851"/>
      <c r="M1851"/>
      <c r="N1851"/>
      <c r="O1851"/>
      <c r="P1851" s="73"/>
      <c r="Q1851" s="74"/>
      <c r="R1851" s="74"/>
      <c r="S1851" s="74"/>
      <c r="T1851" s="74"/>
      <c r="U1851" s="74"/>
      <c r="V1851"/>
      <c r="W1851"/>
      <c r="X1851"/>
      <c r="Y1851" s="13"/>
      <c r="Z1851" s="13"/>
      <c r="AA1851" s="13"/>
      <c r="AC1851"/>
      <c r="AD1851" s="13"/>
      <c r="AI1851" s="2"/>
      <c r="AM1851" s="22"/>
    </row>
    <row r="1852" spans="1:39" s="12" customFormat="1">
      <c r="A1852" s="26"/>
      <c r="B1852" s="11"/>
      <c r="E1852" s="26"/>
      <c r="F1852" s="13"/>
      <c r="G1852" s="13"/>
      <c r="H1852"/>
      <c r="I1852"/>
      <c r="J1852"/>
      <c r="K1852"/>
      <c r="L1852"/>
      <c r="M1852"/>
      <c r="N1852"/>
      <c r="O1852"/>
      <c r="P1852" s="73"/>
      <c r="Q1852" s="74"/>
      <c r="R1852" s="74"/>
      <c r="S1852" s="74"/>
      <c r="T1852" s="74"/>
      <c r="U1852" s="74"/>
      <c r="V1852"/>
      <c r="W1852"/>
      <c r="X1852"/>
      <c r="Y1852" s="13"/>
      <c r="Z1852" s="13"/>
      <c r="AA1852" s="13"/>
      <c r="AC1852"/>
      <c r="AD1852" s="13"/>
      <c r="AI1852" s="2"/>
      <c r="AM1852" s="22"/>
    </row>
    <row r="1853" spans="1:39" s="12" customFormat="1">
      <c r="A1853" s="26"/>
      <c r="B1853" s="11"/>
      <c r="E1853" s="26"/>
      <c r="F1853" s="13"/>
      <c r="G1853" s="13"/>
      <c r="H1853"/>
      <c r="I1853"/>
      <c r="J1853"/>
      <c r="K1853"/>
      <c r="L1853"/>
      <c r="M1853"/>
      <c r="N1853"/>
      <c r="O1853"/>
      <c r="P1853" s="73"/>
      <c r="Q1853" s="74"/>
      <c r="R1853" s="74"/>
      <c r="S1853" s="74"/>
      <c r="T1853" s="74"/>
      <c r="U1853" s="74"/>
      <c r="V1853"/>
      <c r="W1853"/>
      <c r="X1853"/>
      <c r="Y1853" s="13"/>
      <c r="Z1853" s="13"/>
      <c r="AA1853" s="13"/>
      <c r="AC1853"/>
      <c r="AD1853" s="13"/>
      <c r="AI1853" s="2"/>
      <c r="AM1853" s="22"/>
    </row>
    <row r="1854" spans="1:39" s="12" customFormat="1">
      <c r="A1854" s="26"/>
      <c r="B1854" s="11"/>
      <c r="E1854" s="26"/>
      <c r="F1854" s="13"/>
      <c r="G1854" s="13"/>
      <c r="H1854"/>
      <c r="I1854"/>
      <c r="J1854"/>
      <c r="K1854"/>
      <c r="L1854"/>
      <c r="M1854"/>
      <c r="N1854"/>
      <c r="O1854"/>
      <c r="P1854" s="73"/>
      <c r="Q1854" s="74"/>
      <c r="R1854" s="74"/>
      <c r="S1854" s="74"/>
      <c r="T1854" s="74"/>
      <c r="U1854" s="74"/>
      <c r="V1854"/>
      <c r="W1854"/>
      <c r="X1854"/>
      <c r="Y1854" s="13"/>
      <c r="Z1854" s="13"/>
      <c r="AA1854" s="13"/>
      <c r="AC1854"/>
      <c r="AD1854" s="13"/>
      <c r="AI1854" s="2"/>
      <c r="AM1854" s="22"/>
    </row>
    <row r="1855" spans="1:39" s="12" customFormat="1">
      <c r="A1855" s="26"/>
      <c r="B1855" s="11"/>
      <c r="E1855" s="26"/>
      <c r="F1855" s="13"/>
      <c r="G1855" s="13"/>
      <c r="H1855"/>
      <c r="I1855"/>
      <c r="J1855"/>
      <c r="K1855"/>
      <c r="L1855"/>
      <c r="M1855"/>
      <c r="N1855"/>
      <c r="O1855"/>
      <c r="P1855" s="73"/>
      <c r="Q1855" s="74"/>
      <c r="R1855" s="74"/>
      <c r="S1855" s="74"/>
      <c r="T1855" s="74"/>
      <c r="U1855" s="74"/>
      <c r="V1855"/>
      <c r="W1855"/>
      <c r="X1855"/>
      <c r="Y1855" s="13"/>
      <c r="Z1855" s="13"/>
      <c r="AA1855" s="13"/>
      <c r="AC1855"/>
      <c r="AD1855" s="13"/>
      <c r="AI1855" s="2"/>
      <c r="AM1855" s="22"/>
    </row>
    <row r="1856" spans="1:39" s="12" customFormat="1">
      <c r="A1856" s="26"/>
      <c r="B1856" s="11"/>
      <c r="E1856" s="26"/>
      <c r="F1856" s="13"/>
      <c r="G1856" s="13"/>
      <c r="H1856"/>
      <c r="I1856"/>
      <c r="J1856"/>
      <c r="K1856"/>
      <c r="L1856"/>
      <c r="M1856"/>
      <c r="N1856"/>
      <c r="O1856"/>
      <c r="P1856" s="73"/>
      <c r="Q1856" s="74"/>
      <c r="R1856" s="74"/>
      <c r="S1856" s="74"/>
      <c r="T1856" s="74"/>
      <c r="U1856" s="74"/>
      <c r="V1856"/>
      <c r="W1856"/>
      <c r="X1856"/>
      <c r="Y1856" s="13"/>
      <c r="Z1856" s="13"/>
      <c r="AA1856" s="13"/>
      <c r="AC1856"/>
      <c r="AD1856" s="13"/>
      <c r="AI1856" s="2"/>
      <c r="AM1856" s="22"/>
    </row>
    <row r="1857" spans="1:39" s="12" customFormat="1">
      <c r="A1857" s="26"/>
      <c r="B1857" s="11"/>
      <c r="E1857" s="26"/>
      <c r="F1857" s="13"/>
      <c r="G1857" s="13"/>
      <c r="H1857"/>
      <c r="I1857"/>
      <c r="J1857"/>
      <c r="K1857"/>
      <c r="L1857"/>
      <c r="M1857"/>
      <c r="N1857"/>
      <c r="O1857"/>
      <c r="P1857" s="73"/>
      <c r="Q1857" s="74"/>
      <c r="R1857" s="74"/>
      <c r="S1857" s="74"/>
      <c r="T1857" s="74"/>
      <c r="U1857" s="74"/>
      <c r="V1857"/>
      <c r="W1857"/>
      <c r="X1857"/>
      <c r="Y1857" s="13"/>
      <c r="Z1857" s="13"/>
      <c r="AA1857" s="13"/>
      <c r="AC1857"/>
      <c r="AD1857" s="13"/>
      <c r="AI1857" s="2"/>
      <c r="AM1857" s="22"/>
    </row>
    <row r="1858" spans="1:39" s="12" customFormat="1">
      <c r="A1858" s="26"/>
      <c r="B1858" s="11"/>
      <c r="E1858" s="26"/>
      <c r="F1858" s="13"/>
      <c r="G1858" s="13"/>
      <c r="H1858"/>
      <c r="I1858"/>
      <c r="J1858"/>
      <c r="K1858"/>
      <c r="L1858"/>
      <c r="M1858"/>
      <c r="N1858"/>
      <c r="O1858"/>
      <c r="P1858" s="73"/>
      <c r="Q1858" s="74"/>
      <c r="R1858" s="74"/>
      <c r="S1858" s="74"/>
      <c r="T1858" s="74"/>
      <c r="U1858" s="74"/>
      <c r="V1858"/>
      <c r="W1858"/>
      <c r="X1858"/>
      <c r="Y1858" s="13"/>
      <c r="Z1858" s="13"/>
      <c r="AA1858" s="13"/>
      <c r="AC1858"/>
      <c r="AD1858" s="13"/>
      <c r="AI1858" s="2"/>
      <c r="AM1858" s="22"/>
    </row>
    <row r="1859" spans="1:39" s="12" customFormat="1">
      <c r="A1859" s="26"/>
      <c r="B1859" s="11"/>
      <c r="E1859" s="26"/>
      <c r="F1859" s="13"/>
      <c r="G1859" s="13"/>
      <c r="H1859"/>
      <c r="I1859"/>
      <c r="J1859"/>
      <c r="K1859"/>
      <c r="L1859"/>
      <c r="M1859"/>
      <c r="N1859"/>
      <c r="O1859"/>
      <c r="P1859" s="73"/>
      <c r="Q1859" s="74"/>
      <c r="R1859" s="74"/>
      <c r="S1859" s="74"/>
      <c r="T1859" s="74"/>
      <c r="U1859" s="74"/>
      <c r="V1859"/>
      <c r="W1859"/>
      <c r="X1859"/>
      <c r="Y1859" s="13"/>
      <c r="Z1859" s="13"/>
      <c r="AA1859" s="13"/>
      <c r="AC1859"/>
      <c r="AD1859" s="13"/>
      <c r="AI1859" s="2"/>
      <c r="AM1859" s="22"/>
    </row>
    <row r="1860" spans="1:39" s="12" customFormat="1">
      <c r="A1860" s="26"/>
      <c r="B1860" s="11"/>
      <c r="E1860" s="26"/>
      <c r="F1860" s="13"/>
      <c r="G1860" s="13"/>
      <c r="H1860"/>
      <c r="I1860"/>
      <c r="J1860"/>
      <c r="K1860"/>
      <c r="L1860"/>
      <c r="M1860"/>
      <c r="N1860"/>
      <c r="O1860"/>
      <c r="P1860" s="73"/>
      <c r="Q1860" s="74"/>
      <c r="R1860" s="74"/>
      <c r="S1860" s="74"/>
      <c r="T1860" s="74"/>
      <c r="U1860" s="74"/>
      <c r="V1860"/>
      <c r="W1860"/>
      <c r="X1860"/>
      <c r="Y1860" s="13"/>
      <c r="Z1860" s="13"/>
      <c r="AA1860" s="13"/>
      <c r="AC1860"/>
      <c r="AD1860" s="13"/>
      <c r="AI1860" s="2"/>
      <c r="AM1860" s="22"/>
    </row>
    <row r="1861" spans="1:39" s="12" customFormat="1">
      <c r="A1861" s="26"/>
      <c r="B1861" s="11"/>
      <c r="E1861" s="26"/>
      <c r="F1861" s="13"/>
      <c r="G1861" s="13"/>
      <c r="H1861"/>
      <c r="I1861"/>
      <c r="J1861"/>
      <c r="K1861"/>
      <c r="L1861"/>
      <c r="M1861"/>
      <c r="N1861"/>
      <c r="O1861"/>
      <c r="P1861" s="73"/>
      <c r="Q1861" s="74"/>
      <c r="R1861" s="74"/>
      <c r="S1861" s="74"/>
      <c r="T1861" s="74"/>
      <c r="U1861" s="74"/>
      <c r="V1861"/>
      <c r="W1861"/>
      <c r="X1861"/>
      <c r="Y1861" s="13"/>
      <c r="Z1861" s="13"/>
      <c r="AA1861" s="13"/>
      <c r="AC1861"/>
      <c r="AD1861" s="13"/>
      <c r="AI1861" s="2"/>
      <c r="AM1861" s="22"/>
    </row>
    <row r="1862" spans="1:39" s="12" customFormat="1">
      <c r="A1862" s="26"/>
      <c r="B1862" s="11"/>
      <c r="E1862" s="26"/>
      <c r="F1862" s="13"/>
      <c r="G1862" s="13"/>
      <c r="H1862"/>
      <c r="I1862"/>
      <c r="J1862"/>
      <c r="K1862"/>
      <c r="L1862"/>
      <c r="M1862"/>
      <c r="N1862"/>
      <c r="O1862"/>
      <c r="P1862" s="73"/>
      <c r="Q1862" s="74"/>
      <c r="R1862" s="74"/>
      <c r="S1862" s="74"/>
      <c r="T1862" s="74"/>
      <c r="U1862" s="74"/>
      <c r="V1862"/>
      <c r="W1862"/>
      <c r="X1862"/>
      <c r="Y1862" s="13"/>
      <c r="Z1862" s="13"/>
      <c r="AA1862" s="13"/>
      <c r="AC1862"/>
      <c r="AD1862" s="13"/>
      <c r="AI1862" s="2"/>
      <c r="AM1862" s="22"/>
    </row>
    <row r="1863" spans="1:39" s="12" customFormat="1">
      <c r="A1863" s="26"/>
      <c r="B1863" s="11"/>
      <c r="E1863" s="26"/>
      <c r="F1863" s="13"/>
      <c r="G1863" s="13"/>
      <c r="H1863"/>
      <c r="I1863"/>
      <c r="J1863"/>
      <c r="K1863"/>
      <c r="L1863"/>
      <c r="M1863"/>
      <c r="N1863"/>
      <c r="O1863"/>
      <c r="P1863" s="73"/>
      <c r="Q1863" s="74"/>
      <c r="R1863" s="74"/>
      <c r="S1863" s="74"/>
      <c r="T1863" s="74"/>
      <c r="U1863" s="74"/>
      <c r="V1863"/>
      <c r="W1863"/>
      <c r="X1863"/>
      <c r="Y1863" s="13"/>
      <c r="Z1863" s="13"/>
      <c r="AA1863" s="13"/>
      <c r="AC1863"/>
      <c r="AD1863" s="13"/>
      <c r="AI1863" s="2"/>
      <c r="AM1863" s="22"/>
    </row>
    <row r="1864" spans="1:39" s="12" customFormat="1">
      <c r="A1864" s="26"/>
      <c r="B1864" s="11"/>
      <c r="E1864" s="26"/>
      <c r="F1864" s="13"/>
      <c r="G1864" s="13"/>
      <c r="H1864"/>
      <c r="I1864"/>
      <c r="J1864"/>
      <c r="K1864"/>
      <c r="L1864"/>
      <c r="M1864"/>
      <c r="N1864"/>
      <c r="O1864"/>
      <c r="P1864" s="73"/>
      <c r="Q1864" s="74"/>
      <c r="R1864" s="74"/>
      <c r="S1864" s="74"/>
      <c r="T1864" s="74"/>
      <c r="U1864" s="74"/>
      <c r="V1864"/>
      <c r="W1864"/>
      <c r="X1864"/>
      <c r="Y1864" s="13"/>
      <c r="Z1864" s="13"/>
      <c r="AA1864" s="13"/>
      <c r="AC1864"/>
      <c r="AD1864" s="13"/>
      <c r="AI1864" s="2"/>
      <c r="AM1864" s="22"/>
    </row>
    <row r="1865" spans="1:39" s="12" customFormat="1">
      <c r="A1865" s="26"/>
      <c r="B1865" s="11"/>
      <c r="E1865" s="26"/>
      <c r="F1865" s="13"/>
      <c r="G1865" s="13"/>
      <c r="H1865"/>
      <c r="I1865"/>
      <c r="J1865"/>
      <c r="K1865"/>
      <c r="L1865"/>
      <c r="M1865"/>
      <c r="N1865"/>
      <c r="O1865"/>
      <c r="P1865" s="73"/>
      <c r="Q1865" s="74"/>
      <c r="R1865" s="74"/>
      <c r="S1865" s="74"/>
      <c r="T1865" s="74"/>
      <c r="U1865" s="74"/>
      <c r="V1865"/>
      <c r="W1865"/>
      <c r="X1865"/>
      <c r="Y1865" s="13"/>
      <c r="Z1865" s="13"/>
      <c r="AA1865" s="13"/>
      <c r="AC1865"/>
      <c r="AD1865" s="13"/>
      <c r="AI1865" s="2"/>
      <c r="AM1865" s="22"/>
    </row>
    <row r="1866" spans="1:39" s="12" customFormat="1">
      <c r="A1866" s="26"/>
      <c r="B1866" s="11"/>
      <c r="E1866" s="26"/>
      <c r="F1866" s="13"/>
      <c r="G1866" s="13"/>
      <c r="H1866"/>
      <c r="I1866"/>
      <c r="J1866"/>
      <c r="K1866"/>
      <c r="L1866"/>
      <c r="M1866"/>
      <c r="N1866"/>
      <c r="O1866"/>
      <c r="P1866" s="73"/>
      <c r="Q1866" s="74"/>
      <c r="R1866" s="74"/>
      <c r="S1866" s="74"/>
      <c r="T1866" s="74"/>
      <c r="U1866" s="74"/>
      <c r="V1866"/>
      <c r="W1866"/>
      <c r="X1866"/>
      <c r="Y1866" s="13"/>
      <c r="Z1866" s="13"/>
      <c r="AA1866" s="13"/>
      <c r="AC1866"/>
      <c r="AD1866" s="13"/>
      <c r="AI1866" s="2"/>
      <c r="AM1866" s="22"/>
    </row>
    <row r="1867" spans="1:39" s="12" customFormat="1">
      <c r="A1867" s="26"/>
      <c r="B1867" s="11"/>
      <c r="E1867" s="26"/>
      <c r="F1867" s="13"/>
      <c r="G1867" s="13"/>
      <c r="H1867"/>
      <c r="I1867"/>
      <c r="J1867"/>
      <c r="K1867"/>
      <c r="L1867"/>
      <c r="M1867"/>
      <c r="N1867"/>
      <c r="O1867"/>
      <c r="P1867" s="73"/>
      <c r="Q1867" s="74"/>
      <c r="R1867" s="74"/>
      <c r="S1867" s="74"/>
      <c r="T1867" s="74"/>
      <c r="U1867" s="74"/>
      <c r="V1867"/>
      <c r="W1867"/>
      <c r="X1867"/>
      <c r="Y1867" s="13"/>
      <c r="Z1867" s="13"/>
      <c r="AA1867" s="13"/>
      <c r="AC1867"/>
      <c r="AD1867" s="13"/>
      <c r="AI1867" s="2"/>
      <c r="AM1867" s="22"/>
    </row>
    <row r="1868" spans="1:39" s="12" customFormat="1">
      <c r="A1868" s="26"/>
      <c r="B1868" s="11"/>
      <c r="E1868" s="26"/>
      <c r="F1868" s="13"/>
      <c r="G1868" s="13"/>
      <c r="H1868"/>
      <c r="I1868"/>
      <c r="J1868"/>
      <c r="K1868"/>
      <c r="L1868"/>
      <c r="M1868"/>
      <c r="N1868"/>
      <c r="O1868"/>
      <c r="P1868" s="73"/>
      <c r="Q1868" s="74"/>
      <c r="R1868" s="74"/>
      <c r="S1868" s="74"/>
      <c r="T1868" s="74"/>
      <c r="U1868" s="74"/>
      <c r="V1868"/>
      <c r="W1868"/>
      <c r="X1868"/>
      <c r="Y1868" s="13"/>
      <c r="Z1868" s="13"/>
      <c r="AA1868" s="13"/>
      <c r="AC1868"/>
      <c r="AD1868" s="13"/>
      <c r="AI1868" s="2"/>
      <c r="AM1868" s="22"/>
    </row>
    <row r="1869" spans="1:39" s="12" customFormat="1">
      <c r="A1869" s="26"/>
      <c r="B1869" s="11"/>
      <c r="E1869" s="26"/>
      <c r="F1869" s="13"/>
      <c r="G1869" s="13"/>
      <c r="H1869"/>
      <c r="I1869"/>
      <c r="J1869"/>
      <c r="K1869"/>
      <c r="L1869"/>
      <c r="M1869"/>
      <c r="N1869"/>
      <c r="O1869"/>
      <c r="P1869" s="73"/>
      <c r="Q1869" s="74"/>
      <c r="R1869" s="74"/>
      <c r="S1869" s="74"/>
      <c r="T1869" s="74"/>
      <c r="U1869" s="74"/>
      <c r="V1869"/>
      <c r="W1869"/>
      <c r="X1869"/>
      <c r="Y1869" s="13"/>
      <c r="Z1869" s="13"/>
      <c r="AA1869" s="13"/>
      <c r="AC1869"/>
      <c r="AD1869" s="13"/>
      <c r="AI1869" s="2"/>
      <c r="AM1869" s="22"/>
    </row>
    <row r="1870" spans="1:39" s="12" customFormat="1">
      <c r="A1870" s="26"/>
      <c r="B1870" s="11"/>
      <c r="E1870" s="26"/>
      <c r="F1870" s="13"/>
      <c r="G1870" s="13"/>
      <c r="H1870"/>
      <c r="I1870"/>
      <c r="J1870"/>
      <c r="K1870"/>
      <c r="L1870"/>
      <c r="M1870"/>
      <c r="N1870"/>
      <c r="O1870"/>
      <c r="P1870" s="73"/>
      <c r="Q1870" s="74"/>
      <c r="R1870" s="74"/>
      <c r="S1870" s="74"/>
      <c r="T1870" s="74"/>
      <c r="U1870" s="74"/>
      <c r="V1870"/>
      <c r="W1870"/>
      <c r="X1870"/>
      <c r="Y1870" s="13"/>
      <c r="Z1870" s="13"/>
      <c r="AA1870" s="13"/>
      <c r="AC1870"/>
      <c r="AD1870" s="13"/>
      <c r="AI1870" s="2"/>
      <c r="AM1870" s="22"/>
    </row>
    <row r="1871" spans="1:39" s="12" customFormat="1">
      <c r="A1871" s="26"/>
      <c r="B1871" s="11"/>
      <c r="E1871" s="26"/>
      <c r="F1871" s="13"/>
      <c r="G1871" s="13"/>
      <c r="H1871"/>
      <c r="I1871"/>
      <c r="J1871"/>
      <c r="K1871"/>
      <c r="L1871"/>
      <c r="M1871"/>
      <c r="N1871"/>
      <c r="O1871"/>
      <c r="P1871" s="73"/>
      <c r="Q1871" s="74"/>
      <c r="R1871" s="74"/>
      <c r="S1871" s="74"/>
      <c r="T1871" s="74"/>
      <c r="U1871" s="74"/>
      <c r="V1871"/>
      <c r="W1871"/>
      <c r="X1871"/>
      <c r="Y1871" s="13"/>
      <c r="Z1871" s="13"/>
      <c r="AA1871" s="13"/>
      <c r="AC1871"/>
      <c r="AD1871" s="13"/>
      <c r="AI1871" s="2"/>
      <c r="AM1871" s="22"/>
    </row>
    <row r="1872" spans="1:39" s="12" customFormat="1">
      <c r="A1872" s="26"/>
      <c r="B1872" s="11"/>
      <c r="E1872" s="26"/>
      <c r="F1872" s="13"/>
      <c r="G1872" s="13"/>
      <c r="H1872"/>
      <c r="I1872"/>
      <c r="J1872"/>
      <c r="K1872"/>
      <c r="L1872"/>
      <c r="M1872"/>
      <c r="N1872"/>
      <c r="O1872"/>
      <c r="P1872" s="73"/>
      <c r="Q1872" s="74"/>
      <c r="R1872" s="74"/>
      <c r="S1872" s="74"/>
      <c r="T1872" s="74"/>
      <c r="U1872" s="74"/>
      <c r="V1872"/>
      <c r="W1872"/>
      <c r="X1872"/>
      <c r="Y1872" s="13"/>
      <c r="Z1872" s="13"/>
      <c r="AA1872" s="13"/>
      <c r="AC1872"/>
      <c r="AD1872" s="13"/>
      <c r="AI1872" s="2"/>
      <c r="AM1872" s="22"/>
    </row>
    <row r="1873" spans="1:39" s="12" customFormat="1">
      <c r="A1873" s="26"/>
      <c r="B1873" s="11"/>
      <c r="E1873" s="26"/>
      <c r="F1873" s="13"/>
      <c r="G1873" s="13"/>
      <c r="H1873"/>
      <c r="I1873"/>
      <c r="J1873"/>
      <c r="K1873"/>
      <c r="L1873"/>
      <c r="M1873"/>
      <c r="N1873"/>
      <c r="O1873"/>
      <c r="P1873" s="73"/>
      <c r="Q1873" s="74"/>
      <c r="R1873" s="74"/>
      <c r="S1873" s="74"/>
      <c r="T1873" s="74"/>
      <c r="U1873" s="74"/>
      <c r="V1873"/>
      <c r="W1873"/>
      <c r="X1873"/>
      <c r="Y1873" s="13"/>
      <c r="Z1873" s="13"/>
      <c r="AA1873" s="13"/>
      <c r="AC1873"/>
      <c r="AD1873" s="13"/>
      <c r="AI1873" s="2"/>
      <c r="AM1873" s="22"/>
    </row>
    <row r="1874" spans="1:39" s="12" customFormat="1">
      <c r="A1874" s="26"/>
      <c r="B1874" s="11"/>
      <c r="E1874" s="26"/>
      <c r="F1874" s="13"/>
      <c r="G1874" s="13"/>
      <c r="H1874"/>
      <c r="I1874"/>
      <c r="J1874"/>
      <c r="K1874"/>
      <c r="L1874"/>
      <c r="M1874"/>
      <c r="N1874"/>
      <c r="O1874"/>
      <c r="P1874" s="73"/>
      <c r="Q1874" s="74"/>
      <c r="R1874" s="74"/>
      <c r="S1874" s="74"/>
      <c r="T1874" s="74"/>
      <c r="U1874" s="74"/>
      <c r="V1874"/>
      <c r="W1874"/>
      <c r="X1874"/>
      <c r="Y1874" s="13"/>
      <c r="Z1874" s="13"/>
      <c r="AA1874" s="13"/>
      <c r="AC1874"/>
      <c r="AD1874" s="13"/>
      <c r="AI1874" s="2"/>
      <c r="AM1874" s="22"/>
    </row>
    <row r="1875" spans="1:39" s="12" customFormat="1">
      <c r="A1875" s="26"/>
      <c r="B1875" s="11"/>
      <c r="E1875" s="26"/>
      <c r="F1875" s="13"/>
      <c r="G1875" s="13"/>
      <c r="H1875"/>
      <c r="I1875"/>
      <c r="J1875"/>
      <c r="K1875"/>
      <c r="L1875"/>
      <c r="M1875"/>
      <c r="N1875"/>
      <c r="O1875"/>
      <c r="P1875" s="73"/>
      <c r="Q1875" s="74"/>
      <c r="R1875" s="74"/>
      <c r="S1875" s="74"/>
      <c r="T1875" s="74"/>
      <c r="U1875" s="74"/>
      <c r="V1875"/>
      <c r="W1875"/>
      <c r="X1875"/>
      <c r="Y1875" s="13"/>
      <c r="Z1875" s="13"/>
      <c r="AA1875" s="13"/>
      <c r="AC1875"/>
      <c r="AD1875" s="13"/>
      <c r="AI1875" s="2"/>
      <c r="AM1875" s="22"/>
    </row>
    <row r="1876" spans="1:39" s="12" customFormat="1">
      <c r="A1876" s="26"/>
      <c r="B1876" s="11"/>
      <c r="E1876" s="26"/>
      <c r="F1876" s="13"/>
      <c r="G1876" s="13"/>
      <c r="H1876"/>
      <c r="I1876"/>
      <c r="J1876"/>
      <c r="K1876"/>
      <c r="L1876"/>
      <c r="M1876"/>
      <c r="N1876"/>
      <c r="O1876"/>
      <c r="P1876" s="73"/>
      <c r="Q1876" s="74"/>
      <c r="R1876" s="74"/>
      <c r="S1876" s="74"/>
      <c r="T1876" s="74"/>
      <c r="U1876" s="74"/>
      <c r="V1876"/>
      <c r="W1876"/>
      <c r="X1876"/>
      <c r="Y1876" s="13"/>
      <c r="Z1876" s="13"/>
      <c r="AA1876" s="13"/>
      <c r="AC1876"/>
      <c r="AD1876" s="13"/>
      <c r="AI1876" s="2"/>
      <c r="AM1876" s="22"/>
    </row>
    <row r="1877" spans="1:39" s="12" customFormat="1">
      <c r="A1877" s="26"/>
      <c r="B1877" s="11"/>
      <c r="E1877" s="26"/>
      <c r="F1877" s="13"/>
      <c r="G1877" s="13"/>
      <c r="H1877"/>
      <c r="I1877"/>
      <c r="J1877"/>
      <c r="K1877"/>
      <c r="L1877"/>
      <c r="M1877"/>
      <c r="N1877"/>
      <c r="O1877"/>
      <c r="P1877" s="73"/>
      <c r="Q1877" s="74"/>
      <c r="R1877" s="74"/>
      <c r="S1877" s="74"/>
      <c r="T1877" s="74"/>
      <c r="U1877" s="74"/>
      <c r="V1877"/>
      <c r="W1877"/>
      <c r="X1877"/>
      <c r="Y1877" s="13"/>
      <c r="Z1877" s="13"/>
      <c r="AA1877" s="13"/>
      <c r="AC1877"/>
      <c r="AD1877" s="13"/>
      <c r="AI1877" s="2"/>
      <c r="AM1877" s="22"/>
    </row>
    <row r="1878" spans="1:39" s="12" customFormat="1">
      <c r="A1878" s="26"/>
      <c r="B1878" s="11"/>
      <c r="E1878" s="26"/>
      <c r="F1878" s="13"/>
      <c r="G1878" s="13"/>
      <c r="H1878"/>
      <c r="I1878"/>
      <c r="J1878"/>
      <c r="K1878"/>
      <c r="L1878"/>
      <c r="M1878"/>
      <c r="N1878"/>
      <c r="O1878"/>
      <c r="P1878" s="73"/>
      <c r="Q1878" s="74"/>
      <c r="R1878" s="74"/>
      <c r="S1878" s="74"/>
      <c r="T1878" s="74"/>
      <c r="U1878" s="74"/>
      <c r="V1878"/>
      <c r="W1878"/>
      <c r="X1878"/>
      <c r="Y1878" s="13"/>
      <c r="Z1878" s="13"/>
      <c r="AA1878" s="13"/>
      <c r="AC1878"/>
      <c r="AD1878" s="13"/>
      <c r="AI1878" s="2"/>
      <c r="AM1878" s="22"/>
    </row>
    <row r="1879" spans="1:39" s="12" customFormat="1">
      <c r="A1879" s="26"/>
      <c r="B1879" s="11"/>
      <c r="E1879" s="26"/>
      <c r="F1879" s="13"/>
      <c r="G1879" s="13"/>
      <c r="H1879"/>
      <c r="I1879"/>
      <c r="J1879"/>
      <c r="K1879"/>
      <c r="L1879"/>
      <c r="M1879"/>
      <c r="N1879"/>
      <c r="O1879"/>
      <c r="P1879" s="73"/>
      <c r="Q1879" s="74"/>
      <c r="R1879" s="74"/>
      <c r="S1879" s="74"/>
      <c r="T1879" s="74"/>
      <c r="U1879" s="74"/>
      <c r="V1879"/>
      <c r="W1879"/>
      <c r="X1879"/>
      <c r="Y1879" s="13"/>
      <c r="Z1879" s="13"/>
      <c r="AA1879" s="13"/>
      <c r="AC1879"/>
      <c r="AD1879" s="13"/>
      <c r="AI1879" s="2"/>
      <c r="AM1879" s="22"/>
    </row>
    <row r="1880" spans="1:39" s="12" customFormat="1">
      <c r="A1880" s="26"/>
      <c r="B1880" s="11"/>
      <c r="E1880" s="26"/>
      <c r="F1880" s="13"/>
      <c r="G1880" s="13"/>
      <c r="H1880"/>
      <c r="I1880"/>
      <c r="J1880"/>
      <c r="K1880"/>
      <c r="L1880"/>
      <c r="M1880"/>
      <c r="N1880"/>
      <c r="O1880"/>
      <c r="P1880" s="73"/>
      <c r="Q1880" s="74"/>
      <c r="R1880" s="74"/>
      <c r="S1880" s="74"/>
      <c r="T1880" s="74"/>
      <c r="U1880" s="74"/>
      <c r="V1880"/>
      <c r="W1880"/>
      <c r="X1880"/>
      <c r="Y1880" s="13"/>
      <c r="Z1880" s="13"/>
      <c r="AA1880" s="13"/>
      <c r="AC1880"/>
      <c r="AD1880" s="13"/>
      <c r="AI1880" s="2"/>
      <c r="AM1880" s="22"/>
    </row>
    <row r="1881" spans="1:39" s="12" customFormat="1">
      <c r="A1881" s="26"/>
      <c r="B1881" s="11"/>
      <c r="E1881" s="26"/>
      <c r="F1881" s="13"/>
      <c r="G1881" s="13"/>
      <c r="H1881"/>
      <c r="I1881"/>
      <c r="J1881"/>
      <c r="K1881"/>
      <c r="L1881"/>
      <c r="M1881"/>
      <c r="N1881"/>
      <c r="O1881"/>
      <c r="P1881" s="73"/>
      <c r="Q1881" s="74"/>
      <c r="R1881" s="74"/>
      <c r="S1881" s="74"/>
      <c r="T1881" s="74"/>
      <c r="U1881" s="74"/>
      <c r="V1881"/>
      <c r="W1881"/>
      <c r="X1881"/>
      <c r="Y1881" s="13"/>
      <c r="Z1881" s="13"/>
      <c r="AA1881" s="13"/>
      <c r="AC1881"/>
      <c r="AD1881" s="13"/>
      <c r="AI1881" s="2"/>
      <c r="AM1881" s="22"/>
    </row>
    <row r="1882" spans="1:39" s="12" customFormat="1">
      <c r="A1882" s="26"/>
      <c r="B1882" s="11"/>
      <c r="E1882" s="26"/>
      <c r="F1882" s="13"/>
      <c r="G1882" s="13"/>
      <c r="H1882"/>
      <c r="I1882"/>
      <c r="J1882"/>
      <c r="K1882"/>
      <c r="L1882"/>
      <c r="M1882"/>
      <c r="N1882"/>
      <c r="O1882"/>
      <c r="P1882" s="73"/>
      <c r="Q1882" s="74"/>
      <c r="R1882" s="74"/>
      <c r="S1882" s="74"/>
      <c r="T1882" s="74"/>
      <c r="U1882" s="74"/>
      <c r="V1882"/>
      <c r="W1882"/>
      <c r="X1882"/>
      <c r="Y1882" s="13"/>
      <c r="Z1882" s="13"/>
      <c r="AA1882" s="13"/>
      <c r="AC1882"/>
      <c r="AD1882" s="13"/>
      <c r="AI1882" s="2"/>
      <c r="AM1882" s="22"/>
    </row>
    <row r="1883" spans="1:39" s="12" customFormat="1">
      <c r="A1883" s="26"/>
      <c r="B1883" s="11"/>
      <c r="E1883" s="26"/>
      <c r="F1883" s="13"/>
      <c r="G1883" s="13"/>
      <c r="H1883"/>
      <c r="I1883"/>
      <c r="J1883"/>
      <c r="K1883"/>
      <c r="L1883"/>
      <c r="M1883"/>
      <c r="N1883"/>
      <c r="O1883"/>
      <c r="P1883" s="73"/>
      <c r="Q1883" s="74"/>
      <c r="R1883" s="74"/>
      <c r="S1883" s="74"/>
      <c r="T1883" s="74"/>
      <c r="U1883" s="74"/>
      <c r="V1883"/>
      <c r="W1883"/>
      <c r="X1883"/>
      <c r="Y1883" s="13"/>
      <c r="Z1883" s="13"/>
      <c r="AA1883" s="13"/>
      <c r="AC1883"/>
      <c r="AD1883" s="13"/>
      <c r="AI1883" s="2"/>
      <c r="AM1883" s="22"/>
    </row>
    <row r="1884" spans="1:39" s="12" customFormat="1">
      <c r="A1884" s="26"/>
      <c r="B1884" s="11"/>
      <c r="E1884" s="26"/>
      <c r="F1884" s="13"/>
      <c r="G1884" s="13"/>
      <c r="H1884"/>
      <c r="I1884"/>
      <c r="J1884"/>
      <c r="K1884"/>
      <c r="L1884"/>
      <c r="M1884"/>
      <c r="N1884"/>
      <c r="O1884"/>
      <c r="P1884" s="73"/>
      <c r="Q1884" s="74"/>
      <c r="R1884" s="74"/>
      <c r="S1884" s="74"/>
      <c r="T1884" s="74"/>
      <c r="U1884" s="74"/>
      <c r="V1884"/>
      <c r="W1884"/>
      <c r="X1884"/>
      <c r="Y1884" s="13"/>
      <c r="Z1884" s="13"/>
      <c r="AA1884" s="13"/>
      <c r="AC1884"/>
      <c r="AD1884" s="13"/>
      <c r="AI1884" s="2"/>
      <c r="AM1884" s="22"/>
    </row>
    <row r="1885" spans="1:39" s="12" customFormat="1">
      <c r="A1885" s="26"/>
      <c r="B1885" s="11"/>
      <c r="E1885" s="26"/>
      <c r="F1885" s="13"/>
      <c r="G1885" s="13"/>
      <c r="H1885"/>
      <c r="I1885"/>
      <c r="J1885"/>
      <c r="K1885"/>
      <c r="L1885"/>
      <c r="M1885"/>
      <c r="N1885"/>
      <c r="O1885"/>
      <c r="P1885" s="73"/>
      <c r="Q1885" s="74"/>
      <c r="R1885" s="74"/>
      <c r="S1885" s="74"/>
      <c r="T1885" s="74"/>
      <c r="U1885" s="74"/>
      <c r="V1885"/>
      <c r="W1885"/>
      <c r="X1885"/>
      <c r="Y1885" s="13"/>
      <c r="Z1885" s="13"/>
      <c r="AA1885" s="13"/>
      <c r="AC1885"/>
      <c r="AD1885" s="13"/>
      <c r="AI1885" s="2"/>
      <c r="AM1885" s="22"/>
    </row>
    <row r="1886" spans="1:39" s="12" customFormat="1">
      <c r="A1886" s="26"/>
      <c r="B1886" s="11"/>
      <c r="E1886" s="26"/>
      <c r="F1886" s="13"/>
      <c r="G1886" s="13"/>
      <c r="H1886"/>
      <c r="I1886"/>
      <c r="J1886"/>
      <c r="K1886"/>
      <c r="L1886"/>
      <c r="M1886"/>
      <c r="N1886"/>
      <c r="O1886"/>
      <c r="P1886" s="73"/>
      <c r="Q1886" s="74"/>
      <c r="R1886" s="74"/>
      <c r="S1886" s="74"/>
      <c r="T1886" s="74"/>
      <c r="U1886" s="74"/>
      <c r="V1886"/>
      <c r="W1886"/>
      <c r="X1886"/>
      <c r="Y1886" s="13"/>
      <c r="Z1886" s="13"/>
      <c r="AA1886" s="13"/>
      <c r="AC1886"/>
      <c r="AD1886" s="13"/>
      <c r="AI1886" s="2"/>
      <c r="AM1886" s="22"/>
    </row>
    <row r="1887" spans="1:39" s="12" customFormat="1">
      <c r="A1887" s="26"/>
      <c r="B1887" s="11"/>
      <c r="E1887" s="26"/>
      <c r="F1887" s="13"/>
      <c r="G1887" s="13"/>
      <c r="H1887"/>
      <c r="I1887"/>
      <c r="J1887"/>
      <c r="K1887"/>
      <c r="L1887"/>
      <c r="M1887"/>
      <c r="N1887"/>
      <c r="O1887"/>
      <c r="P1887" s="73"/>
      <c r="Q1887" s="74"/>
      <c r="R1887" s="74"/>
      <c r="S1887" s="74"/>
      <c r="T1887" s="74"/>
      <c r="U1887" s="74"/>
      <c r="V1887"/>
      <c r="W1887"/>
      <c r="X1887"/>
      <c r="Y1887" s="13"/>
      <c r="Z1887" s="13"/>
      <c r="AA1887" s="13"/>
      <c r="AC1887"/>
      <c r="AD1887" s="13"/>
      <c r="AI1887" s="2"/>
      <c r="AM1887" s="22"/>
    </row>
    <row r="1888" spans="1:39" s="12" customFormat="1">
      <c r="A1888" s="26"/>
      <c r="B1888" s="11"/>
      <c r="E1888" s="26"/>
      <c r="F1888" s="13"/>
      <c r="G1888" s="13"/>
      <c r="H1888"/>
      <c r="I1888"/>
      <c r="J1888"/>
      <c r="K1888"/>
      <c r="L1888"/>
      <c r="M1888"/>
      <c r="N1888"/>
      <c r="O1888"/>
      <c r="P1888" s="73"/>
      <c r="Q1888" s="74"/>
      <c r="R1888" s="74"/>
      <c r="S1888" s="74"/>
      <c r="T1888" s="74"/>
      <c r="U1888" s="74"/>
      <c r="V1888"/>
      <c r="W1888"/>
      <c r="X1888"/>
      <c r="Y1888" s="13"/>
      <c r="Z1888" s="13"/>
      <c r="AA1888" s="13"/>
      <c r="AC1888"/>
      <c r="AD1888" s="13"/>
      <c r="AI1888" s="2"/>
      <c r="AM1888" s="22"/>
    </row>
    <row r="1889" spans="1:39" s="12" customFormat="1">
      <c r="A1889" s="26"/>
      <c r="B1889" s="11"/>
      <c r="E1889" s="26"/>
      <c r="F1889" s="13"/>
      <c r="G1889" s="13"/>
      <c r="H1889"/>
      <c r="I1889"/>
      <c r="J1889"/>
      <c r="K1889"/>
      <c r="L1889"/>
      <c r="M1889"/>
      <c r="N1889"/>
      <c r="O1889"/>
      <c r="P1889" s="73"/>
      <c r="Q1889" s="74"/>
      <c r="R1889" s="74"/>
      <c r="S1889" s="74"/>
      <c r="T1889" s="74"/>
      <c r="U1889" s="74"/>
      <c r="V1889"/>
      <c r="W1889"/>
      <c r="X1889"/>
      <c r="Y1889" s="13"/>
      <c r="Z1889" s="13"/>
      <c r="AA1889" s="13"/>
      <c r="AC1889"/>
      <c r="AD1889" s="13"/>
      <c r="AI1889" s="2"/>
      <c r="AM1889" s="22"/>
    </row>
    <row r="1890" spans="1:39" s="12" customFormat="1">
      <c r="A1890" s="26"/>
      <c r="B1890" s="11"/>
      <c r="E1890" s="26"/>
      <c r="F1890" s="13"/>
      <c r="G1890" s="13"/>
      <c r="H1890"/>
      <c r="I1890"/>
      <c r="J1890"/>
      <c r="K1890"/>
      <c r="L1890"/>
      <c r="M1890"/>
      <c r="N1890"/>
      <c r="O1890"/>
      <c r="P1890" s="73"/>
      <c r="Q1890" s="74"/>
      <c r="R1890" s="74"/>
      <c r="S1890" s="74"/>
      <c r="T1890" s="74"/>
      <c r="U1890" s="74"/>
      <c r="V1890"/>
      <c r="W1890"/>
      <c r="X1890"/>
      <c r="Y1890" s="13"/>
      <c r="Z1890" s="13"/>
      <c r="AA1890" s="13"/>
      <c r="AC1890"/>
      <c r="AD1890" s="13"/>
      <c r="AI1890" s="2"/>
      <c r="AM1890" s="22"/>
    </row>
    <row r="1891" spans="1:39" s="12" customFormat="1">
      <c r="A1891" s="26"/>
      <c r="B1891" s="11"/>
      <c r="E1891" s="26"/>
      <c r="F1891" s="13"/>
      <c r="G1891" s="13"/>
      <c r="H1891"/>
      <c r="I1891"/>
      <c r="J1891"/>
      <c r="K1891"/>
      <c r="L1891"/>
      <c r="M1891"/>
      <c r="N1891"/>
      <c r="O1891"/>
      <c r="P1891" s="73"/>
      <c r="Q1891" s="74"/>
      <c r="R1891" s="74"/>
      <c r="S1891" s="74"/>
      <c r="T1891" s="74"/>
      <c r="U1891" s="74"/>
      <c r="V1891"/>
      <c r="W1891"/>
      <c r="X1891"/>
      <c r="Y1891" s="13"/>
      <c r="Z1891" s="13"/>
      <c r="AA1891" s="13"/>
      <c r="AC1891"/>
      <c r="AD1891" s="13"/>
      <c r="AI1891" s="2"/>
      <c r="AM1891" s="22"/>
    </row>
    <row r="1892" spans="1:39" s="12" customFormat="1">
      <c r="A1892" s="26"/>
      <c r="B1892" s="11"/>
      <c r="E1892" s="26"/>
      <c r="F1892" s="13"/>
      <c r="G1892" s="13"/>
      <c r="H1892"/>
      <c r="I1892"/>
      <c r="J1892"/>
      <c r="K1892"/>
      <c r="L1892"/>
      <c r="M1892"/>
      <c r="N1892"/>
      <c r="O1892"/>
      <c r="P1892" s="73"/>
      <c r="Q1892" s="74"/>
      <c r="R1892" s="74"/>
      <c r="S1892" s="74"/>
      <c r="T1892" s="74"/>
      <c r="U1892" s="74"/>
      <c r="V1892"/>
      <c r="W1892"/>
      <c r="X1892"/>
      <c r="Y1892" s="13"/>
      <c r="Z1892" s="13"/>
      <c r="AA1892" s="13"/>
      <c r="AC1892"/>
      <c r="AD1892" s="13"/>
      <c r="AI1892" s="2"/>
      <c r="AM1892" s="22"/>
    </row>
    <row r="1893" spans="1:39" s="12" customFormat="1">
      <c r="A1893" s="26"/>
      <c r="B1893" s="11"/>
      <c r="E1893" s="26"/>
      <c r="F1893" s="13"/>
      <c r="G1893" s="13"/>
      <c r="H1893"/>
      <c r="I1893"/>
      <c r="J1893"/>
      <c r="K1893"/>
      <c r="L1893"/>
      <c r="M1893"/>
      <c r="N1893"/>
      <c r="O1893"/>
      <c r="P1893" s="73"/>
      <c r="Q1893" s="74"/>
      <c r="R1893" s="74"/>
      <c r="S1893" s="74"/>
      <c r="T1893" s="74"/>
      <c r="U1893" s="74"/>
      <c r="V1893"/>
      <c r="W1893"/>
      <c r="X1893"/>
      <c r="Y1893" s="13"/>
      <c r="Z1893" s="13"/>
      <c r="AA1893" s="13"/>
      <c r="AC1893"/>
      <c r="AD1893" s="13"/>
      <c r="AI1893" s="2"/>
      <c r="AM1893" s="22"/>
    </row>
    <row r="1894" spans="1:39" s="12" customFormat="1">
      <c r="A1894" s="26"/>
      <c r="B1894" s="11"/>
      <c r="E1894" s="26"/>
      <c r="F1894" s="13"/>
      <c r="G1894" s="13"/>
      <c r="H1894"/>
      <c r="I1894"/>
      <c r="J1894"/>
      <c r="K1894"/>
      <c r="L1894"/>
      <c r="M1894"/>
      <c r="N1894"/>
      <c r="O1894"/>
      <c r="P1894" s="73"/>
      <c r="Q1894" s="74"/>
      <c r="R1894" s="74"/>
      <c r="S1894" s="74"/>
      <c r="T1894" s="74"/>
      <c r="U1894" s="74"/>
      <c r="V1894"/>
      <c r="W1894"/>
      <c r="X1894"/>
      <c r="Y1894" s="13"/>
      <c r="Z1894" s="13"/>
      <c r="AA1894" s="13"/>
      <c r="AC1894"/>
      <c r="AD1894" s="13"/>
      <c r="AI1894" s="2"/>
      <c r="AM1894" s="22"/>
    </row>
    <row r="1895" spans="1:39" s="12" customFormat="1">
      <c r="A1895" s="26"/>
      <c r="B1895" s="11"/>
      <c r="E1895" s="26"/>
      <c r="F1895" s="13"/>
      <c r="G1895" s="13"/>
      <c r="H1895"/>
      <c r="I1895"/>
      <c r="J1895"/>
      <c r="K1895"/>
      <c r="L1895"/>
      <c r="M1895"/>
      <c r="N1895"/>
      <c r="O1895"/>
      <c r="P1895" s="73"/>
      <c r="Q1895" s="74"/>
      <c r="R1895" s="74"/>
      <c r="S1895" s="74"/>
      <c r="T1895" s="74"/>
      <c r="U1895" s="74"/>
      <c r="V1895"/>
      <c r="W1895"/>
      <c r="X1895"/>
      <c r="Y1895" s="13"/>
      <c r="Z1895" s="13"/>
      <c r="AA1895" s="13"/>
      <c r="AC1895"/>
      <c r="AD1895" s="13"/>
      <c r="AI1895" s="2"/>
      <c r="AM1895" s="22"/>
    </row>
    <row r="1896" spans="1:39" s="12" customFormat="1">
      <c r="A1896" s="26"/>
      <c r="B1896" s="11"/>
      <c r="E1896" s="26"/>
      <c r="F1896" s="13"/>
      <c r="G1896" s="13"/>
      <c r="H1896"/>
      <c r="I1896"/>
      <c r="J1896"/>
      <c r="K1896"/>
      <c r="L1896"/>
      <c r="M1896"/>
      <c r="N1896"/>
      <c r="O1896"/>
      <c r="P1896" s="73"/>
      <c r="Q1896" s="74"/>
      <c r="R1896" s="74"/>
      <c r="S1896" s="74"/>
      <c r="T1896" s="74"/>
      <c r="U1896" s="74"/>
      <c r="V1896"/>
      <c r="W1896"/>
      <c r="X1896"/>
      <c r="Y1896" s="13"/>
      <c r="Z1896" s="13"/>
      <c r="AA1896" s="13"/>
      <c r="AC1896"/>
      <c r="AD1896" s="13"/>
      <c r="AI1896" s="2"/>
      <c r="AM1896" s="22"/>
    </row>
    <row r="1897" spans="1:39" s="12" customFormat="1">
      <c r="A1897" s="26"/>
      <c r="B1897" s="11"/>
      <c r="E1897" s="26"/>
      <c r="F1897" s="13"/>
      <c r="G1897" s="13"/>
      <c r="H1897"/>
      <c r="I1897"/>
      <c r="J1897"/>
      <c r="K1897"/>
      <c r="L1897"/>
      <c r="M1897"/>
      <c r="N1897"/>
      <c r="O1897"/>
      <c r="P1897" s="73"/>
      <c r="Q1897" s="74"/>
      <c r="R1897" s="74"/>
      <c r="S1897" s="74"/>
      <c r="T1897" s="74"/>
      <c r="U1897" s="74"/>
      <c r="V1897"/>
      <c r="W1897"/>
      <c r="X1897"/>
      <c r="Y1897" s="13"/>
      <c r="Z1897" s="13"/>
      <c r="AA1897" s="13"/>
      <c r="AC1897"/>
      <c r="AD1897" s="13"/>
      <c r="AI1897" s="2"/>
      <c r="AM1897" s="22"/>
    </row>
    <row r="1898" spans="1:39" s="12" customFormat="1">
      <c r="A1898" s="26"/>
      <c r="B1898" s="11"/>
      <c r="E1898" s="26"/>
      <c r="F1898" s="13"/>
      <c r="G1898" s="13"/>
      <c r="H1898"/>
      <c r="I1898"/>
      <c r="J1898"/>
      <c r="K1898"/>
      <c r="L1898"/>
      <c r="M1898"/>
      <c r="N1898"/>
      <c r="O1898"/>
      <c r="P1898" s="73"/>
      <c r="Q1898" s="74"/>
      <c r="R1898" s="74"/>
      <c r="S1898" s="74"/>
      <c r="T1898" s="74"/>
      <c r="U1898" s="74"/>
      <c r="V1898"/>
      <c r="W1898"/>
      <c r="X1898"/>
      <c r="Y1898" s="13"/>
      <c r="Z1898" s="13"/>
      <c r="AA1898" s="13"/>
      <c r="AC1898"/>
      <c r="AD1898" s="13"/>
      <c r="AI1898" s="2"/>
      <c r="AM1898" s="22"/>
    </row>
    <row r="1899" spans="1:39" s="12" customFormat="1">
      <c r="A1899" s="26"/>
      <c r="B1899" s="11"/>
      <c r="E1899" s="26"/>
      <c r="F1899" s="13"/>
      <c r="G1899" s="13"/>
      <c r="H1899"/>
      <c r="I1899"/>
      <c r="J1899"/>
      <c r="K1899"/>
      <c r="L1899"/>
      <c r="M1899"/>
      <c r="N1899"/>
      <c r="O1899"/>
      <c r="P1899" s="73"/>
      <c r="Q1899" s="74"/>
      <c r="R1899" s="74"/>
      <c r="S1899" s="74"/>
      <c r="T1899" s="74"/>
      <c r="U1899" s="74"/>
      <c r="V1899"/>
      <c r="W1899"/>
      <c r="X1899"/>
      <c r="Y1899" s="13"/>
      <c r="Z1899" s="13"/>
      <c r="AA1899" s="13"/>
      <c r="AC1899"/>
      <c r="AD1899" s="13"/>
      <c r="AI1899" s="2"/>
      <c r="AM1899" s="22"/>
    </row>
    <row r="1900" spans="1:39" s="12" customFormat="1">
      <c r="A1900" s="26"/>
      <c r="B1900" s="11"/>
      <c r="E1900" s="26"/>
      <c r="F1900" s="13"/>
      <c r="G1900" s="13"/>
      <c r="H1900"/>
      <c r="I1900"/>
      <c r="J1900"/>
      <c r="K1900"/>
      <c r="L1900"/>
      <c r="M1900"/>
      <c r="N1900"/>
      <c r="O1900"/>
      <c r="P1900" s="73"/>
      <c r="Q1900" s="74"/>
      <c r="R1900" s="74"/>
      <c r="S1900" s="74"/>
      <c r="T1900" s="74"/>
      <c r="U1900" s="74"/>
      <c r="V1900"/>
      <c r="W1900"/>
      <c r="X1900"/>
      <c r="Y1900" s="13"/>
      <c r="Z1900" s="13"/>
      <c r="AA1900" s="13"/>
      <c r="AC1900"/>
      <c r="AD1900" s="13"/>
      <c r="AI1900" s="2"/>
      <c r="AM1900" s="22"/>
    </row>
    <row r="1901" spans="1:39" s="12" customFormat="1">
      <c r="A1901" s="26"/>
      <c r="B1901" s="11"/>
      <c r="E1901" s="26"/>
      <c r="F1901" s="13"/>
      <c r="G1901" s="13"/>
      <c r="H1901"/>
      <c r="I1901"/>
      <c r="J1901"/>
      <c r="K1901"/>
      <c r="L1901"/>
      <c r="M1901"/>
      <c r="N1901"/>
      <c r="O1901"/>
      <c r="P1901" s="73"/>
      <c r="Q1901" s="74"/>
      <c r="R1901" s="74"/>
      <c r="S1901" s="74"/>
      <c r="T1901" s="74"/>
      <c r="U1901" s="74"/>
      <c r="V1901"/>
      <c r="W1901"/>
      <c r="X1901"/>
      <c r="Y1901" s="13"/>
      <c r="Z1901" s="13"/>
      <c r="AA1901" s="13"/>
      <c r="AC1901"/>
      <c r="AD1901" s="13"/>
      <c r="AI1901" s="2"/>
      <c r="AM1901" s="22"/>
    </row>
    <row r="1902" spans="1:39" s="12" customFormat="1">
      <c r="A1902" s="26"/>
      <c r="B1902" s="11"/>
      <c r="E1902" s="26"/>
      <c r="F1902" s="13"/>
      <c r="G1902" s="13"/>
      <c r="H1902"/>
      <c r="I1902"/>
      <c r="J1902"/>
      <c r="K1902"/>
      <c r="L1902"/>
      <c r="M1902"/>
      <c r="N1902"/>
      <c r="O1902"/>
      <c r="P1902" s="73"/>
      <c r="Q1902" s="74"/>
      <c r="R1902" s="74"/>
      <c r="S1902" s="74"/>
      <c r="T1902" s="74"/>
      <c r="U1902" s="74"/>
      <c r="V1902"/>
      <c r="W1902"/>
      <c r="X1902"/>
      <c r="Y1902" s="13"/>
      <c r="Z1902" s="13"/>
      <c r="AA1902" s="13"/>
      <c r="AC1902"/>
      <c r="AD1902" s="13"/>
      <c r="AI1902" s="2"/>
      <c r="AM1902" s="22"/>
    </row>
    <row r="1903" spans="1:39" s="12" customFormat="1">
      <c r="A1903" s="26"/>
      <c r="B1903" s="11"/>
      <c r="E1903" s="26"/>
      <c r="F1903" s="13"/>
      <c r="G1903" s="13"/>
      <c r="H1903"/>
      <c r="I1903"/>
      <c r="J1903"/>
      <c r="K1903"/>
      <c r="L1903"/>
      <c r="M1903"/>
      <c r="N1903"/>
      <c r="O1903"/>
      <c r="P1903" s="73"/>
      <c r="Q1903" s="74"/>
      <c r="R1903" s="74"/>
      <c r="S1903" s="74"/>
      <c r="T1903" s="74"/>
      <c r="U1903" s="74"/>
      <c r="V1903"/>
      <c r="W1903"/>
      <c r="X1903"/>
      <c r="Y1903" s="13"/>
      <c r="Z1903" s="13"/>
      <c r="AA1903" s="13"/>
      <c r="AC1903"/>
      <c r="AD1903" s="13"/>
      <c r="AI1903" s="2"/>
      <c r="AM1903" s="22"/>
    </row>
    <row r="1904" spans="1:39" s="12" customFormat="1">
      <c r="A1904" s="26"/>
      <c r="B1904" s="11"/>
      <c r="E1904" s="26"/>
      <c r="F1904" s="13"/>
      <c r="G1904" s="13"/>
      <c r="H1904"/>
      <c r="I1904"/>
      <c r="J1904"/>
      <c r="K1904"/>
      <c r="L1904"/>
      <c r="M1904"/>
      <c r="N1904"/>
      <c r="O1904"/>
      <c r="P1904" s="73"/>
      <c r="Q1904" s="74"/>
      <c r="R1904" s="74"/>
      <c r="S1904" s="74"/>
      <c r="T1904" s="74"/>
      <c r="U1904" s="74"/>
      <c r="V1904"/>
      <c r="W1904"/>
      <c r="X1904"/>
      <c r="Y1904" s="13"/>
      <c r="Z1904" s="13"/>
      <c r="AA1904" s="13"/>
      <c r="AC1904"/>
      <c r="AD1904" s="13"/>
      <c r="AI1904" s="2"/>
      <c r="AM1904" s="22"/>
    </row>
    <row r="1905" spans="1:39" s="12" customFormat="1">
      <c r="A1905" s="26"/>
      <c r="B1905" s="11"/>
      <c r="E1905" s="26"/>
      <c r="F1905" s="13"/>
      <c r="G1905" s="13"/>
      <c r="H1905"/>
      <c r="I1905"/>
      <c r="J1905"/>
      <c r="K1905"/>
      <c r="L1905"/>
      <c r="M1905"/>
      <c r="N1905"/>
      <c r="O1905"/>
      <c r="P1905" s="73"/>
      <c r="Q1905" s="74"/>
      <c r="R1905" s="74"/>
      <c r="S1905" s="74"/>
      <c r="T1905" s="74"/>
      <c r="U1905" s="74"/>
      <c r="V1905"/>
      <c r="W1905"/>
      <c r="X1905"/>
      <c r="Y1905" s="13"/>
      <c r="Z1905" s="13"/>
      <c r="AA1905" s="13"/>
      <c r="AC1905"/>
      <c r="AD1905" s="13"/>
      <c r="AI1905" s="2"/>
      <c r="AM1905" s="22"/>
    </row>
    <row r="1906" spans="1:39" s="12" customFormat="1">
      <c r="A1906" s="26"/>
      <c r="B1906" s="11"/>
      <c r="E1906" s="26"/>
      <c r="F1906" s="13"/>
      <c r="G1906" s="13"/>
      <c r="H1906"/>
      <c r="I1906"/>
      <c r="J1906"/>
      <c r="K1906"/>
      <c r="L1906"/>
      <c r="M1906"/>
      <c r="N1906"/>
      <c r="O1906"/>
      <c r="P1906" s="73"/>
      <c r="Q1906" s="74"/>
      <c r="R1906" s="74"/>
      <c r="S1906" s="74"/>
      <c r="T1906" s="74"/>
      <c r="U1906" s="74"/>
      <c r="V1906"/>
      <c r="W1906"/>
      <c r="X1906"/>
      <c r="Y1906" s="13"/>
      <c r="Z1906" s="13"/>
      <c r="AA1906" s="13"/>
      <c r="AC1906"/>
      <c r="AD1906" s="13"/>
      <c r="AI1906" s="2"/>
      <c r="AM1906" s="22"/>
    </row>
    <row r="1907" spans="1:39" s="12" customFormat="1">
      <c r="A1907" s="26"/>
      <c r="B1907" s="11"/>
      <c r="E1907" s="26"/>
      <c r="F1907" s="13"/>
      <c r="G1907" s="13"/>
      <c r="H1907"/>
      <c r="I1907"/>
      <c r="J1907"/>
      <c r="K1907"/>
      <c r="L1907"/>
      <c r="M1907"/>
      <c r="N1907"/>
      <c r="O1907"/>
      <c r="P1907" s="73"/>
      <c r="Q1907" s="74"/>
      <c r="R1907" s="74"/>
      <c r="S1907" s="74"/>
      <c r="T1907" s="74"/>
      <c r="U1907" s="74"/>
      <c r="V1907"/>
      <c r="W1907"/>
      <c r="X1907"/>
      <c r="Y1907" s="13"/>
      <c r="Z1907" s="13"/>
      <c r="AA1907" s="13"/>
      <c r="AC1907"/>
      <c r="AD1907" s="13"/>
      <c r="AI1907" s="2"/>
      <c r="AM1907" s="22"/>
    </row>
    <row r="1908" spans="1:39" s="12" customFormat="1">
      <c r="A1908" s="26"/>
      <c r="B1908" s="11"/>
      <c r="E1908" s="26"/>
      <c r="F1908" s="13"/>
      <c r="G1908" s="13"/>
      <c r="H1908"/>
      <c r="I1908"/>
      <c r="J1908"/>
      <c r="K1908"/>
      <c r="L1908"/>
      <c r="M1908"/>
      <c r="N1908"/>
      <c r="O1908"/>
      <c r="P1908" s="73"/>
      <c r="Q1908" s="74"/>
      <c r="R1908" s="74"/>
      <c r="S1908" s="74"/>
      <c r="T1908" s="74"/>
      <c r="U1908" s="74"/>
      <c r="V1908"/>
      <c r="W1908"/>
      <c r="X1908"/>
      <c r="Y1908" s="13"/>
      <c r="Z1908" s="13"/>
      <c r="AA1908" s="13"/>
      <c r="AC1908"/>
      <c r="AD1908" s="13"/>
      <c r="AI1908" s="2"/>
      <c r="AM1908" s="22"/>
    </row>
    <row r="1909" spans="1:39" s="12" customFormat="1">
      <c r="A1909" s="26"/>
      <c r="B1909" s="11"/>
      <c r="E1909" s="26"/>
      <c r="F1909" s="13"/>
      <c r="G1909" s="13"/>
      <c r="H1909"/>
      <c r="I1909"/>
      <c r="J1909"/>
      <c r="K1909"/>
      <c r="L1909"/>
      <c r="M1909"/>
      <c r="N1909"/>
      <c r="O1909"/>
      <c r="P1909" s="73"/>
      <c r="Q1909" s="74"/>
      <c r="R1909" s="74"/>
      <c r="S1909" s="74"/>
      <c r="T1909" s="74"/>
      <c r="U1909" s="74"/>
      <c r="V1909"/>
      <c r="W1909"/>
      <c r="X1909"/>
      <c r="Y1909" s="13"/>
      <c r="Z1909" s="13"/>
      <c r="AA1909" s="13"/>
      <c r="AC1909"/>
      <c r="AD1909" s="13"/>
      <c r="AI1909" s="2"/>
      <c r="AM1909" s="22"/>
    </row>
    <row r="1910" spans="1:39" s="12" customFormat="1">
      <c r="A1910" s="26"/>
      <c r="B1910" s="11"/>
      <c r="E1910" s="26"/>
      <c r="F1910" s="13"/>
      <c r="G1910" s="13"/>
      <c r="H1910"/>
      <c r="I1910"/>
      <c r="J1910"/>
      <c r="K1910"/>
      <c r="L1910"/>
      <c r="M1910"/>
      <c r="N1910"/>
      <c r="O1910"/>
      <c r="P1910" s="73"/>
      <c r="Q1910" s="74"/>
      <c r="R1910" s="74"/>
      <c r="S1910" s="74"/>
      <c r="T1910" s="74"/>
      <c r="U1910" s="74"/>
      <c r="V1910"/>
      <c r="W1910"/>
      <c r="X1910"/>
      <c r="Y1910" s="13"/>
      <c r="Z1910" s="13"/>
      <c r="AA1910" s="13"/>
      <c r="AC1910"/>
      <c r="AD1910" s="13"/>
      <c r="AI1910" s="2"/>
      <c r="AM1910" s="22"/>
    </row>
    <row r="1911" spans="1:39" s="12" customFormat="1">
      <c r="A1911" s="26"/>
      <c r="B1911" s="11"/>
      <c r="E1911" s="26"/>
      <c r="F1911" s="13"/>
      <c r="G1911" s="13"/>
      <c r="H1911"/>
      <c r="I1911"/>
      <c r="J1911"/>
      <c r="K1911"/>
      <c r="L1911"/>
      <c r="M1911"/>
      <c r="N1911"/>
      <c r="O1911"/>
      <c r="P1911" s="73"/>
      <c r="Q1911" s="74"/>
      <c r="R1911" s="74"/>
      <c r="S1911" s="74"/>
      <c r="T1911" s="74"/>
      <c r="U1911" s="74"/>
      <c r="V1911"/>
      <c r="W1911"/>
      <c r="X1911"/>
      <c r="Y1911" s="13"/>
      <c r="Z1911" s="13"/>
      <c r="AA1911" s="13"/>
      <c r="AC1911"/>
      <c r="AD1911" s="13"/>
      <c r="AI1911" s="2"/>
      <c r="AM1911" s="22"/>
    </row>
    <row r="1912" spans="1:39" s="12" customFormat="1">
      <c r="A1912" s="26"/>
      <c r="B1912" s="11"/>
      <c r="E1912" s="26"/>
      <c r="F1912" s="13"/>
      <c r="G1912" s="13"/>
      <c r="H1912"/>
      <c r="I1912"/>
      <c r="J1912"/>
      <c r="K1912"/>
      <c r="L1912"/>
      <c r="M1912"/>
      <c r="N1912"/>
      <c r="O1912"/>
      <c r="P1912" s="73"/>
      <c r="Q1912" s="74"/>
      <c r="R1912" s="74"/>
      <c r="S1912" s="74"/>
      <c r="T1912" s="74"/>
      <c r="U1912" s="74"/>
      <c r="V1912"/>
      <c r="W1912"/>
      <c r="X1912"/>
      <c r="Y1912" s="13"/>
      <c r="Z1912" s="13"/>
      <c r="AA1912" s="13"/>
      <c r="AC1912"/>
      <c r="AD1912" s="13"/>
      <c r="AI1912" s="2"/>
      <c r="AM1912" s="22"/>
    </row>
    <row r="1913" spans="1:39" s="12" customFormat="1">
      <c r="A1913" s="26"/>
      <c r="B1913" s="11"/>
      <c r="E1913" s="26"/>
      <c r="F1913" s="13"/>
      <c r="G1913" s="13"/>
      <c r="H1913"/>
      <c r="I1913"/>
      <c r="J1913"/>
      <c r="K1913"/>
      <c r="L1913"/>
      <c r="M1913"/>
      <c r="N1913"/>
      <c r="O1913"/>
      <c r="P1913" s="73"/>
      <c r="Q1913" s="74"/>
      <c r="R1913" s="74"/>
      <c r="S1913" s="74"/>
      <c r="T1913" s="74"/>
      <c r="U1913" s="74"/>
      <c r="V1913"/>
      <c r="W1913"/>
      <c r="X1913"/>
      <c r="Y1913" s="13"/>
      <c r="Z1913" s="13"/>
      <c r="AA1913" s="13"/>
      <c r="AC1913"/>
      <c r="AD1913" s="13"/>
      <c r="AI1913" s="2"/>
      <c r="AM1913" s="22"/>
    </row>
    <row r="1914" spans="1:39" s="12" customFormat="1">
      <c r="A1914" s="26"/>
      <c r="B1914" s="11"/>
      <c r="E1914" s="26"/>
      <c r="F1914" s="13"/>
      <c r="G1914" s="13"/>
      <c r="H1914"/>
      <c r="I1914"/>
      <c r="J1914"/>
      <c r="K1914"/>
      <c r="L1914"/>
      <c r="M1914"/>
      <c r="N1914"/>
      <c r="O1914"/>
      <c r="P1914" s="73"/>
      <c r="Q1914" s="74"/>
      <c r="R1914" s="74"/>
      <c r="S1914" s="74"/>
      <c r="T1914" s="74"/>
      <c r="U1914" s="74"/>
      <c r="V1914"/>
      <c r="W1914"/>
      <c r="X1914"/>
      <c r="Y1914" s="13"/>
      <c r="Z1914" s="13"/>
      <c r="AA1914" s="13"/>
      <c r="AC1914"/>
      <c r="AD1914" s="13"/>
      <c r="AI1914" s="2"/>
      <c r="AM1914" s="22"/>
    </row>
    <row r="1915" spans="1:39" s="12" customFormat="1">
      <c r="A1915" s="26"/>
      <c r="B1915" s="11"/>
      <c r="E1915" s="26"/>
      <c r="F1915" s="13"/>
      <c r="G1915" s="13"/>
      <c r="H1915"/>
      <c r="I1915"/>
      <c r="J1915"/>
      <c r="K1915"/>
      <c r="L1915"/>
      <c r="M1915"/>
      <c r="N1915"/>
      <c r="O1915"/>
      <c r="P1915" s="73"/>
      <c r="Q1915" s="74"/>
      <c r="R1915" s="74"/>
      <c r="S1915" s="74"/>
      <c r="T1915" s="74"/>
      <c r="U1915" s="74"/>
      <c r="V1915"/>
      <c r="W1915"/>
      <c r="X1915"/>
      <c r="Y1915" s="13"/>
      <c r="Z1915" s="13"/>
      <c r="AA1915" s="13"/>
      <c r="AC1915"/>
      <c r="AD1915" s="13"/>
      <c r="AI1915" s="2"/>
      <c r="AM1915" s="22"/>
    </row>
    <row r="1916" spans="1:39" s="12" customFormat="1">
      <c r="A1916" s="26"/>
      <c r="B1916" s="11"/>
      <c r="E1916" s="26"/>
      <c r="F1916" s="13"/>
      <c r="G1916" s="13"/>
      <c r="H1916"/>
      <c r="I1916"/>
      <c r="J1916"/>
      <c r="K1916"/>
      <c r="L1916"/>
      <c r="M1916"/>
      <c r="N1916"/>
      <c r="O1916"/>
      <c r="P1916" s="73"/>
      <c r="Q1916" s="74"/>
      <c r="R1916" s="74"/>
      <c r="S1916" s="74"/>
      <c r="T1916" s="74"/>
      <c r="U1916" s="74"/>
      <c r="V1916"/>
      <c r="W1916"/>
      <c r="X1916"/>
      <c r="Y1916" s="13"/>
      <c r="Z1916" s="13"/>
      <c r="AA1916" s="13"/>
      <c r="AC1916"/>
      <c r="AD1916" s="13"/>
      <c r="AI1916" s="2"/>
      <c r="AM1916" s="22"/>
    </row>
    <row r="1917" spans="1:39" s="12" customFormat="1">
      <c r="A1917" s="26"/>
      <c r="B1917" s="11"/>
      <c r="E1917" s="26"/>
      <c r="F1917" s="13"/>
      <c r="G1917" s="13"/>
      <c r="H1917"/>
      <c r="I1917"/>
      <c r="J1917"/>
      <c r="K1917"/>
      <c r="L1917"/>
      <c r="M1917"/>
      <c r="N1917"/>
      <c r="O1917"/>
      <c r="P1917" s="73"/>
      <c r="Q1917" s="74"/>
      <c r="R1917" s="74"/>
      <c r="S1917" s="74"/>
      <c r="T1917" s="74"/>
      <c r="U1917" s="74"/>
      <c r="V1917"/>
      <c r="W1917"/>
      <c r="X1917"/>
      <c r="Y1917" s="13"/>
      <c r="Z1917" s="13"/>
      <c r="AA1917" s="13"/>
      <c r="AC1917"/>
      <c r="AD1917" s="13"/>
      <c r="AI1917" s="2"/>
      <c r="AM1917" s="22"/>
    </row>
    <row r="1918" spans="1:39" s="12" customFormat="1">
      <c r="A1918" s="26"/>
      <c r="B1918" s="11"/>
      <c r="E1918" s="26"/>
      <c r="F1918" s="13"/>
      <c r="G1918" s="13"/>
      <c r="H1918"/>
      <c r="I1918"/>
      <c r="J1918"/>
      <c r="K1918"/>
      <c r="L1918"/>
      <c r="M1918"/>
      <c r="N1918"/>
      <c r="O1918"/>
      <c r="P1918" s="73"/>
      <c r="Q1918" s="74"/>
      <c r="R1918" s="74"/>
      <c r="S1918" s="74"/>
      <c r="T1918" s="74"/>
      <c r="U1918" s="74"/>
      <c r="V1918"/>
      <c r="W1918"/>
      <c r="X1918"/>
      <c r="Y1918" s="13"/>
      <c r="Z1918" s="13"/>
      <c r="AA1918" s="13"/>
      <c r="AC1918"/>
      <c r="AD1918" s="13"/>
      <c r="AI1918" s="2"/>
      <c r="AM1918" s="22"/>
    </row>
    <row r="1919" spans="1:39" s="12" customFormat="1">
      <c r="A1919" s="26"/>
      <c r="B1919" s="11"/>
      <c r="E1919" s="26"/>
      <c r="F1919" s="13"/>
      <c r="G1919" s="13"/>
      <c r="H1919"/>
      <c r="I1919"/>
      <c r="J1919"/>
      <c r="K1919"/>
      <c r="L1919"/>
      <c r="M1919"/>
      <c r="N1919"/>
      <c r="O1919"/>
      <c r="P1919" s="73"/>
      <c r="Q1919" s="74"/>
      <c r="R1919" s="74"/>
      <c r="S1919" s="74"/>
      <c r="T1919" s="74"/>
      <c r="U1919" s="74"/>
      <c r="V1919"/>
      <c r="W1919"/>
      <c r="X1919"/>
      <c r="Y1919" s="13"/>
      <c r="Z1919" s="13"/>
      <c r="AA1919" s="13"/>
      <c r="AC1919"/>
      <c r="AD1919" s="13"/>
      <c r="AI1919" s="2"/>
      <c r="AM1919" s="22"/>
    </row>
    <row r="1920" spans="1:39" s="12" customFormat="1">
      <c r="A1920" s="26"/>
      <c r="B1920" s="11"/>
      <c r="E1920" s="26"/>
      <c r="F1920" s="13"/>
      <c r="G1920" s="13"/>
      <c r="H1920"/>
      <c r="I1920"/>
      <c r="J1920"/>
      <c r="K1920"/>
      <c r="L1920"/>
      <c r="M1920"/>
      <c r="N1920"/>
      <c r="O1920"/>
      <c r="P1920" s="73"/>
      <c r="Q1920" s="74"/>
      <c r="R1920" s="74"/>
      <c r="S1920" s="74"/>
      <c r="T1920" s="74"/>
      <c r="U1920" s="74"/>
      <c r="V1920"/>
      <c r="W1920"/>
      <c r="X1920"/>
      <c r="Y1920" s="13"/>
      <c r="Z1920" s="13"/>
      <c r="AA1920" s="13"/>
      <c r="AC1920"/>
      <c r="AD1920" s="13"/>
      <c r="AI1920" s="2"/>
      <c r="AM1920" s="22"/>
    </row>
    <row r="1921" spans="1:39" s="12" customFormat="1">
      <c r="A1921" s="26"/>
      <c r="B1921" s="11"/>
      <c r="E1921" s="26"/>
      <c r="F1921" s="13"/>
      <c r="G1921" s="13"/>
      <c r="H1921"/>
      <c r="I1921"/>
      <c r="J1921"/>
      <c r="K1921"/>
      <c r="L1921"/>
      <c r="M1921"/>
      <c r="N1921"/>
      <c r="O1921"/>
      <c r="P1921" s="73"/>
      <c r="Q1921" s="74"/>
      <c r="R1921" s="74"/>
      <c r="S1921" s="74"/>
      <c r="T1921" s="74"/>
      <c r="U1921" s="74"/>
      <c r="V1921"/>
      <c r="W1921"/>
      <c r="X1921"/>
      <c r="Y1921" s="13"/>
      <c r="Z1921" s="13"/>
      <c r="AA1921" s="13"/>
      <c r="AC1921"/>
      <c r="AD1921" s="13"/>
      <c r="AI1921" s="2"/>
      <c r="AM1921" s="22"/>
    </row>
    <row r="1922" spans="1:39" s="12" customFormat="1">
      <c r="A1922" s="26"/>
      <c r="B1922" s="11"/>
      <c r="E1922" s="26"/>
      <c r="F1922" s="13"/>
      <c r="G1922" s="13"/>
      <c r="H1922"/>
      <c r="I1922"/>
      <c r="J1922"/>
      <c r="K1922"/>
      <c r="L1922"/>
      <c r="M1922"/>
      <c r="N1922"/>
      <c r="O1922"/>
      <c r="P1922" s="73"/>
      <c r="Q1922" s="74"/>
      <c r="R1922" s="74"/>
      <c r="S1922" s="74"/>
      <c r="T1922" s="74"/>
      <c r="U1922" s="74"/>
      <c r="V1922"/>
      <c r="W1922"/>
      <c r="X1922"/>
      <c r="Y1922" s="13"/>
      <c r="Z1922" s="13"/>
      <c r="AA1922" s="13"/>
      <c r="AC1922"/>
      <c r="AD1922" s="13"/>
      <c r="AI1922" s="2"/>
      <c r="AM1922" s="22"/>
    </row>
    <row r="1923" spans="1:39" s="12" customFormat="1">
      <c r="A1923" s="26"/>
      <c r="B1923" s="11"/>
      <c r="E1923" s="26"/>
      <c r="F1923" s="13"/>
      <c r="G1923" s="13"/>
      <c r="H1923"/>
      <c r="I1923"/>
      <c r="J1923"/>
      <c r="K1923"/>
      <c r="L1923"/>
      <c r="M1923"/>
      <c r="N1923"/>
      <c r="O1923"/>
      <c r="P1923" s="73"/>
      <c r="Q1923" s="74"/>
      <c r="R1923" s="74"/>
      <c r="S1923" s="74"/>
      <c r="T1923" s="74"/>
      <c r="U1923" s="74"/>
      <c r="V1923"/>
      <c r="W1923"/>
      <c r="X1923"/>
      <c r="Y1923" s="13"/>
      <c r="Z1923" s="13"/>
      <c r="AA1923" s="13"/>
      <c r="AC1923"/>
      <c r="AD1923" s="13"/>
      <c r="AI1923" s="2"/>
      <c r="AM1923" s="22"/>
    </row>
    <row r="1924" spans="1:39" s="12" customFormat="1">
      <c r="A1924" s="26"/>
      <c r="B1924" s="11"/>
      <c r="E1924" s="26"/>
      <c r="F1924" s="13"/>
      <c r="G1924" s="13"/>
      <c r="H1924"/>
      <c r="I1924"/>
      <c r="J1924"/>
      <c r="K1924"/>
      <c r="L1924"/>
      <c r="M1924"/>
      <c r="N1924"/>
      <c r="O1924"/>
      <c r="P1924" s="73"/>
      <c r="Q1924" s="74"/>
      <c r="R1924" s="74"/>
      <c r="S1924" s="74"/>
      <c r="T1924" s="74"/>
      <c r="U1924" s="74"/>
      <c r="V1924"/>
      <c r="W1924"/>
      <c r="X1924"/>
      <c r="Y1924" s="13"/>
      <c r="Z1924" s="13"/>
      <c r="AA1924" s="13"/>
      <c r="AC1924"/>
      <c r="AD1924" s="13"/>
      <c r="AI1924" s="2"/>
      <c r="AM1924" s="22"/>
    </row>
    <row r="1925" spans="1:39" s="12" customFormat="1">
      <c r="A1925" s="26"/>
      <c r="B1925" s="11"/>
      <c r="E1925" s="26"/>
      <c r="F1925" s="13"/>
      <c r="G1925" s="13"/>
      <c r="H1925"/>
      <c r="I1925"/>
      <c r="J1925"/>
      <c r="K1925"/>
      <c r="L1925"/>
      <c r="M1925"/>
      <c r="N1925"/>
      <c r="O1925"/>
      <c r="P1925" s="73"/>
      <c r="Q1925" s="74"/>
      <c r="R1925" s="74"/>
      <c r="S1925" s="74"/>
      <c r="T1925" s="74"/>
      <c r="U1925" s="74"/>
      <c r="V1925"/>
      <c r="W1925"/>
      <c r="X1925"/>
      <c r="Y1925" s="13"/>
      <c r="Z1925" s="13"/>
      <c r="AA1925" s="13"/>
      <c r="AC1925"/>
      <c r="AD1925" s="13"/>
      <c r="AI1925" s="2"/>
      <c r="AM1925" s="22"/>
    </row>
    <row r="1926" spans="1:39" s="12" customFormat="1">
      <c r="A1926" s="26"/>
      <c r="B1926" s="11"/>
      <c r="E1926" s="26"/>
      <c r="F1926" s="13"/>
      <c r="G1926" s="13"/>
      <c r="H1926"/>
      <c r="I1926"/>
      <c r="J1926"/>
      <c r="K1926"/>
      <c r="L1926"/>
      <c r="M1926"/>
      <c r="N1926"/>
      <c r="O1926"/>
      <c r="P1926" s="73"/>
      <c r="Q1926" s="74"/>
      <c r="R1926" s="74"/>
      <c r="S1926" s="74"/>
      <c r="T1926" s="74"/>
      <c r="U1926" s="74"/>
      <c r="V1926"/>
      <c r="W1926"/>
      <c r="X1926"/>
      <c r="Y1926" s="13"/>
      <c r="Z1926" s="13"/>
      <c r="AA1926" s="13"/>
      <c r="AC1926"/>
      <c r="AD1926" s="13"/>
      <c r="AI1926" s="2"/>
      <c r="AM1926" s="22"/>
    </row>
    <row r="1927" spans="1:39" s="12" customFormat="1">
      <c r="A1927" s="26"/>
      <c r="B1927" s="11"/>
      <c r="E1927" s="26"/>
      <c r="F1927" s="13"/>
      <c r="G1927" s="13"/>
      <c r="H1927"/>
      <c r="I1927"/>
      <c r="J1927"/>
      <c r="K1927"/>
      <c r="L1927"/>
      <c r="M1927"/>
      <c r="N1927"/>
      <c r="O1927"/>
      <c r="P1927" s="73"/>
      <c r="Q1927" s="74"/>
      <c r="R1927" s="74"/>
      <c r="S1927" s="74"/>
      <c r="T1927" s="74"/>
      <c r="U1927" s="74"/>
      <c r="V1927"/>
      <c r="W1927"/>
      <c r="X1927"/>
      <c r="Y1927" s="13"/>
      <c r="Z1927" s="13"/>
      <c r="AA1927" s="13"/>
      <c r="AC1927"/>
      <c r="AD1927" s="13"/>
      <c r="AI1927" s="2"/>
      <c r="AM1927" s="22"/>
    </row>
    <row r="1928" spans="1:39" s="12" customFormat="1">
      <c r="A1928" s="26"/>
      <c r="B1928" s="11"/>
      <c r="E1928" s="26"/>
      <c r="F1928" s="13"/>
      <c r="G1928" s="13"/>
      <c r="H1928"/>
      <c r="I1928"/>
      <c r="J1928"/>
      <c r="K1928"/>
      <c r="L1928"/>
      <c r="M1928"/>
      <c r="N1928"/>
      <c r="O1928"/>
      <c r="P1928" s="73"/>
      <c r="Q1928" s="74"/>
      <c r="R1928" s="74"/>
      <c r="S1928" s="74"/>
      <c r="T1928" s="74"/>
      <c r="U1928" s="74"/>
      <c r="V1928"/>
      <c r="W1928"/>
      <c r="X1928"/>
      <c r="Y1928" s="13"/>
      <c r="Z1928" s="13"/>
      <c r="AA1928" s="13"/>
      <c r="AC1928"/>
      <c r="AD1928" s="13"/>
      <c r="AI1928" s="2"/>
      <c r="AM1928" s="22"/>
    </row>
    <row r="1929" spans="1:39" s="12" customFormat="1">
      <c r="A1929" s="26"/>
      <c r="B1929" s="11"/>
      <c r="E1929" s="26"/>
      <c r="F1929" s="13"/>
      <c r="G1929" s="13"/>
      <c r="H1929"/>
      <c r="I1929"/>
      <c r="J1929"/>
      <c r="K1929"/>
      <c r="L1929"/>
      <c r="M1929"/>
      <c r="N1929"/>
      <c r="O1929"/>
      <c r="P1929" s="73"/>
      <c r="Q1929" s="74"/>
      <c r="R1929" s="74"/>
      <c r="S1929" s="74"/>
      <c r="T1929" s="74"/>
      <c r="U1929" s="74"/>
      <c r="V1929"/>
      <c r="W1929"/>
      <c r="X1929"/>
      <c r="Y1929" s="13"/>
      <c r="Z1929" s="13"/>
      <c r="AA1929" s="13"/>
      <c r="AC1929"/>
      <c r="AD1929" s="13"/>
      <c r="AI1929" s="2"/>
      <c r="AM1929" s="22"/>
    </row>
    <row r="1930" spans="1:39" s="12" customFormat="1">
      <c r="A1930" s="26"/>
      <c r="B1930" s="11"/>
      <c r="E1930" s="26"/>
      <c r="F1930" s="13"/>
      <c r="G1930" s="13"/>
      <c r="H1930"/>
      <c r="I1930"/>
      <c r="J1930"/>
      <c r="K1930"/>
      <c r="L1930"/>
      <c r="M1930"/>
      <c r="N1930"/>
      <c r="O1930"/>
      <c r="P1930" s="73"/>
      <c r="Q1930" s="74"/>
      <c r="R1930" s="74"/>
      <c r="S1930" s="74"/>
      <c r="T1930" s="74"/>
      <c r="U1930" s="74"/>
      <c r="V1930"/>
      <c r="W1930"/>
      <c r="X1930"/>
      <c r="Y1930" s="13"/>
      <c r="Z1930" s="13"/>
      <c r="AA1930" s="13"/>
      <c r="AC1930"/>
      <c r="AD1930" s="13"/>
      <c r="AI1930" s="2"/>
      <c r="AM1930" s="22"/>
    </row>
    <row r="1931" spans="1:39" s="12" customFormat="1">
      <c r="A1931" s="26"/>
      <c r="B1931" s="11"/>
      <c r="E1931" s="26"/>
      <c r="F1931" s="13"/>
      <c r="G1931" s="13"/>
      <c r="H1931"/>
      <c r="I1931"/>
      <c r="J1931"/>
      <c r="K1931"/>
      <c r="L1931"/>
      <c r="M1931"/>
      <c r="N1931"/>
      <c r="O1931"/>
      <c r="P1931" s="73"/>
      <c r="Q1931" s="74"/>
      <c r="R1931" s="74"/>
      <c r="S1931" s="74"/>
      <c r="T1931" s="74"/>
      <c r="U1931" s="74"/>
      <c r="V1931"/>
      <c r="W1931"/>
      <c r="X1931"/>
      <c r="Y1931" s="13"/>
      <c r="Z1931" s="13"/>
      <c r="AA1931" s="13"/>
      <c r="AC1931"/>
      <c r="AD1931" s="13"/>
      <c r="AI1931" s="2"/>
      <c r="AM1931" s="22"/>
    </row>
    <row r="1932" spans="1:39" s="12" customFormat="1">
      <c r="A1932" s="26"/>
      <c r="B1932" s="11"/>
      <c r="E1932" s="26"/>
      <c r="F1932" s="13"/>
      <c r="G1932" s="13"/>
      <c r="H1932"/>
      <c r="I1932"/>
      <c r="J1932"/>
      <c r="K1932"/>
      <c r="L1932"/>
      <c r="M1932"/>
      <c r="N1932"/>
      <c r="O1932"/>
      <c r="P1932" s="73"/>
      <c r="Q1932" s="74"/>
      <c r="R1932" s="74"/>
      <c r="S1932" s="74"/>
      <c r="T1932" s="74"/>
      <c r="U1932" s="74"/>
      <c r="V1932"/>
      <c r="W1932"/>
      <c r="X1932"/>
      <c r="Y1932" s="13"/>
      <c r="Z1932" s="13"/>
      <c r="AA1932" s="13"/>
      <c r="AC1932"/>
      <c r="AD1932" s="13"/>
      <c r="AI1932" s="2"/>
      <c r="AM1932" s="22"/>
    </row>
    <row r="1933" spans="1:39" s="12" customFormat="1">
      <c r="A1933" s="26"/>
      <c r="B1933" s="11"/>
      <c r="E1933" s="26"/>
      <c r="F1933" s="13"/>
      <c r="G1933" s="13"/>
      <c r="H1933"/>
      <c r="I1933"/>
      <c r="J1933"/>
      <c r="K1933"/>
      <c r="L1933"/>
      <c r="M1933"/>
      <c r="N1933"/>
      <c r="O1933"/>
      <c r="P1933" s="73"/>
      <c r="Q1933" s="74"/>
      <c r="R1933" s="74"/>
      <c r="S1933" s="74"/>
      <c r="T1933" s="74"/>
      <c r="U1933" s="74"/>
      <c r="V1933"/>
      <c r="W1933"/>
      <c r="X1933"/>
      <c r="Y1933" s="13"/>
      <c r="Z1933" s="13"/>
      <c r="AA1933" s="13"/>
      <c r="AC1933"/>
      <c r="AD1933" s="13"/>
      <c r="AI1933" s="2"/>
      <c r="AM1933" s="22"/>
    </row>
    <row r="1934" spans="1:39" s="12" customFormat="1">
      <c r="A1934" s="26"/>
      <c r="B1934" s="11"/>
      <c r="E1934" s="26"/>
      <c r="F1934" s="13"/>
      <c r="G1934" s="13"/>
      <c r="H1934"/>
      <c r="I1934"/>
      <c r="J1934"/>
      <c r="K1934"/>
      <c r="L1934"/>
      <c r="M1934"/>
      <c r="N1934"/>
      <c r="O1934"/>
      <c r="P1934" s="73"/>
      <c r="Q1934" s="74"/>
      <c r="R1934" s="74"/>
      <c r="S1934" s="74"/>
      <c r="T1934" s="74"/>
      <c r="U1934" s="74"/>
      <c r="V1934"/>
      <c r="W1934"/>
      <c r="X1934"/>
      <c r="Y1934" s="13"/>
      <c r="Z1934" s="13"/>
      <c r="AA1934" s="13"/>
      <c r="AC1934"/>
      <c r="AD1934" s="13"/>
      <c r="AI1934" s="2"/>
      <c r="AM1934" s="22"/>
    </row>
    <row r="1935" spans="1:39" s="12" customFormat="1">
      <c r="A1935" s="26"/>
      <c r="B1935" s="11"/>
      <c r="E1935" s="26"/>
      <c r="F1935" s="13"/>
      <c r="G1935" s="13"/>
      <c r="H1935"/>
      <c r="I1935"/>
      <c r="J1935"/>
      <c r="K1935"/>
      <c r="L1935"/>
      <c r="M1935"/>
      <c r="N1935"/>
      <c r="O1935"/>
      <c r="P1935" s="73"/>
      <c r="Q1935" s="74"/>
      <c r="R1935" s="74"/>
      <c r="S1935" s="74"/>
      <c r="T1935" s="74"/>
      <c r="U1935" s="74"/>
      <c r="V1935"/>
      <c r="W1935"/>
      <c r="X1935"/>
      <c r="Y1935" s="13"/>
      <c r="Z1935" s="13"/>
      <c r="AA1935" s="13"/>
      <c r="AC1935"/>
      <c r="AD1935" s="13"/>
      <c r="AI1935" s="2"/>
      <c r="AM1935" s="22"/>
    </row>
    <row r="1936" spans="1:39" s="12" customFormat="1">
      <c r="A1936" s="26"/>
      <c r="B1936" s="11"/>
      <c r="E1936" s="26"/>
      <c r="F1936" s="13"/>
      <c r="G1936" s="13"/>
      <c r="H1936"/>
      <c r="I1936"/>
      <c r="J1936"/>
      <c r="K1936"/>
      <c r="L1936"/>
      <c r="M1936"/>
      <c r="N1936"/>
      <c r="O1936"/>
      <c r="P1936" s="73"/>
      <c r="Q1936" s="74"/>
      <c r="R1936" s="74"/>
      <c r="S1936" s="74"/>
      <c r="T1936" s="74"/>
      <c r="U1936" s="74"/>
      <c r="V1936"/>
      <c r="W1936"/>
      <c r="X1936"/>
      <c r="Y1936" s="13"/>
      <c r="Z1936" s="13"/>
      <c r="AA1936" s="13"/>
      <c r="AC1936"/>
      <c r="AD1936" s="13"/>
      <c r="AI1936" s="2"/>
      <c r="AM1936" s="22"/>
    </row>
    <row r="1937" spans="1:39" s="12" customFormat="1">
      <c r="A1937" s="26"/>
      <c r="B1937" s="11"/>
      <c r="E1937" s="26"/>
      <c r="F1937" s="13"/>
      <c r="G1937" s="13"/>
      <c r="H1937"/>
      <c r="I1937"/>
      <c r="J1937"/>
      <c r="K1937"/>
      <c r="L1937"/>
      <c r="M1937"/>
      <c r="N1937"/>
      <c r="O1937"/>
      <c r="P1937" s="73"/>
      <c r="Q1937" s="74"/>
      <c r="R1937" s="74"/>
      <c r="S1937" s="74"/>
      <c r="T1937" s="74"/>
      <c r="U1937" s="74"/>
      <c r="V1937"/>
      <c r="W1937"/>
      <c r="X1937"/>
      <c r="Y1937" s="13"/>
      <c r="Z1937" s="13"/>
      <c r="AA1937" s="13"/>
      <c r="AC1937"/>
      <c r="AD1937" s="13"/>
      <c r="AI1937" s="2"/>
      <c r="AM1937" s="22"/>
    </row>
    <row r="1938" spans="1:39" s="12" customFormat="1">
      <c r="A1938" s="26"/>
      <c r="B1938" s="11"/>
      <c r="E1938" s="26"/>
      <c r="F1938" s="13"/>
      <c r="G1938" s="13"/>
      <c r="H1938"/>
      <c r="I1938"/>
      <c r="J1938"/>
      <c r="K1938"/>
      <c r="L1938"/>
      <c r="M1938"/>
      <c r="N1938"/>
      <c r="O1938"/>
      <c r="P1938" s="73"/>
      <c r="Q1938" s="74"/>
      <c r="R1938" s="74"/>
      <c r="S1938" s="74"/>
      <c r="T1938" s="74"/>
      <c r="U1938" s="74"/>
      <c r="V1938"/>
      <c r="W1938"/>
      <c r="X1938"/>
      <c r="Y1938" s="13"/>
      <c r="Z1938" s="13"/>
      <c r="AA1938" s="13"/>
      <c r="AC1938"/>
      <c r="AD1938" s="13"/>
      <c r="AI1938" s="2"/>
      <c r="AM1938" s="22"/>
    </row>
    <row r="1939" spans="1:39" s="12" customFormat="1">
      <c r="A1939" s="26"/>
      <c r="B1939" s="11"/>
      <c r="E1939" s="26"/>
      <c r="F1939" s="13"/>
      <c r="G1939" s="13"/>
      <c r="H1939"/>
      <c r="I1939"/>
      <c r="J1939"/>
      <c r="K1939"/>
      <c r="L1939"/>
      <c r="M1939"/>
      <c r="N1939"/>
      <c r="O1939"/>
      <c r="P1939" s="73"/>
      <c r="Q1939" s="74"/>
      <c r="R1939" s="74"/>
      <c r="S1939" s="74"/>
      <c r="T1939" s="74"/>
      <c r="U1939" s="74"/>
      <c r="V1939"/>
      <c r="W1939"/>
      <c r="X1939"/>
      <c r="Y1939" s="13"/>
      <c r="Z1939" s="13"/>
      <c r="AA1939" s="13"/>
      <c r="AC1939"/>
      <c r="AD1939" s="13"/>
      <c r="AI1939" s="2"/>
      <c r="AM1939" s="22"/>
    </row>
    <row r="1940" spans="1:39" s="12" customFormat="1">
      <c r="A1940" s="26"/>
      <c r="B1940" s="11"/>
      <c r="E1940" s="26"/>
      <c r="F1940" s="13"/>
      <c r="G1940" s="13"/>
      <c r="H1940"/>
      <c r="I1940"/>
      <c r="J1940"/>
      <c r="K1940"/>
      <c r="L1940"/>
      <c r="M1940"/>
      <c r="N1940"/>
      <c r="O1940"/>
      <c r="P1940" s="73"/>
      <c r="Q1940" s="74"/>
      <c r="R1940" s="74"/>
      <c r="S1940" s="74"/>
      <c r="T1940" s="74"/>
      <c r="U1940" s="74"/>
      <c r="V1940"/>
      <c r="W1940"/>
      <c r="X1940"/>
      <c r="Y1940" s="13"/>
      <c r="Z1940" s="13"/>
      <c r="AA1940" s="13"/>
      <c r="AC1940"/>
      <c r="AD1940" s="13"/>
      <c r="AI1940" s="2"/>
      <c r="AM1940" s="22"/>
    </row>
    <row r="1941" spans="1:39" s="12" customFormat="1">
      <c r="A1941" s="26"/>
      <c r="B1941" s="11"/>
      <c r="E1941" s="26"/>
      <c r="F1941" s="13"/>
      <c r="G1941" s="13"/>
      <c r="H1941"/>
      <c r="I1941"/>
      <c r="J1941"/>
      <c r="K1941"/>
      <c r="L1941"/>
      <c r="M1941"/>
      <c r="N1941"/>
      <c r="O1941"/>
      <c r="P1941" s="73"/>
      <c r="Q1941" s="74"/>
      <c r="R1941" s="74"/>
      <c r="S1941" s="74"/>
      <c r="T1941" s="74"/>
      <c r="U1941" s="74"/>
      <c r="V1941"/>
      <c r="W1941"/>
      <c r="X1941"/>
      <c r="Y1941" s="13"/>
      <c r="Z1941" s="13"/>
      <c r="AA1941" s="13"/>
      <c r="AC1941"/>
      <c r="AD1941" s="13"/>
      <c r="AI1941" s="2"/>
      <c r="AM1941" s="22"/>
    </row>
    <row r="1942" spans="1:39" s="12" customFormat="1">
      <c r="A1942" s="26"/>
      <c r="B1942" s="11"/>
      <c r="E1942" s="26"/>
      <c r="F1942" s="13"/>
      <c r="G1942" s="13"/>
      <c r="H1942"/>
      <c r="I1942"/>
      <c r="J1942"/>
      <c r="K1942"/>
      <c r="L1942"/>
      <c r="M1942"/>
      <c r="N1942"/>
      <c r="O1942"/>
      <c r="P1942" s="73"/>
      <c r="Q1942" s="74"/>
      <c r="R1942" s="74"/>
      <c r="S1942" s="74"/>
      <c r="T1942" s="74"/>
      <c r="U1942" s="74"/>
      <c r="V1942"/>
      <c r="W1942"/>
      <c r="X1942"/>
      <c r="Y1942" s="13"/>
      <c r="Z1942" s="13"/>
      <c r="AA1942" s="13"/>
      <c r="AC1942"/>
      <c r="AD1942" s="13"/>
      <c r="AI1942" s="2"/>
      <c r="AM1942" s="22"/>
    </row>
    <row r="1943" spans="1:39" s="12" customFormat="1">
      <c r="A1943" s="26"/>
      <c r="B1943" s="11"/>
      <c r="E1943" s="26"/>
      <c r="F1943" s="13"/>
      <c r="G1943" s="13"/>
      <c r="H1943"/>
      <c r="I1943"/>
      <c r="J1943"/>
      <c r="K1943"/>
      <c r="L1943"/>
      <c r="M1943"/>
      <c r="N1943"/>
      <c r="O1943"/>
      <c r="P1943" s="73"/>
      <c r="Q1943" s="74"/>
      <c r="R1943" s="74"/>
      <c r="S1943" s="74"/>
      <c r="T1943" s="74"/>
      <c r="U1943" s="74"/>
      <c r="V1943"/>
      <c r="W1943"/>
      <c r="X1943"/>
      <c r="Y1943" s="13"/>
      <c r="Z1943" s="13"/>
      <c r="AA1943" s="13"/>
      <c r="AC1943"/>
      <c r="AD1943" s="13"/>
      <c r="AI1943" s="2"/>
      <c r="AM1943" s="22"/>
    </row>
    <row r="1944" spans="1:39" s="12" customFormat="1">
      <c r="A1944" s="26"/>
      <c r="B1944" s="11"/>
      <c r="E1944" s="26"/>
      <c r="F1944" s="13"/>
      <c r="G1944" s="13"/>
      <c r="H1944"/>
      <c r="I1944"/>
      <c r="J1944"/>
      <c r="K1944"/>
      <c r="L1944"/>
      <c r="M1944"/>
      <c r="N1944"/>
      <c r="O1944"/>
      <c r="P1944" s="73"/>
      <c r="Q1944" s="74"/>
      <c r="R1944" s="74"/>
      <c r="S1944" s="74"/>
      <c r="T1944" s="74"/>
      <c r="U1944" s="74"/>
      <c r="V1944"/>
      <c r="W1944"/>
      <c r="X1944"/>
      <c r="Y1944" s="13"/>
      <c r="Z1944" s="13"/>
      <c r="AA1944" s="13"/>
      <c r="AC1944"/>
      <c r="AD1944" s="13"/>
      <c r="AI1944" s="2"/>
      <c r="AM1944" s="22"/>
    </row>
    <row r="1945" spans="1:39" s="12" customFormat="1">
      <c r="A1945" s="26"/>
      <c r="B1945" s="11"/>
      <c r="E1945" s="26"/>
      <c r="F1945" s="13"/>
      <c r="G1945" s="13"/>
      <c r="H1945"/>
      <c r="I1945"/>
      <c r="J1945"/>
      <c r="K1945"/>
      <c r="L1945"/>
      <c r="M1945"/>
      <c r="N1945"/>
      <c r="O1945"/>
      <c r="P1945" s="73"/>
      <c r="Q1945" s="74"/>
      <c r="R1945" s="74"/>
      <c r="S1945" s="74"/>
      <c r="T1945" s="74"/>
      <c r="U1945" s="74"/>
      <c r="V1945"/>
      <c r="W1945"/>
      <c r="X1945"/>
      <c r="Y1945" s="13"/>
      <c r="Z1945" s="13"/>
      <c r="AA1945" s="13"/>
      <c r="AC1945"/>
      <c r="AD1945" s="13"/>
      <c r="AI1945" s="2"/>
      <c r="AM1945" s="22"/>
    </row>
    <row r="1946" spans="1:39" s="12" customFormat="1">
      <c r="A1946" s="26"/>
      <c r="B1946" s="11"/>
      <c r="E1946" s="26"/>
      <c r="F1946" s="13"/>
      <c r="G1946" s="13"/>
      <c r="H1946"/>
      <c r="I1946"/>
      <c r="J1946"/>
      <c r="K1946"/>
      <c r="L1946"/>
      <c r="M1946"/>
      <c r="N1946"/>
      <c r="O1946"/>
      <c r="P1946" s="73"/>
      <c r="Q1946" s="74"/>
      <c r="R1946" s="74"/>
      <c r="S1946" s="74"/>
      <c r="T1946" s="74"/>
      <c r="U1946" s="74"/>
      <c r="V1946"/>
      <c r="W1946"/>
      <c r="X1946"/>
      <c r="Y1946" s="13"/>
      <c r="Z1946" s="13"/>
      <c r="AA1946" s="13"/>
      <c r="AC1946"/>
      <c r="AD1946" s="13"/>
      <c r="AI1946" s="2"/>
      <c r="AM1946" s="22"/>
    </row>
    <row r="1947" spans="1:39" s="12" customFormat="1">
      <c r="A1947" s="26"/>
      <c r="B1947" s="11"/>
      <c r="E1947" s="26"/>
      <c r="F1947" s="13"/>
      <c r="G1947" s="13"/>
      <c r="H1947"/>
      <c r="I1947"/>
      <c r="J1947"/>
      <c r="K1947"/>
      <c r="L1947"/>
      <c r="M1947"/>
      <c r="N1947"/>
      <c r="O1947"/>
      <c r="P1947" s="73"/>
      <c r="Q1947" s="74"/>
      <c r="R1947" s="74"/>
      <c r="S1947" s="74"/>
      <c r="T1947" s="74"/>
      <c r="U1947" s="74"/>
      <c r="V1947"/>
      <c r="W1947"/>
      <c r="X1947"/>
      <c r="Y1947" s="13"/>
      <c r="Z1947" s="13"/>
      <c r="AA1947" s="13"/>
      <c r="AC1947"/>
      <c r="AD1947" s="13"/>
      <c r="AI1947" s="2"/>
      <c r="AM1947" s="22"/>
    </row>
    <row r="1948" spans="1:39" s="12" customFormat="1">
      <c r="A1948" s="26"/>
      <c r="B1948" s="11"/>
      <c r="E1948" s="26"/>
      <c r="F1948" s="13"/>
      <c r="G1948" s="13"/>
      <c r="H1948"/>
      <c r="I1948"/>
      <c r="J1948"/>
      <c r="K1948"/>
      <c r="L1948"/>
      <c r="M1948"/>
      <c r="N1948"/>
      <c r="O1948"/>
      <c r="P1948" s="73"/>
      <c r="Q1948" s="74"/>
      <c r="R1948" s="74"/>
      <c r="S1948" s="74"/>
      <c r="T1948" s="74"/>
      <c r="U1948" s="74"/>
      <c r="V1948"/>
      <c r="W1948"/>
      <c r="X1948"/>
      <c r="Y1948" s="13"/>
      <c r="Z1948" s="13"/>
      <c r="AA1948" s="13"/>
      <c r="AC1948"/>
      <c r="AD1948" s="13"/>
      <c r="AI1948" s="2"/>
      <c r="AM1948" s="22"/>
    </row>
    <row r="1949" spans="1:39" s="12" customFormat="1">
      <c r="A1949" s="26"/>
      <c r="B1949" s="11"/>
      <c r="E1949" s="26"/>
      <c r="F1949" s="13"/>
      <c r="G1949" s="13"/>
      <c r="H1949"/>
      <c r="I1949"/>
      <c r="J1949"/>
      <c r="K1949"/>
      <c r="L1949"/>
      <c r="M1949"/>
      <c r="N1949"/>
      <c r="O1949"/>
      <c r="P1949" s="73"/>
      <c r="Q1949" s="74"/>
      <c r="R1949" s="74"/>
      <c r="S1949" s="74"/>
      <c r="T1949" s="74"/>
      <c r="U1949" s="74"/>
      <c r="V1949"/>
      <c r="W1949"/>
      <c r="X1949"/>
      <c r="Y1949" s="13"/>
      <c r="Z1949" s="13"/>
      <c r="AA1949" s="13"/>
      <c r="AC1949"/>
      <c r="AD1949" s="13"/>
      <c r="AI1949" s="2"/>
      <c r="AM1949" s="22"/>
    </row>
    <row r="1950" spans="1:39" s="12" customFormat="1">
      <c r="A1950" s="26"/>
      <c r="B1950" s="11"/>
      <c r="E1950" s="26"/>
      <c r="F1950" s="13"/>
      <c r="G1950" s="13"/>
      <c r="H1950"/>
      <c r="I1950"/>
      <c r="J1950"/>
      <c r="K1950"/>
      <c r="L1950"/>
      <c r="M1950"/>
      <c r="N1950"/>
      <c r="O1950"/>
      <c r="P1950" s="73"/>
      <c r="Q1950" s="74"/>
      <c r="R1950" s="74"/>
      <c r="S1950" s="74"/>
      <c r="T1950" s="74"/>
      <c r="U1950" s="74"/>
      <c r="V1950"/>
      <c r="W1950"/>
      <c r="X1950"/>
      <c r="Y1950" s="13"/>
      <c r="Z1950" s="13"/>
      <c r="AA1950" s="13"/>
      <c r="AC1950"/>
      <c r="AD1950" s="13"/>
      <c r="AI1950" s="2"/>
      <c r="AM1950" s="22"/>
    </row>
    <row r="1951" spans="1:39" s="12" customFormat="1">
      <c r="A1951" s="26"/>
      <c r="B1951" s="11"/>
      <c r="E1951" s="26"/>
      <c r="F1951" s="13"/>
      <c r="G1951" s="13"/>
      <c r="H1951"/>
      <c r="I1951"/>
      <c r="J1951"/>
      <c r="K1951"/>
      <c r="L1951"/>
      <c r="M1951"/>
      <c r="N1951"/>
      <c r="O1951"/>
      <c r="P1951" s="73"/>
      <c r="Q1951" s="74"/>
      <c r="R1951" s="74"/>
      <c r="S1951" s="74"/>
      <c r="T1951" s="74"/>
      <c r="U1951" s="74"/>
      <c r="V1951"/>
      <c r="W1951"/>
      <c r="X1951"/>
      <c r="Y1951" s="13"/>
      <c r="Z1951" s="13"/>
      <c r="AA1951" s="13"/>
      <c r="AC1951"/>
      <c r="AD1951" s="13"/>
      <c r="AI1951" s="2"/>
      <c r="AM1951" s="22"/>
    </row>
    <row r="1952" spans="1:39" s="12" customFormat="1">
      <c r="A1952" s="26"/>
      <c r="B1952" s="11"/>
      <c r="E1952" s="26"/>
      <c r="F1952" s="13"/>
      <c r="G1952" s="13"/>
      <c r="H1952"/>
      <c r="I1952"/>
      <c r="J1952"/>
      <c r="K1952"/>
      <c r="L1952"/>
      <c r="M1952"/>
      <c r="N1952"/>
      <c r="O1952"/>
      <c r="P1952" s="73"/>
      <c r="Q1952" s="74"/>
      <c r="R1952" s="74"/>
      <c r="S1952" s="74"/>
      <c r="T1952" s="74"/>
      <c r="U1952" s="74"/>
      <c r="V1952"/>
      <c r="W1952"/>
      <c r="X1952"/>
      <c r="Y1952" s="13"/>
      <c r="Z1952" s="13"/>
      <c r="AA1952" s="13"/>
      <c r="AC1952"/>
      <c r="AD1952" s="13"/>
      <c r="AI1952" s="2"/>
      <c r="AM1952" s="22"/>
    </row>
    <row r="1953" spans="1:39" s="12" customFormat="1">
      <c r="A1953" s="26"/>
      <c r="B1953" s="11"/>
      <c r="E1953" s="26"/>
      <c r="F1953" s="13"/>
      <c r="G1953" s="13"/>
      <c r="H1953"/>
      <c r="I1953"/>
      <c r="J1953"/>
      <c r="K1953"/>
      <c r="L1953"/>
      <c r="M1953"/>
      <c r="N1953"/>
      <c r="O1953"/>
      <c r="P1953" s="73"/>
      <c r="Q1953" s="74"/>
      <c r="R1953" s="74"/>
      <c r="S1953" s="74"/>
      <c r="T1953" s="74"/>
      <c r="U1953" s="74"/>
      <c r="V1953"/>
      <c r="W1953"/>
      <c r="X1953"/>
      <c r="Y1953" s="13"/>
      <c r="Z1953" s="13"/>
      <c r="AA1953" s="13"/>
      <c r="AC1953"/>
      <c r="AD1953" s="13"/>
      <c r="AI1953" s="2"/>
      <c r="AM1953" s="22"/>
    </row>
    <row r="1954" spans="1:39" s="12" customFormat="1">
      <c r="A1954" s="26"/>
      <c r="B1954" s="11"/>
      <c r="E1954" s="26"/>
      <c r="F1954" s="13"/>
      <c r="G1954" s="13"/>
      <c r="H1954"/>
      <c r="I1954"/>
      <c r="J1954"/>
      <c r="K1954"/>
      <c r="L1954"/>
      <c r="M1954"/>
      <c r="N1954"/>
      <c r="O1954"/>
      <c r="P1954" s="73"/>
      <c r="Q1954" s="74"/>
      <c r="R1954" s="74"/>
      <c r="S1954" s="74"/>
      <c r="T1954" s="74"/>
      <c r="U1954" s="74"/>
      <c r="V1954"/>
      <c r="W1954"/>
      <c r="X1954"/>
      <c r="Y1954" s="13"/>
      <c r="Z1954" s="13"/>
      <c r="AA1954" s="13"/>
      <c r="AC1954"/>
      <c r="AD1954" s="13"/>
      <c r="AI1954" s="2"/>
      <c r="AM1954" s="22"/>
    </row>
    <row r="1955" spans="1:39" s="12" customFormat="1">
      <c r="A1955" s="26"/>
      <c r="B1955" s="11"/>
      <c r="E1955" s="26"/>
      <c r="F1955" s="13"/>
      <c r="G1955" s="13"/>
      <c r="H1955"/>
      <c r="I1955"/>
      <c r="J1955"/>
      <c r="K1955"/>
      <c r="L1955"/>
      <c r="M1955"/>
      <c r="N1955"/>
      <c r="O1955"/>
      <c r="P1955" s="73"/>
      <c r="Q1955" s="74"/>
      <c r="R1955" s="74"/>
      <c r="S1955" s="74"/>
      <c r="T1955" s="74"/>
      <c r="U1955" s="74"/>
      <c r="V1955"/>
      <c r="W1955"/>
      <c r="X1955"/>
      <c r="Y1955" s="13"/>
      <c r="Z1955" s="13"/>
      <c r="AA1955" s="13"/>
      <c r="AC1955"/>
      <c r="AD1955" s="13"/>
      <c r="AI1955" s="2"/>
      <c r="AM1955" s="22"/>
    </row>
    <row r="1956" spans="1:39" s="12" customFormat="1">
      <c r="A1956" s="26"/>
      <c r="B1956" s="11"/>
      <c r="E1956" s="26"/>
      <c r="F1956" s="13"/>
      <c r="G1956" s="13"/>
      <c r="H1956"/>
      <c r="I1956"/>
      <c r="J1956"/>
      <c r="K1956"/>
      <c r="L1956"/>
      <c r="M1956"/>
      <c r="N1956"/>
      <c r="O1956"/>
      <c r="P1956" s="73"/>
      <c r="Q1956" s="74"/>
      <c r="R1956" s="74"/>
      <c r="S1956" s="74"/>
      <c r="T1956" s="74"/>
      <c r="U1956" s="74"/>
      <c r="V1956"/>
      <c r="W1956"/>
      <c r="X1956"/>
      <c r="Y1956" s="13"/>
      <c r="Z1956" s="13"/>
      <c r="AA1956" s="13"/>
      <c r="AC1956"/>
      <c r="AD1956" s="13"/>
      <c r="AI1956" s="2"/>
      <c r="AM1956" s="22"/>
    </row>
    <row r="1957" spans="1:39" s="12" customFormat="1">
      <c r="A1957" s="26"/>
      <c r="B1957" s="11"/>
      <c r="E1957" s="26"/>
      <c r="F1957" s="13"/>
      <c r="G1957" s="13"/>
      <c r="H1957"/>
      <c r="I1957"/>
      <c r="J1957"/>
      <c r="K1957"/>
      <c r="L1957"/>
      <c r="M1957"/>
      <c r="N1957"/>
      <c r="O1957"/>
      <c r="P1957" s="73"/>
      <c r="Q1957" s="74"/>
      <c r="R1957" s="74"/>
      <c r="S1957" s="74"/>
      <c r="T1957" s="74"/>
      <c r="U1957" s="74"/>
      <c r="V1957"/>
      <c r="W1957"/>
      <c r="X1957"/>
      <c r="Y1957" s="13"/>
      <c r="Z1957" s="13"/>
      <c r="AA1957" s="13"/>
      <c r="AC1957"/>
      <c r="AD1957" s="13"/>
      <c r="AI1957" s="2"/>
      <c r="AM1957" s="22"/>
    </row>
    <row r="1958" spans="1:39" s="12" customFormat="1">
      <c r="A1958" s="26"/>
      <c r="B1958" s="11"/>
      <c r="E1958" s="26"/>
      <c r="F1958" s="13"/>
      <c r="G1958" s="13"/>
      <c r="H1958"/>
      <c r="I1958"/>
      <c r="J1958"/>
      <c r="K1958"/>
      <c r="L1958"/>
      <c r="M1958"/>
      <c r="N1958"/>
      <c r="O1958"/>
      <c r="P1958" s="73"/>
      <c r="Q1958" s="74"/>
      <c r="R1958" s="74"/>
      <c r="S1958" s="74"/>
      <c r="T1958" s="74"/>
      <c r="U1958" s="74"/>
      <c r="V1958"/>
      <c r="W1958"/>
      <c r="X1958"/>
      <c r="Y1958" s="13"/>
      <c r="Z1958" s="13"/>
      <c r="AA1958" s="13"/>
      <c r="AC1958"/>
      <c r="AD1958" s="13"/>
      <c r="AI1958" s="2"/>
      <c r="AM1958" s="22"/>
    </row>
    <row r="1959" spans="1:39" s="12" customFormat="1">
      <c r="A1959" s="26"/>
      <c r="B1959" s="11"/>
      <c r="E1959" s="26"/>
      <c r="F1959" s="13"/>
      <c r="G1959" s="13"/>
      <c r="H1959"/>
      <c r="I1959"/>
      <c r="J1959"/>
      <c r="K1959"/>
      <c r="L1959"/>
      <c r="M1959"/>
      <c r="N1959"/>
      <c r="O1959"/>
      <c r="P1959" s="73"/>
      <c r="Q1959" s="74"/>
      <c r="R1959" s="74"/>
      <c r="S1959" s="74"/>
      <c r="T1959" s="74"/>
      <c r="U1959" s="74"/>
      <c r="V1959"/>
      <c r="W1959"/>
      <c r="X1959"/>
      <c r="Y1959" s="13"/>
      <c r="Z1959" s="13"/>
      <c r="AA1959" s="13"/>
      <c r="AC1959"/>
      <c r="AD1959" s="13"/>
      <c r="AI1959" s="2"/>
      <c r="AM1959" s="22"/>
    </row>
    <row r="1960" spans="1:39" s="12" customFormat="1">
      <c r="A1960" s="26"/>
      <c r="B1960" s="11"/>
      <c r="E1960" s="26"/>
      <c r="F1960" s="13"/>
      <c r="G1960" s="13"/>
      <c r="H1960"/>
      <c r="I1960"/>
      <c r="J1960"/>
      <c r="K1960"/>
      <c r="L1960"/>
      <c r="M1960"/>
      <c r="N1960"/>
      <c r="O1960"/>
      <c r="P1960" s="73"/>
      <c r="Q1960" s="74"/>
      <c r="R1960" s="74"/>
      <c r="S1960" s="74"/>
      <c r="T1960" s="74"/>
      <c r="U1960" s="74"/>
      <c r="V1960"/>
      <c r="W1960"/>
      <c r="X1960"/>
      <c r="Y1960" s="13"/>
      <c r="Z1960" s="13"/>
      <c r="AA1960" s="13"/>
      <c r="AC1960"/>
      <c r="AD1960" s="13"/>
      <c r="AI1960" s="2"/>
      <c r="AM1960" s="22"/>
    </row>
    <row r="1961" spans="1:39" s="12" customFormat="1">
      <c r="A1961" s="26"/>
      <c r="B1961" s="11"/>
      <c r="E1961" s="26"/>
      <c r="F1961" s="13"/>
      <c r="G1961" s="13"/>
      <c r="H1961"/>
      <c r="I1961"/>
      <c r="J1961"/>
      <c r="K1961"/>
      <c r="L1961"/>
      <c r="M1961"/>
      <c r="N1961"/>
      <c r="O1961"/>
      <c r="P1961" s="73"/>
      <c r="Q1961" s="74"/>
      <c r="R1961" s="74"/>
      <c r="S1961" s="74"/>
      <c r="T1961" s="74"/>
      <c r="U1961" s="74"/>
      <c r="V1961"/>
      <c r="W1961"/>
      <c r="X1961"/>
      <c r="Y1961" s="13"/>
      <c r="Z1961" s="13"/>
      <c r="AA1961" s="13"/>
      <c r="AC1961"/>
      <c r="AD1961" s="13"/>
      <c r="AI1961" s="2"/>
      <c r="AM1961" s="22"/>
    </row>
    <row r="1962" spans="1:39" s="12" customFormat="1">
      <c r="A1962" s="26"/>
      <c r="B1962" s="11"/>
      <c r="E1962" s="26"/>
      <c r="F1962" s="13"/>
      <c r="G1962" s="13"/>
      <c r="H1962"/>
      <c r="I1962"/>
      <c r="J1962"/>
      <c r="K1962"/>
      <c r="L1962"/>
      <c r="M1962"/>
      <c r="N1962"/>
      <c r="O1962"/>
      <c r="P1962" s="73"/>
      <c r="Q1962" s="74"/>
      <c r="R1962" s="74"/>
      <c r="S1962" s="74"/>
      <c r="T1962" s="74"/>
      <c r="U1962" s="74"/>
      <c r="V1962"/>
      <c r="W1962"/>
      <c r="X1962"/>
      <c r="Y1962" s="13"/>
      <c r="Z1962" s="13"/>
      <c r="AA1962" s="13"/>
      <c r="AC1962"/>
      <c r="AD1962" s="13"/>
      <c r="AI1962" s="2"/>
      <c r="AM1962" s="22"/>
    </row>
    <row r="1963" spans="1:39" s="12" customFormat="1">
      <c r="A1963" s="26"/>
      <c r="B1963" s="11"/>
      <c r="E1963" s="26"/>
      <c r="F1963" s="13"/>
      <c r="G1963" s="13"/>
      <c r="H1963"/>
      <c r="I1963"/>
      <c r="J1963"/>
      <c r="K1963"/>
      <c r="L1963"/>
      <c r="M1963"/>
      <c r="N1963"/>
      <c r="O1963"/>
      <c r="P1963" s="73"/>
      <c r="Q1963" s="74"/>
      <c r="R1963" s="74"/>
      <c r="S1963" s="74"/>
      <c r="T1963" s="74"/>
      <c r="U1963" s="74"/>
      <c r="V1963"/>
      <c r="W1963"/>
      <c r="X1963"/>
      <c r="Y1963" s="13"/>
      <c r="Z1963" s="13"/>
      <c r="AA1963" s="13"/>
      <c r="AC1963"/>
      <c r="AD1963" s="13"/>
      <c r="AI1963" s="2"/>
      <c r="AM1963" s="22"/>
    </row>
    <row r="1964" spans="1:39" s="12" customFormat="1">
      <c r="A1964" s="26"/>
      <c r="B1964" s="11"/>
      <c r="E1964" s="26"/>
      <c r="F1964" s="13"/>
      <c r="G1964" s="13"/>
      <c r="H1964"/>
      <c r="I1964"/>
      <c r="J1964"/>
      <c r="K1964"/>
      <c r="L1964"/>
      <c r="M1964"/>
      <c r="N1964"/>
      <c r="O1964"/>
      <c r="P1964" s="73"/>
      <c r="Q1964" s="74"/>
      <c r="R1964" s="74"/>
      <c r="S1964" s="74"/>
      <c r="T1964" s="74"/>
      <c r="U1964" s="74"/>
      <c r="V1964"/>
      <c r="W1964"/>
      <c r="X1964"/>
      <c r="Y1964" s="13"/>
      <c r="Z1964" s="13"/>
      <c r="AA1964" s="13"/>
      <c r="AC1964"/>
      <c r="AD1964" s="13"/>
      <c r="AI1964" s="2"/>
      <c r="AM1964" s="22"/>
    </row>
    <row r="1965" spans="1:39" s="12" customFormat="1">
      <c r="A1965" s="26"/>
      <c r="B1965" s="11"/>
      <c r="E1965" s="26"/>
      <c r="F1965" s="13"/>
      <c r="G1965" s="13"/>
      <c r="H1965"/>
      <c r="I1965"/>
      <c r="J1965"/>
      <c r="K1965"/>
      <c r="L1965"/>
      <c r="M1965"/>
      <c r="N1965"/>
      <c r="O1965"/>
      <c r="P1965" s="73"/>
      <c r="Q1965" s="74"/>
      <c r="R1965" s="74"/>
      <c r="S1965" s="74"/>
      <c r="T1965" s="74"/>
      <c r="U1965" s="74"/>
      <c r="V1965"/>
      <c r="W1965"/>
      <c r="X1965"/>
      <c r="Y1965" s="13"/>
      <c r="Z1965" s="13"/>
      <c r="AA1965" s="13"/>
      <c r="AC1965"/>
      <c r="AD1965" s="13"/>
      <c r="AI1965" s="2"/>
      <c r="AM1965" s="22"/>
    </row>
    <row r="1966" spans="1:39" s="12" customFormat="1">
      <c r="A1966" s="26"/>
      <c r="B1966" s="11"/>
      <c r="E1966" s="26"/>
      <c r="F1966" s="13"/>
      <c r="G1966" s="13"/>
      <c r="H1966"/>
      <c r="I1966"/>
      <c r="J1966"/>
      <c r="K1966"/>
      <c r="L1966"/>
      <c r="M1966"/>
      <c r="N1966"/>
      <c r="O1966"/>
      <c r="P1966" s="73"/>
      <c r="Q1966" s="74"/>
      <c r="R1966" s="74"/>
      <c r="S1966" s="74"/>
      <c r="T1966" s="74"/>
      <c r="U1966" s="74"/>
      <c r="V1966"/>
      <c r="W1966"/>
      <c r="X1966"/>
      <c r="Y1966" s="13"/>
      <c r="Z1966" s="13"/>
      <c r="AA1966" s="13"/>
      <c r="AC1966"/>
      <c r="AD1966" s="13"/>
      <c r="AI1966" s="2"/>
      <c r="AM1966" s="22"/>
    </row>
    <row r="1967" spans="1:39" s="12" customFormat="1">
      <c r="A1967" s="26"/>
      <c r="B1967" s="11"/>
      <c r="E1967" s="26"/>
      <c r="F1967" s="13"/>
      <c r="G1967" s="13"/>
      <c r="H1967"/>
      <c r="I1967"/>
      <c r="J1967"/>
      <c r="K1967"/>
      <c r="L1967"/>
      <c r="M1967"/>
      <c r="N1967"/>
      <c r="O1967"/>
      <c r="P1967" s="73"/>
      <c r="Q1967" s="74"/>
      <c r="R1967" s="74"/>
      <c r="S1967" s="74"/>
      <c r="T1967" s="74"/>
      <c r="U1967" s="74"/>
      <c r="V1967"/>
      <c r="W1967"/>
      <c r="X1967"/>
      <c r="Y1967" s="13"/>
      <c r="Z1967" s="13"/>
      <c r="AA1967" s="13"/>
      <c r="AC1967"/>
      <c r="AD1967" s="13"/>
      <c r="AI1967" s="2"/>
      <c r="AM1967" s="22"/>
    </row>
    <row r="1968" spans="1:39" s="12" customFormat="1">
      <c r="A1968" s="26"/>
      <c r="B1968" s="11"/>
      <c r="E1968" s="26"/>
      <c r="F1968" s="13"/>
      <c r="G1968" s="13"/>
      <c r="H1968"/>
      <c r="I1968"/>
      <c r="J1968"/>
      <c r="K1968"/>
      <c r="L1968"/>
      <c r="M1968"/>
      <c r="N1968"/>
      <c r="O1968"/>
      <c r="P1968" s="73"/>
      <c r="Q1968" s="74"/>
      <c r="R1968" s="74"/>
      <c r="S1968" s="74"/>
      <c r="T1968" s="74"/>
      <c r="U1968" s="74"/>
      <c r="V1968"/>
      <c r="W1968"/>
      <c r="X1968"/>
      <c r="Y1968" s="13"/>
      <c r="Z1968" s="13"/>
      <c r="AA1968" s="13"/>
      <c r="AC1968"/>
      <c r="AD1968" s="13"/>
      <c r="AI1968" s="2"/>
      <c r="AM1968" s="22"/>
    </row>
    <row r="1969" spans="1:39" s="12" customFormat="1">
      <c r="A1969" s="26"/>
      <c r="B1969" s="11"/>
      <c r="E1969" s="26"/>
      <c r="F1969" s="13"/>
      <c r="G1969" s="13"/>
      <c r="H1969"/>
      <c r="I1969"/>
      <c r="J1969"/>
      <c r="K1969"/>
      <c r="L1969"/>
      <c r="M1969"/>
      <c r="N1969"/>
      <c r="O1969"/>
      <c r="P1969" s="73"/>
      <c r="Q1969" s="74"/>
      <c r="R1969" s="74"/>
      <c r="S1969" s="74"/>
      <c r="T1969" s="74"/>
      <c r="U1969" s="74"/>
      <c r="V1969"/>
      <c r="W1969"/>
      <c r="X1969"/>
      <c r="Y1969" s="13"/>
      <c r="Z1969" s="13"/>
      <c r="AA1969" s="13"/>
      <c r="AC1969"/>
      <c r="AD1969" s="13"/>
      <c r="AI1969" s="2"/>
      <c r="AM1969" s="22"/>
    </row>
    <row r="1970" spans="1:39" s="12" customFormat="1">
      <c r="A1970" s="26"/>
      <c r="B1970" s="11"/>
      <c r="E1970" s="26"/>
      <c r="F1970" s="13"/>
      <c r="G1970" s="13"/>
      <c r="H1970"/>
      <c r="I1970"/>
      <c r="J1970"/>
      <c r="K1970"/>
      <c r="L1970"/>
      <c r="M1970"/>
      <c r="N1970"/>
      <c r="O1970"/>
      <c r="P1970" s="73"/>
      <c r="Q1970" s="74"/>
      <c r="R1970" s="74"/>
      <c r="S1970" s="74"/>
      <c r="T1970" s="74"/>
      <c r="U1970" s="74"/>
      <c r="V1970"/>
      <c r="W1970"/>
      <c r="X1970"/>
      <c r="Y1970" s="13"/>
      <c r="Z1970" s="13"/>
      <c r="AA1970" s="13"/>
      <c r="AC1970"/>
      <c r="AD1970" s="13"/>
      <c r="AI1970" s="2"/>
      <c r="AM1970" s="22"/>
    </row>
    <row r="1971" spans="1:39" s="12" customFormat="1">
      <c r="A1971" s="26"/>
      <c r="B1971" s="11"/>
      <c r="E1971" s="26"/>
      <c r="F1971" s="13"/>
      <c r="G1971" s="13"/>
      <c r="H1971"/>
      <c r="I1971"/>
      <c r="J1971"/>
      <c r="K1971"/>
      <c r="L1971"/>
      <c r="M1971"/>
      <c r="N1971"/>
      <c r="O1971"/>
      <c r="P1971" s="73"/>
      <c r="Q1971" s="74"/>
      <c r="R1971" s="74"/>
      <c r="S1971" s="74"/>
      <c r="T1971" s="74"/>
      <c r="U1971" s="74"/>
      <c r="V1971"/>
      <c r="W1971"/>
      <c r="X1971"/>
      <c r="Y1971" s="13"/>
      <c r="Z1971" s="13"/>
      <c r="AA1971" s="13"/>
      <c r="AC1971"/>
      <c r="AD1971" s="13"/>
      <c r="AI1971" s="2"/>
      <c r="AM1971" s="22"/>
    </row>
    <row r="1972" spans="1:39" s="12" customFormat="1">
      <c r="A1972" s="26"/>
      <c r="B1972" s="11"/>
      <c r="E1972" s="26"/>
      <c r="F1972" s="13"/>
      <c r="G1972" s="13"/>
      <c r="H1972"/>
      <c r="I1972"/>
      <c r="J1972"/>
      <c r="K1972"/>
      <c r="L1972"/>
      <c r="M1972"/>
      <c r="N1972"/>
      <c r="O1972"/>
      <c r="P1972" s="73"/>
      <c r="Q1972" s="74"/>
      <c r="R1972" s="74"/>
      <c r="S1972" s="74"/>
      <c r="T1972" s="74"/>
      <c r="U1972" s="74"/>
      <c r="V1972"/>
      <c r="W1972"/>
      <c r="X1972"/>
      <c r="Y1972" s="13"/>
      <c r="Z1972" s="13"/>
      <c r="AA1972" s="13"/>
      <c r="AC1972"/>
      <c r="AD1972" s="13"/>
      <c r="AI1972" s="2"/>
      <c r="AM1972" s="22"/>
    </row>
    <row r="1973" spans="1:39" s="12" customFormat="1">
      <c r="A1973" s="26"/>
      <c r="B1973" s="11"/>
      <c r="E1973" s="26"/>
      <c r="F1973" s="13"/>
      <c r="G1973" s="13"/>
      <c r="H1973"/>
      <c r="I1973"/>
      <c r="J1973"/>
      <c r="K1973"/>
      <c r="L1973"/>
      <c r="M1973"/>
      <c r="N1973"/>
      <c r="O1973"/>
      <c r="P1973" s="73"/>
      <c r="Q1973" s="74"/>
      <c r="R1973" s="74"/>
      <c r="S1973" s="74"/>
      <c r="T1973" s="74"/>
      <c r="U1973" s="74"/>
      <c r="V1973"/>
      <c r="W1973"/>
      <c r="X1973"/>
      <c r="Y1973" s="13"/>
      <c r="Z1973" s="13"/>
      <c r="AA1973" s="13"/>
      <c r="AC1973"/>
      <c r="AD1973" s="13"/>
      <c r="AI1973" s="2"/>
      <c r="AM1973" s="22"/>
    </row>
    <row r="1974" spans="1:39" s="12" customFormat="1">
      <c r="A1974" s="26"/>
      <c r="B1974" s="11"/>
      <c r="E1974" s="26"/>
      <c r="F1974" s="13"/>
      <c r="G1974" s="13"/>
      <c r="H1974"/>
      <c r="I1974"/>
      <c r="J1974"/>
      <c r="K1974"/>
      <c r="L1974"/>
      <c r="M1974"/>
      <c r="N1974"/>
      <c r="O1974"/>
      <c r="P1974" s="73"/>
      <c r="Q1974" s="74"/>
      <c r="R1974" s="74"/>
      <c r="S1974" s="74"/>
      <c r="T1974" s="74"/>
      <c r="U1974" s="74"/>
      <c r="V1974"/>
      <c r="W1974"/>
      <c r="X1974"/>
      <c r="Y1974" s="13"/>
      <c r="Z1974" s="13"/>
      <c r="AA1974" s="13"/>
      <c r="AC1974"/>
      <c r="AD1974" s="13"/>
      <c r="AI1974" s="2"/>
      <c r="AM1974" s="22"/>
    </row>
    <row r="1975" spans="1:39" s="12" customFormat="1">
      <c r="A1975" s="26"/>
      <c r="B1975" s="11"/>
      <c r="E1975" s="26"/>
      <c r="F1975" s="13"/>
      <c r="G1975" s="13"/>
      <c r="H1975"/>
      <c r="I1975"/>
      <c r="J1975"/>
      <c r="K1975"/>
      <c r="L1975"/>
      <c r="M1975"/>
      <c r="N1975"/>
      <c r="O1975"/>
      <c r="P1975" s="73"/>
      <c r="Q1975" s="74"/>
      <c r="R1975" s="74"/>
      <c r="S1975" s="74"/>
      <c r="T1975" s="74"/>
      <c r="U1975" s="74"/>
      <c r="V1975"/>
      <c r="W1975"/>
      <c r="X1975"/>
      <c r="Y1975" s="13"/>
      <c r="Z1975" s="13"/>
      <c r="AA1975" s="13"/>
      <c r="AC1975"/>
      <c r="AD1975" s="13"/>
      <c r="AI1975" s="2"/>
      <c r="AM1975" s="22"/>
    </row>
    <row r="1976" spans="1:39" s="12" customFormat="1">
      <c r="A1976" s="26"/>
      <c r="B1976" s="11"/>
      <c r="E1976" s="26"/>
      <c r="F1976" s="13"/>
      <c r="G1976" s="13"/>
      <c r="H1976"/>
      <c r="I1976"/>
      <c r="J1976"/>
      <c r="K1976"/>
      <c r="L1976"/>
      <c r="M1976"/>
      <c r="N1976"/>
      <c r="O1976"/>
      <c r="P1976" s="73"/>
      <c r="Q1976" s="74"/>
      <c r="R1976" s="74"/>
      <c r="S1976" s="74"/>
      <c r="T1976" s="74"/>
      <c r="U1976" s="74"/>
      <c r="V1976"/>
      <c r="W1976"/>
      <c r="X1976"/>
      <c r="Y1976" s="13"/>
      <c r="Z1976" s="13"/>
      <c r="AA1976" s="13"/>
      <c r="AC1976"/>
      <c r="AD1976" s="13"/>
      <c r="AI1976" s="2"/>
      <c r="AM1976" s="22"/>
    </row>
    <row r="1977" spans="1:39" s="12" customFormat="1">
      <c r="A1977" s="26"/>
      <c r="B1977" s="11"/>
      <c r="E1977" s="26"/>
      <c r="F1977" s="13"/>
      <c r="G1977" s="13"/>
      <c r="H1977"/>
      <c r="I1977"/>
      <c r="J1977"/>
      <c r="K1977"/>
      <c r="L1977"/>
      <c r="M1977"/>
      <c r="N1977"/>
      <c r="O1977"/>
      <c r="P1977" s="73"/>
      <c r="Q1977" s="74"/>
      <c r="R1977" s="74"/>
      <c r="S1977" s="74"/>
      <c r="T1977" s="74"/>
      <c r="U1977" s="74"/>
      <c r="V1977"/>
      <c r="W1977"/>
      <c r="X1977"/>
      <c r="Y1977" s="13"/>
      <c r="Z1977" s="13"/>
      <c r="AA1977" s="13"/>
      <c r="AC1977"/>
      <c r="AD1977" s="13"/>
      <c r="AI1977" s="2"/>
      <c r="AM1977" s="22"/>
    </row>
    <row r="1978" spans="1:39" s="12" customFormat="1">
      <c r="A1978" s="26"/>
      <c r="B1978" s="11"/>
      <c r="E1978" s="26"/>
      <c r="F1978" s="13"/>
      <c r="G1978" s="13"/>
      <c r="H1978"/>
      <c r="I1978"/>
      <c r="J1978"/>
      <c r="K1978"/>
      <c r="L1978"/>
      <c r="M1978"/>
      <c r="N1978"/>
      <c r="O1978"/>
      <c r="P1978" s="73"/>
      <c r="Q1978" s="74"/>
      <c r="R1978" s="74"/>
      <c r="S1978" s="74"/>
      <c r="T1978" s="74"/>
      <c r="U1978" s="74"/>
      <c r="V1978"/>
      <c r="W1978"/>
      <c r="X1978"/>
      <c r="Y1978" s="13"/>
      <c r="Z1978" s="13"/>
      <c r="AA1978" s="13"/>
      <c r="AC1978"/>
      <c r="AD1978" s="13"/>
      <c r="AI1978" s="2"/>
      <c r="AM1978" s="22"/>
    </row>
    <row r="1979" spans="1:39" s="12" customFormat="1">
      <c r="A1979" s="26"/>
      <c r="B1979" s="11"/>
      <c r="E1979" s="26"/>
      <c r="F1979" s="13"/>
      <c r="G1979" s="13"/>
      <c r="H1979"/>
      <c r="I1979"/>
      <c r="J1979"/>
      <c r="K1979"/>
      <c r="L1979"/>
      <c r="M1979"/>
      <c r="N1979"/>
      <c r="O1979"/>
      <c r="P1979" s="73"/>
      <c r="Q1979" s="74"/>
      <c r="R1979" s="74"/>
      <c r="S1979" s="74"/>
      <c r="T1979" s="74"/>
      <c r="U1979" s="74"/>
      <c r="V1979"/>
      <c r="W1979"/>
      <c r="X1979"/>
      <c r="Y1979" s="13"/>
      <c r="Z1979" s="13"/>
      <c r="AA1979" s="13"/>
      <c r="AC1979"/>
      <c r="AD1979" s="13"/>
      <c r="AI1979" s="2"/>
      <c r="AM1979" s="22"/>
    </row>
    <row r="1980" spans="1:39" s="12" customFormat="1">
      <c r="A1980" s="26"/>
      <c r="B1980" s="11"/>
      <c r="E1980" s="26"/>
      <c r="F1980" s="13"/>
      <c r="G1980" s="13"/>
      <c r="H1980"/>
      <c r="I1980"/>
      <c r="J1980"/>
      <c r="K1980"/>
      <c r="L1980"/>
      <c r="M1980"/>
      <c r="N1980"/>
      <c r="O1980"/>
      <c r="P1980" s="73"/>
      <c r="Q1980" s="74"/>
      <c r="R1980" s="74"/>
      <c r="S1980" s="74"/>
      <c r="T1980" s="74"/>
      <c r="U1980" s="74"/>
      <c r="V1980"/>
      <c r="W1980"/>
      <c r="X1980"/>
      <c r="Y1980" s="13"/>
      <c r="Z1980" s="13"/>
      <c r="AA1980" s="13"/>
      <c r="AC1980"/>
      <c r="AD1980" s="13"/>
      <c r="AI1980" s="2"/>
      <c r="AM1980" s="22"/>
    </row>
    <row r="1981" spans="1:39" s="12" customFormat="1">
      <c r="A1981" s="26"/>
      <c r="B1981" s="11"/>
      <c r="E1981" s="26"/>
      <c r="F1981" s="13"/>
      <c r="G1981" s="13"/>
      <c r="H1981"/>
      <c r="I1981"/>
      <c r="J1981"/>
      <c r="K1981"/>
      <c r="L1981"/>
      <c r="M1981"/>
      <c r="N1981"/>
      <c r="O1981"/>
      <c r="P1981" s="73"/>
      <c r="Q1981" s="74"/>
      <c r="R1981" s="74"/>
      <c r="S1981" s="74"/>
      <c r="T1981" s="74"/>
      <c r="U1981" s="74"/>
      <c r="V1981"/>
      <c r="W1981"/>
      <c r="X1981"/>
      <c r="Y1981" s="13"/>
      <c r="Z1981" s="13"/>
      <c r="AA1981" s="13"/>
      <c r="AC1981"/>
      <c r="AD1981" s="13"/>
      <c r="AI1981" s="2"/>
      <c r="AM1981" s="22"/>
    </row>
    <row r="1982" spans="1:39" s="12" customFormat="1">
      <c r="A1982" s="26"/>
      <c r="B1982" s="11"/>
      <c r="E1982" s="26"/>
      <c r="F1982" s="13"/>
      <c r="G1982" s="13"/>
      <c r="H1982"/>
      <c r="I1982"/>
      <c r="J1982"/>
      <c r="K1982"/>
      <c r="L1982"/>
      <c r="M1982"/>
      <c r="N1982"/>
      <c r="O1982"/>
      <c r="P1982" s="73"/>
      <c r="Q1982" s="74"/>
      <c r="R1982" s="74"/>
      <c r="S1982" s="74"/>
      <c r="T1982" s="74"/>
      <c r="U1982" s="74"/>
      <c r="V1982"/>
      <c r="W1982"/>
      <c r="X1982"/>
      <c r="Y1982" s="13"/>
      <c r="Z1982" s="13"/>
      <c r="AA1982" s="13"/>
      <c r="AC1982"/>
      <c r="AD1982" s="13"/>
      <c r="AI1982" s="2"/>
      <c r="AM1982" s="22"/>
    </row>
    <row r="1983" spans="1:39" s="12" customFormat="1">
      <c r="A1983" s="26"/>
      <c r="B1983" s="11"/>
      <c r="E1983" s="26"/>
      <c r="F1983" s="13"/>
      <c r="G1983" s="13"/>
      <c r="H1983"/>
      <c r="I1983"/>
      <c r="J1983"/>
      <c r="K1983"/>
      <c r="L1983"/>
      <c r="M1983"/>
      <c r="N1983"/>
      <c r="O1983"/>
      <c r="P1983" s="73"/>
      <c r="Q1983" s="74"/>
      <c r="R1983" s="74"/>
      <c r="S1983" s="74"/>
      <c r="T1983" s="74"/>
      <c r="U1983" s="74"/>
      <c r="V1983"/>
      <c r="W1983"/>
      <c r="X1983"/>
      <c r="Y1983" s="13"/>
      <c r="Z1983" s="13"/>
      <c r="AA1983" s="13"/>
      <c r="AC1983"/>
      <c r="AD1983" s="13"/>
      <c r="AI1983" s="2"/>
      <c r="AM1983" s="22"/>
    </row>
    <row r="1984" spans="1:39" s="12" customFormat="1">
      <c r="A1984" s="26"/>
      <c r="B1984" s="11"/>
      <c r="E1984" s="26"/>
      <c r="F1984" s="13"/>
      <c r="G1984" s="13"/>
      <c r="H1984"/>
      <c r="I1984"/>
      <c r="J1984"/>
      <c r="K1984"/>
      <c r="L1984"/>
      <c r="M1984"/>
      <c r="N1984"/>
      <c r="O1984"/>
      <c r="P1984" s="73"/>
      <c r="Q1984" s="74"/>
      <c r="R1984" s="74"/>
      <c r="S1984" s="74"/>
      <c r="T1984" s="74"/>
      <c r="U1984" s="74"/>
      <c r="V1984"/>
      <c r="W1984"/>
      <c r="X1984"/>
      <c r="Y1984" s="13"/>
      <c r="Z1984" s="13"/>
      <c r="AA1984" s="13"/>
      <c r="AC1984"/>
      <c r="AD1984" s="13"/>
      <c r="AI1984" s="2"/>
      <c r="AM1984" s="22"/>
    </row>
    <row r="1985" spans="1:39" s="12" customFormat="1">
      <c r="A1985" s="26"/>
      <c r="B1985" s="11"/>
      <c r="E1985" s="26"/>
      <c r="F1985" s="13"/>
      <c r="G1985" s="13"/>
      <c r="H1985"/>
      <c r="I1985"/>
      <c r="J1985"/>
      <c r="K1985"/>
      <c r="L1985"/>
      <c r="M1985"/>
      <c r="N1985"/>
      <c r="O1985"/>
      <c r="P1985" s="73"/>
      <c r="Q1985" s="74"/>
      <c r="R1985" s="74"/>
      <c r="S1985" s="74"/>
      <c r="T1985" s="74"/>
      <c r="U1985" s="74"/>
      <c r="V1985"/>
      <c r="W1985"/>
      <c r="X1985"/>
      <c r="Y1985" s="13"/>
      <c r="Z1985" s="13"/>
      <c r="AA1985" s="13"/>
      <c r="AC1985"/>
      <c r="AD1985" s="13"/>
      <c r="AI1985" s="2"/>
      <c r="AM1985" s="22"/>
    </row>
    <row r="1986" spans="1:39" s="12" customFormat="1">
      <c r="A1986" s="26"/>
      <c r="B1986" s="11"/>
      <c r="E1986" s="26"/>
      <c r="F1986" s="13"/>
      <c r="G1986" s="13"/>
      <c r="H1986"/>
      <c r="I1986"/>
      <c r="J1986"/>
      <c r="K1986"/>
      <c r="L1986"/>
      <c r="M1986"/>
      <c r="N1986"/>
      <c r="O1986"/>
      <c r="P1986" s="73"/>
      <c r="Q1986" s="74"/>
      <c r="R1986" s="74"/>
      <c r="S1986" s="74"/>
      <c r="T1986" s="74"/>
      <c r="U1986" s="74"/>
      <c r="V1986"/>
      <c r="W1986"/>
      <c r="X1986"/>
      <c r="Y1986" s="13"/>
      <c r="Z1986" s="13"/>
      <c r="AA1986" s="13"/>
      <c r="AC1986"/>
      <c r="AD1986" s="13"/>
      <c r="AI1986" s="2"/>
      <c r="AM1986" s="22"/>
    </row>
    <row r="1987" spans="1:39" s="12" customFormat="1">
      <c r="A1987" s="26"/>
      <c r="B1987" s="11"/>
      <c r="E1987" s="26"/>
      <c r="F1987" s="13"/>
      <c r="G1987" s="13"/>
      <c r="H1987"/>
      <c r="I1987"/>
      <c r="J1987"/>
      <c r="K1987"/>
      <c r="L1987"/>
      <c r="M1987"/>
      <c r="N1987"/>
      <c r="O1987"/>
      <c r="P1987" s="73"/>
      <c r="Q1987" s="74"/>
      <c r="R1987" s="74"/>
      <c r="S1987" s="74"/>
      <c r="T1987" s="74"/>
      <c r="U1987" s="74"/>
      <c r="V1987"/>
      <c r="W1987"/>
      <c r="X1987"/>
      <c r="Y1987" s="13"/>
      <c r="Z1987" s="13"/>
      <c r="AA1987" s="13"/>
      <c r="AC1987"/>
      <c r="AD1987" s="13"/>
      <c r="AI1987" s="2"/>
      <c r="AM1987" s="22"/>
    </row>
    <row r="1988" spans="1:39" s="12" customFormat="1">
      <c r="A1988" s="26"/>
      <c r="B1988" s="11"/>
      <c r="E1988" s="26"/>
      <c r="F1988" s="13"/>
      <c r="G1988" s="13"/>
      <c r="H1988"/>
      <c r="I1988"/>
      <c r="J1988"/>
      <c r="K1988"/>
      <c r="L1988"/>
      <c r="M1988"/>
      <c r="N1988"/>
      <c r="O1988"/>
      <c r="P1988" s="73"/>
      <c r="Q1988" s="74"/>
      <c r="R1988" s="74"/>
      <c r="S1988" s="74"/>
      <c r="T1988" s="74"/>
      <c r="U1988" s="74"/>
      <c r="V1988"/>
      <c r="W1988"/>
      <c r="X1988"/>
      <c r="Y1988" s="13"/>
      <c r="Z1988" s="13"/>
      <c r="AA1988" s="13"/>
      <c r="AC1988"/>
      <c r="AD1988" s="13"/>
      <c r="AI1988" s="2"/>
      <c r="AM1988" s="22"/>
    </row>
    <row r="1989" spans="1:39" s="12" customFormat="1">
      <c r="A1989" s="26"/>
      <c r="B1989" s="11"/>
      <c r="E1989" s="26"/>
      <c r="F1989" s="13"/>
      <c r="G1989" s="13"/>
      <c r="H1989"/>
      <c r="I1989"/>
      <c r="J1989"/>
      <c r="K1989"/>
      <c r="L1989"/>
      <c r="M1989"/>
      <c r="N1989"/>
      <c r="O1989"/>
      <c r="P1989" s="73"/>
      <c r="Q1989" s="74"/>
      <c r="R1989" s="74"/>
      <c r="S1989" s="74"/>
      <c r="T1989" s="74"/>
      <c r="U1989" s="74"/>
      <c r="V1989"/>
      <c r="W1989"/>
      <c r="X1989"/>
      <c r="Y1989" s="13"/>
      <c r="Z1989" s="13"/>
      <c r="AA1989" s="13"/>
      <c r="AC1989"/>
      <c r="AD1989" s="13"/>
      <c r="AI1989" s="2"/>
      <c r="AM1989" s="22"/>
    </row>
    <row r="1990" spans="1:39" s="12" customFormat="1">
      <c r="A1990" s="26"/>
      <c r="B1990" s="11"/>
      <c r="E1990" s="26"/>
      <c r="F1990" s="13"/>
      <c r="G1990" s="13"/>
      <c r="H1990"/>
      <c r="I1990"/>
      <c r="J1990"/>
      <c r="K1990"/>
      <c r="L1990"/>
      <c r="M1990"/>
      <c r="N1990"/>
      <c r="O1990"/>
      <c r="P1990" s="73"/>
      <c r="Q1990" s="74"/>
      <c r="R1990" s="74"/>
      <c r="S1990" s="74"/>
      <c r="T1990" s="74"/>
      <c r="U1990" s="74"/>
      <c r="V1990"/>
      <c r="W1990"/>
      <c r="X1990"/>
      <c r="Y1990" s="13"/>
      <c r="Z1990" s="13"/>
      <c r="AA1990" s="13"/>
      <c r="AC1990"/>
      <c r="AD1990" s="13"/>
      <c r="AI1990" s="2"/>
      <c r="AM1990" s="22"/>
    </row>
    <row r="1991" spans="1:39" s="12" customFormat="1">
      <c r="A1991" s="26"/>
      <c r="B1991" s="11"/>
      <c r="E1991" s="26"/>
      <c r="F1991" s="13"/>
      <c r="G1991" s="13"/>
      <c r="H1991"/>
      <c r="I1991"/>
      <c r="J1991"/>
      <c r="K1991"/>
      <c r="L1991"/>
      <c r="M1991"/>
      <c r="N1991"/>
      <c r="O1991"/>
      <c r="P1991" s="73"/>
      <c r="Q1991" s="74"/>
      <c r="R1991" s="74"/>
      <c r="S1991" s="74"/>
      <c r="T1991" s="74"/>
      <c r="U1991" s="74"/>
      <c r="V1991"/>
      <c r="W1991"/>
      <c r="X1991"/>
      <c r="Y1991" s="13"/>
      <c r="Z1991" s="13"/>
      <c r="AA1991" s="13"/>
      <c r="AC1991"/>
      <c r="AD1991" s="13"/>
      <c r="AI1991" s="2"/>
      <c r="AM1991" s="22"/>
    </row>
    <row r="1992" spans="1:39" s="12" customFormat="1">
      <c r="A1992" s="26"/>
      <c r="B1992" s="11"/>
      <c r="E1992" s="26"/>
      <c r="F1992" s="13"/>
      <c r="G1992" s="13"/>
      <c r="H1992"/>
      <c r="I1992"/>
      <c r="J1992"/>
      <c r="K1992"/>
      <c r="L1992"/>
      <c r="M1992"/>
      <c r="N1992"/>
      <c r="O1992"/>
      <c r="P1992" s="73"/>
      <c r="Q1992" s="74"/>
      <c r="R1992" s="74"/>
      <c r="S1992" s="74"/>
      <c r="T1992" s="74"/>
      <c r="U1992" s="74"/>
      <c r="V1992"/>
      <c r="W1992"/>
      <c r="X1992"/>
      <c r="Y1992" s="13"/>
      <c r="Z1992" s="13"/>
      <c r="AA1992" s="13"/>
      <c r="AC1992"/>
      <c r="AD1992" s="13"/>
      <c r="AI1992" s="2"/>
      <c r="AM1992" s="22"/>
    </row>
    <row r="1993" spans="1:39" s="12" customFormat="1">
      <c r="A1993" s="26"/>
      <c r="B1993" s="11"/>
      <c r="E1993" s="26"/>
      <c r="F1993" s="13"/>
      <c r="G1993" s="13"/>
      <c r="H1993"/>
      <c r="I1993"/>
      <c r="J1993"/>
      <c r="K1993"/>
      <c r="L1993"/>
      <c r="M1993"/>
      <c r="N1993"/>
      <c r="O1993"/>
      <c r="P1993" s="73"/>
      <c r="Q1993" s="74"/>
      <c r="R1993" s="74"/>
      <c r="S1993" s="74"/>
      <c r="T1993" s="74"/>
      <c r="U1993" s="74"/>
      <c r="V1993"/>
      <c r="W1993"/>
      <c r="X1993"/>
      <c r="Y1993" s="13"/>
      <c r="Z1993" s="13"/>
      <c r="AA1993" s="13"/>
      <c r="AC1993"/>
      <c r="AD1993" s="13"/>
      <c r="AI1993" s="2"/>
      <c r="AM1993" s="22"/>
    </row>
    <row r="1994" spans="1:39" s="12" customFormat="1">
      <c r="A1994" s="26"/>
      <c r="B1994" s="11"/>
      <c r="E1994" s="26"/>
      <c r="F1994" s="13"/>
      <c r="G1994" s="13"/>
      <c r="H1994"/>
      <c r="I1994"/>
      <c r="J1994"/>
      <c r="K1994"/>
      <c r="L1994"/>
      <c r="M1994"/>
      <c r="N1994"/>
      <c r="O1994"/>
      <c r="P1994" s="73"/>
      <c r="Q1994" s="74"/>
      <c r="R1994" s="74"/>
      <c r="S1994" s="74"/>
      <c r="T1994" s="74"/>
      <c r="U1994" s="74"/>
      <c r="V1994"/>
      <c r="W1994"/>
      <c r="X1994"/>
      <c r="Y1994" s="13"/>
      <c r="Z1994" s="13"/>
      <c r="AA1994" s="13"/>
      <c r="AC1994"/>
      <c r="AD1994" s="13"/>
      <c r="AI1994" s="2"/>
      <c r="AM1994" s="22"/>
    </row>
    <row r="1995" spans="1:39" s="12" customFormat="1">
      <c r="A1995" s="26"/>
      <c r="B1995" s="11"/>
      <c r="E1995" s="26"/>
      <c r="F1995" s="13"/>
      <c r="G1995" s="13"/>
      <c r="H1995"/>
      <c r="I1995"/>
      <c r="J1995"/>
      <c r="K1995"/>
      <c r="L1995"/>
      <c r="M1995"/>
      <c r="N1995"/>
      <c r="O1995"/>
      <c r="P1995" s="73"/>
      <c r="Q1995" s="74"/>
      <c r="R1995" s="74"/>
      <c r="S1995" s="74"/>
      <c r="T1995" s="74"/>
      <c r="U1995" s="74"/>
      <c r="V1995"/>
      <c r="W1995"/>
      <c r="X1995"/>
      <c r="Y1995" s="13"/>
      <c r="Z1995" s="13"/>
      <c r="AA1995" s="13"/>
      <c r="AC1995"/>
      <c r="AD1995" s="13"/>
      <c r="AI1995" s="2"/>
      <c r="AM1995" s="22"/>
    </row>
    <row r="1996" spans="1:39" s="12" customFormat="1">
      <c r="A1996" s="26"/>
      <c r="B1996" s="11"/>
      <c r="E1996" s="26"/>
      <c r="F1996" s="13"/>
      <c r="G1996" s="13"/>
      <c r="H1996"/>
      <c r="I1996"/>
      <c r="J1996"/>
      <c r="K1996"/>
      <c r="L1996"/>
      <c r="M1996"/>
      <c r="N1996"/>
      <c r="O1996"/>
      <c r="P1996" s="73"/>
      <c r="Q1996" s="74"/>
      <c r="R1996" s="74"/>
      <c r="S1996" s="74"/>
      <c r="T1996" s="74"/>
      <c r="U1996" s="74"/>
      <c r="V1996"/>
      <c r="W1996"/>
      <c r="X1996"/>
      <c r="Y1996" s="13"/>
      <c r="Z1996" s="13"/>
      <c r="AA1996" s="13"/>
      <c r="AC1996"/>
      <c r="AD1996" s="13"/>
      <c r="AI1996" s="2"/>
      <c r="AM1996" s="22"/>
    </row>
    <row r="1997" spans="1:39" s="12" customFormat="1">
      <c r="A1997" s="26"/>
      <c r="B1997" s="11"/>
      <c r="E1997" s="26"/>
      <c r="F1997" s="13"/>
      <c r="G1997" s="13"/>
      <c r="H1997"/>
      <c r="I1997"/>
      <c r="J1997"/>
      <c r="K1997"/>
      <c r="L1997"/>
      <c r="M1997"/>
      <c r="N1997"/>
      <c r="O1997"/>
      <c r="P1997" s="73"/>
      <c r="Q1997" s="74"/>
      <c r="R1997" s="74"/>
      <c r="S1997" s="74"/>
      <c r="T1997" s="74"/>
      <c r="U1997" s="74"/>
      <c r="V1997"/>
      <c r="W1997"/>
      <c r="X1997"/>
      <c r="Y1997" s="13"/>
      <c r="Z1997" s="13"/>
      <c r="AA1997" s="13"/>
      <c r="AC1997"/>
      <c r="AD1997" s="13"/>
      <c r="AI1997" s="2"/>
      <c r="AM1997" s="22"/>
    </row>
    <row r="1998" spans="1:39" s="12" customFormat="1">
      <c r="A1998" s="26"/>
      <c r="B1998" s="11"/>
      <c r="E1998" s="26"/>
      <c r="F1998" s="13"/>
      <c r="G1998" s="13"/>
      <c r="H1998"/>
      <c r="I1998"/>
      <c r="J1998"/>
      <c r="K1998"/>
      <c r="L1998"/>
      <c r="M1998"/>
      <c r="N1998"/>
      <c r="O1998"/>
      <c r="P1998" s="73"/>
      <c r="Q1998" s="74"/>
      <c r="R1998" s="74"/>
      <c r="S1998" s="74"/>
      <c r="T1998" s="74"/>
      <c r="U1998" s="74"/>
      <c r="V1998"/>
      <c r="W1998"/>
      <c r="X1998"/>
      <c r="Y1998" s="13"/>
      <c r="Z1998" s="13"/>
      <c r="AA1998" s="13"/>
      <c r="AC1998"/>
      <c r="AD1998" s="13"/>
      <c r="AI1998" s="2"/>
      <c r="AM1998" s="22"/>
    </row>
    <row r="1999" spans="1:39" s="12" customFormat="1">
      <c r="A1999" s="26"/>
      <c r="B1999" s="11"/>
      <c r="E1999" s="26"/>
      <c r="F1999" s="13"/>
      <c r="G1999" s="13"/>
      <c r="H1999"/>
      <c r="I1999"/>
      <c r="J1999"/>
      <c r="K1999"/>
      <c r="L1999"/>
      <c r="M1999"/>
      <c r="N1999"/>
      <c r="O1999"/>
      <c r="P1999" s="73"/>
      <c r="Q1999" s="74"/>
      <c r="R1999" s="74"/>
      <c r="S1999" s="74"/>
      <c r="T1999" s="74"/>
      <c r="U1999" s="74"/>
      <c r="V1999"/>
      <c r="W1999"/>
      <c r="X1999"/>
      <c r="Y1999" s="13"/>
      <c r="Z1999" s="13"/>
      <c r="AA1999" s="13"/>
      <c r="AC1999"/>
      <c r="AD1999" s="13"/>
      <c r="AI1999" s="2"/>
      <c r="AM1999" s="22"/>
    </row>
    <row r="2000" spans="1:39" s="12" customFormat="1">
      <c r="A2000" s="26"/>
      <c r="B2000" s="11"/>
      <c r="E2000" s="26"/>
      <c r="F2000" s="13"/>
      <c r="G2000" s="13"/>
      <c r="H2000"/>
      <c r="I2000"/>
      <c r="J2000"/>
      <c r="K2000"/>
      <c r="L2000"/>
      <c r="M2000"/>
      <c r="N2000"/>
      <c r="O2000"/>
      <c r="P2000" s="73"/>
      <c r="Q2000" s="74"/>
      <c r="R2000" s="74"/>
      <c r="S2000" s="74"/>
      <c r="T2000" s="74"/>
      <c r="U2000" s="74"/>
      <c r="V2000"/>
      <c r="W2000"/>
      <c r="X2000"/>
      <c r="Y2000" s="13"/>
      <c r="Z2000" s="13"/>
      <c r="AA2000" s="13"/>
      <c r="AC2000"/>
      <c r="AD2000" s="13"/>
      <c r="AI2000" s="2"/>
      <c r="AM2000" s="22"/>
    </row>
    <row r="2001" spans="1:39" s="12" customFormat="1">
      <c r="A2001" s="26"/>
      <c r="B2001" s="11"/>
      <c r="E2001" s="26"/>
      <c r="F2001" s="13"/>
      <c r="G2001" s="13"/>
      <c r="H2001"/>
      <c r="I2001"/>
      <c r="J2001"/>
      <c r="K2001"/>
      <c r="L2001"/>
      <c r="M2001"/>
      <c r="N2001"/>
      <c r="O2001"/>
      <c r="P2001" s="73"/>
      <c r="Q2001" s="74"/>
      <c r="R2001" s="74"/>
      <c r="S2001" s="74"/>
      <c r="T2001" s="74"/>
      <c r="U2001" s="74"/>
      <c r="V2001"/>
      <c r="W2001"/>
      <c r="X2001"/>
      <c r="Y2001" s="13"/>
      <c r="Z2001" s="13"/>
      <c r="AA2001" s="13"/>
      <c r="AC2001"/>
      <c r="AD2001" s="13"/>
      <c r="AI2001" s="2"/>
      <c r="AM2001" s="22"/>
    </row>
    <row r="2002" spans="1:39" s="12" customFormat="1">
      <c r="A2002" s="26"/>
      <c r="B2002" s="11"/>
      <c r="E2002" s="26"/>
      <c r="F2002" s="13"/>
      <c r="G2002" s="13"/>
      <c r="H2002"/>
      <c r="I2002"/>
      <c r="J2002"/>
      <c r="K2002"/>
      <c r="L2002"/>
      <c r="M2002"/>
      <c r="N2002"/>
      <c r="O2002"/>
      <c r="P2002" s="73"/>
      <c r="Q2002" s="74"/>
      <c r="R2002" s="74"/>
      <c r="S2002" s="74"/>
      <c r="T2002" s="74"/>
      <c r="U2002" s="74"/>
      <c r="V2002"/>
      <c r="W2002"/>
      <c r="X2002"/>
      <c r="Y2002" s="13"/>
      <c r="Z2002" s="13"/>
      <c r="AA2002" s="13"/>
      <c r="AC2002"/>
      <c r="AD2002" s="13"/>
      <c r="AI2002" s="2"/>
      <c r="AM2002" s="22"/>
    </row>
    <row r="2003" spans="1:39" s="12" customFormat="1">
      <c r="A2003" s="26"/>
      <c r="B2003" s="11"/>
      <c r="E2003" s="26"/>
      <c r="F2003" s="13"/>
      <c r="G2003" s="13"/>
      <c r="H2003"/>
      <c r="I2003"/>
      <c r="J2003"/>
      <c r="K2003"/>
      <c r="L2003"/>
      <c r="M2003"/>
      <c r="N2003"/>
      <c r="O2003"/>
      <c r="P2003" s="73"/>
      <c r="Q2003" s="74"/>
      <c r="R2003" s="74"/>
      <c r="S2003" s="74"/>
      <c r="T2003" s="74"/>
      <c r="U2003" s="74"/>
      <c r="V2003"/>
      <c r="W2003"/>
      <c r="X2003"/>
      <c r="Y2003" s="13"/>
      <c r="Z2003" s="13"/>
      <c r="AA2003" s="13"/>
      <c r="AC2003"/>
      <c r="AD2003" s="13"/>
      <c r="AI2003" s="2"/>
      <c r="AM2003" s="22"/>
    </row>
    <row r="2004" spans="1:39" s="12" customFormat="1">
      <c r="A2004" s="26"/>
      <c r="B2004" s="11"/>
      <c r="E2004" s="26"/>
      <c r="F2004" s="13"/>
      <c r="G2004" s="13"/>
      <c r="H2004"/>
      <c r="I2004"/>
      <c r="J2004"/>
      <c r="K2004"/>
      <c r="L2004"/>
      <c r="M2004"/>
      <c r="N2004"/>
      <c r="O2004"/>
      <c r="P2004" s="73"/>
      <c r="Q2004" s="74"/>
      <c r="R2004" s="74"/>
      <c r="S2004" s="74"/>
      <c r="T2004" s="74"/>
      <c r="U2004" s="74"/>
      <c r="V2004"/>
      <c r="W2004"/>
      <c r="X2004"/>
      <c r="Y2004" s="13"/>
      <c r="Z2004" s="13"/>
      <c r="AA2004" s="13"/>
      <c r="AC2004"/>
      <c r="AD2004" s="13"/>
      <c r="AI2004" s="2"/>
      <c r="AM2004" s="22"/>
    </row>
    <row r="2005" spans="1:39" s="12" customFormat="1">
      <c r="A2005" s="26"/>
      <c r="B2005" s="11"/>
      <c r="E2005" s="26"/>
      <c r="F2005" s="13"/>
      <c r="G2005" s="13"/>
      <c r="H2005"/>
      <c r="I2005"/>
      <c r="J2005"/>
      <c r="K2005"/>
      <c r="L2005"/>
      <c r="M2005"/>
      <c r="N2005"/>
      <c r="O2005"/>
      <c r="P2005" s="73"/>
      <c r="Q2005" s="74"/>
      <c r="R2005" s="74"/>
      <c r="S2005" s="74"/>
      <c r="T2005" s="74"/>
      <c r="U2005" s="74"/>
      <c r="V2005"/>
      <c r="W2005"/>
      <c r="X2005"/>
      <c r="Y2005" s="13"/>
      <c r="Z2005" s="13"/>
      <c r="AA2005" s="13"/>
      <c r="AC2005"/>
      <c r="AD2005" s="13"/>
      <c r="AI2005" s="2"/>
      <c r="AM2005" s="22"/>
    </row>
    <row r="2006" spans="1:39" s="12" customFormat="1">
      <c r="A2006" s="26"/>
      <c r="B2006" s="11"/>
      <c r="E2006" s="26"/>
      <c r="F2006" s="13"/>
      <c r="G2006" s="13"/>
      <c r="H2006"/>
      <c r="I2006"/>
      <c r="J2006"/>
      <c r="K2006"/>
      <c r="L2006"/>
      <c r="M2006"/>
      <c r="N2006"/>
      <c r="O2006"/>
      <c r="P2006" s="73"/>
      <c r="Q2006" s="74"/>
      <c r="R2006" s="74"/>
      <c r="S2006" s="74"/>
      <c r="T2006" s="74"/>
      <c r="U2006" s="74"/>
      <c r="V2006"/>
      <c r="W2006"/>
      <c r="X2006"/>
      <c r="Y2006" s="13"/>
      <c r="Z2006" s="13"/>
      <c r="AA2006" s="13"/>
      <c r="AC2006"/>
      <c r="AD2006" s="13"/>
      <c r="AI2006" s="2"/>
      <c r="AM2006" s="22"/>
    </row>
    <row r="2007" spans="1:39" s="12" customFormat="1">
      <c r="A2007" s="26"/>
      <c r="B2007" s="11"/>
      <c r="E2007" s="26"/>
      <c r="F2007" s="13"/>
      <c r="G2007" s="13"/>
      <c r="H2007"/>
      <c r="I2007"/>
      <c r="J2007"/>
      <c r="K2007"/>
      <c r="L2007"/>
      <c r="M2007"/>
      <c r="N2007"/>
      <c r="O2007"/>
      <c r="P2007" s="73"/>
      <c r="Q2007" s="74"/>
      <c r="R2007" s="74"/>
      <c r="S2007" s="74"/>
      <c r="T2007" s="74"/>
      <c r="U2007" s="74"/>
      <c r="V2007"/>
      <c r="W2007"/>
      <c r="X2007"/>
      <c r="Y2007" s="13"/>
      <c r="Z2007" s="13"/>
      <c r="AA2007" s="13"/>
      <c r="AC2007"/>
      <c r="AD2007" s="13"/>
      <c r="AI2007" s="2"/>
      <c r="AM2007" s="22"/>
    </row>
    <row r="2008" spans="1:39" s="12" customFormat="1">
      <c r="A2008" s="26"/>
      <c r="B2008" s="11"/>
      <c r="E2008" s="26"/>
      <c r="F2008" s="13"/>
      <c r="G2008" s="13"/>
      <c r="H2008"/>
      <c r="I2008"/>
      <c r="J2008"/>
      <c r="K2008"/>
      <c r="L2008"/>
      <c r="M2008"/>
      <c r="N2008"/>
      <c r="O2008"/>
      <c r="P2008" s="73"/>
      <c r="Q2008" s="74"/>
      <c r="R2008" s="74"/>
      <c r="S2008" s="74"/>
      <c r="T2008" s="74"/>
      <c r="U2008" s="74"/>
      <c r="V2008"/>
      <c r="W2008"/>
      <c r="X2008"/>
      <c r="Y2008" s="13"/>
      <c r="Z2008" s="13"/>
      <c r="AA2008" s="13"/>
      <c r="AC2008"/>
      <c r="AD2008" s="13"/>
      <c r="AI2008" s="2"/>
      <c r="AM2008" s="22"/>
    </row>
    <row r="2009" spans="1:39" s="12" customFormat="1">
      <c r="A2009" s="26"/>
      <c r="B2009" s="11"/>
      <c r="E2009" s="26"/>
      <c r="F2009" s="13"/>
      <c r="G2009" s="13"/>
      <c r="H2009"/>
      <c r="I2009"/>
      <c r="J2009"/>
      <c r="K2009"/>
      <c r="L2009"/>
      <c r="M2009"/>
      <c r="N2009"/>
      <c r="O2009"/>
      <c r="P2009" s="73"/>
      <c r="Q2009" s="74"/>
      <c r="R2009" s="74"/>
      <c r="S2009" s="74"/>
      <c r="T2009" s="74"/>
      <c r="U2009" s="74"/>
      <c r="V2009"/>
      <c r="W2009"/>
      <c r="X2009"/>
      <c r="Y2009" s="13"/>
      <c r="Z2009" s="13"/>
      <c r="AA2009" s="13"/>
      <c r="AC2009"/>
      <c r="AD2009" s="13"/>
      <c r="AI2009" s="2"/>
      <c r="AM2009" s="22"/>
    </row>
    <row r="2010" spans="1:39" s="12" customFormat="1">
      <c r="A2010" s="26"/>
      <c r="B2010" s="11"/>
      <c r="E2010" s="26"/>
      <c r="F2010" s="13"/>
      <c r="G2010" s="13"/>
      <c r="H2010"/>
      <c r="I2010"/>
      <c r="J2010"/>
      <c r="K2010"/>
      <c r="L2010"/>
      <c r="M2010"/>
      <c r="N2010"/>
      <c r="O2010"/>
      <c r="P2010" s="73"/>
      <c r="Q2010" s="74"/>
      <c r="R2010" s="74"/>
      <c r="S2010" s="74"/>
      <c r="T2010" s="74"/>
      <c r="U2010" s="74"/>
      <c r="V2010"/>
      <c r="W2010"/>
      <c r="X2010"/>
      <c r="Y2010" s="13"/>
      <c r="Z2010" s="13"/>
      <c r="AA2010" s="13"/>
      <c r="AC2010"/>
      <c r="AD2010" s="13"/>
      <c r="AI2010" s="2"/>
      <c r="AM2010" s="22"/>
    </row>
    <row r="2011" spans="1:39" s="12" customFormat="1">
      <c r="A2011" s="26"/>
      <c r="B2011" s="11"/>
      <c r="E2011" s="26"/>
      <c r="F2011" s="13"/>
      <c r="G2011" s="13"/>
      <c r="H2011"/>
      <c r="I2011"/>
      <c r="J2011"/>
      <c r="K2011"/>
      <c r="L2011"/>
      <c r="M2011"/>
      <c r="N2011"/>
      <c r="O2011"/>
      <c r="P2011" s="73"/>
      <c r="Q2011" s="74"/>
      <c r="R2011" s="74"/>
      <c r="S2011" s="74"/>
      <c r="T2011" s="74"/>
      <c r="U2011" s="74"/>
      <c r="V2011"/>
      <c r="W2011"/>
      <c r="X2011"/>
      <c r="Y2011" s="13"/>
      <c r="Z2011" s="13"/>
      <c r="AA2011" s="13"/>
      <c r="AC2011"/>
      <c r="AD2011" s="13"/>
      <c r="AI2011" s="2"/>
      <c r="AM2011" s="22"/>
    </row>
    <row r="2012" spans="1:39" s="12" customFormat="1">
      <c r="A2012" s="26"/>
      <c r="B2012" s="11"/>
      <c r="E2012" s="26"/>
      <c r="F2012" s="13"/>
      <c r="G2012" s="13"/>
      <c r="H2012"/>
      <c r="I2012"/>
      <c r="J2012"/>
      <c r="K2012"/>
      <c r="L2012"/>
      <c r="M2012"/>
      <c r="N2012"/>
      <c r="O2012"/>
      <c r="P2012" s="73"/>
      <c r="Q2012" s="74"/>
      <c r="R2012" s="74"/>
      <c r="S2012" s="74"/>
      <c r="T2012" s="74"/>
      <c r="U2012" s="74"/>
      <c r="V2012"/>
      <c r="W2012"/>
      <c r="X2012"/>
      <c r="Y2012" s="13"/>
      <c r="Z2012" s="13"/>
      <c r="AA2012" s="13"/>
      <c r="AC2012"/>
      <c r="AD2012" s="13"/>
      <c r="AI2012" s="2"/>
      <c r="AM2012" s="22"/>
    </row>
    <row r="2013" spans="1:39" s="12" customFormat="1">
      <c r="A2013" s="26"/>
      <c r="B2013" s="11"/>
      <c r="E2013" s="26"/>
      <c r="F2013" s="13"/>
      <c r="G2013" s="13"/>
      <c r="H2013"/>
      <c r="I2013"/>
      <c r="J2013"/>
      <c r="K2013"/>
      <c r="L2013"/>
      <c r="M2013"/>
      <c r="N2013"/>
      <c r="O2013"/>
      <c r="P2013" s="73"/>
      <c r="Q2013" s="74"/>
      <c r="R2013" s="74"/>
      <c r="S2013" s="74"/>
      <c r="T2013" s="74"/>
      <c r="U2013" s="74"/>
      <c r="V2013"/>
      <c r="W2013"/>
      <c r="X2013"/>
      <c r="Y2013" s="13"/>
      <c r="Z2013" s="13"/>
      <c r="AA2013" s="13"/>
      <c r="AC2013"/>
      <c r="AD2013" s="13"/>
      <c r="AI2013" s="2"/>
      <c r="AM2013" s="22"/>
    </row>
    <row r="2014" spans="1:39" s="12" customFormat="1">
      <c r="A2014" s="26"/>
      <c r="B2014" s="11"/>
      <c r="E2014" s="26"/>
      <c r="F2014" s="13"/>
      <c r="G2014" s="13"/>
      <c r="H2014"/>
      <c r="I2014"/>
      <c r="J2014"/>
      <c r="K2014"/>
      <c r="L2014"/>
      <c r="M2014"/>
      <c r="N2014"/>
      <c r="O2014"/>
      <c r="P2014" s="73"/>
      <c r="Q2014" s="74"/>
      <c r="R2014" s="74"/>
      <c r="S2014" s="74"/>
      <c r="T2014" s="74"/>
      <c r="U2014" s="74"/>
      <c r="V2014"/>
      <c r="W2014"/>
      <c r="X2014"/>
      <c r="Y2014" s="13"/>
      <c r="Z2014" s="13"/>
      <c r="AA2014" s="13"/>
      <c r="AC2014"/>
      <c r="AD2014" s="13"/>
      <c r="AI2014" s="2"/>
      <c r="AM2014" s="22"/>
    </row>
    <row r="2015" spans="1:39" s="12" customFormat="1">
      <c r="A2015" s="26"/>
      <c r="B2015" s="11"/>
      <c r="E2015" s="26"/>
      <c r="F2015" s="13"/>
      <c r="G2015" s="13"/>
      <c r="H2015"/>
      <c r="I2015"/>
      <c r="J2015"/>
      <c r="K2015"/>
      <c r="L2015"/>
      <c r="M2015"/>
      <c r="N2015"/>
      <c r="O2015"/>
      <c r="P2015" s="73"/>
      <c r="Q2015" s="74"/>
      <c r="R2015" s="74"/>
      <c r="S2015" s="74"/>
      <c r="T2015" s="74"/>
      <c r="U2015" s="74"/>
      <c r="V2015"/>
      <c r="W2015"/>
      <c r="X2015"/>
      <c r="Y2015" s="13"/>
      <c r="Z2015" s="13"/>
      <c r="AA2015" s="13"/>
      <c r="AC2015"/>
      <c r="AD2015" s="13"/>
      <c r="AI2015" s="2"/>
      <c r="AM2015" s="22"/>
    </row>
    <row r="2016" spans="1:39" s="12" customFormat="1">
      <c r="A2016" s="26"/>
      <c r="B2016" s="11"/>
      <c r="E2016" s="26"/>
      <c r="F2016" s="13"/>
      <c r="G2016" s="13"/>
      <c r="H2016"/>
      <c r="I2016"/>
      <c r="J2016"/>
      <c r="K2016"/>
      <c r="L2016"/>
      <c r="M2016"/>
      <c r="N2016"/>
      <c r="O2016"/>
      <c r="P2016" s="73"/>
      <c r="Q2016" s="74"/>
      <c r="R2016" s="74"/>
      <c r="S2016" s="74"/>
      <c r="T2016" s="74"/>
      <c r="U2016" s="74"/>
      <c r="V2016"/>
      <c r="W2016"/>
      <c r="X2016"/>
      <c r="Y2016" s="13"/>
      <c r="Z2016" s="13"/>
      <c r="AA2016" s="13"/>
      <c r="AC2016"/>
      <c r="AD2016" s="13"/>
      <c r="AI2016" s="2"/>
      <c r="AM2016" s="22"/>
    </row>
    <row r="2017" spans="1:39" s="12" customFormat="1">
      <c r="A2017" s="26"/>
      <c r="B2017" s="11"/>
      <c r="E2017" s="26"/>
      <c r="F2017" s="13"/>
      <c r="G2017" s="13"/>
      <c r="H2017"/>
      <c r="I2017"/>
      <c r="J2017"/>
      <c r="K2017"/>
      <c r="L2017"/>
      <c r="M2017"/>
      <c r="N2017"/>
      <c r="O2017"/>
      <c r="P2017" s="73"/>
      <c r="Q2017" s="74"/>
      <c r="R2017" s="74"/>
      <c r="S2017" s="74"/>
      <c r="T2017" s="74"/>
      <c r="U2017" s="74"/>
      <c r="V2017"/>
      <c r="W2017"/>
      <c r="X2017"/>
      <c r="Y2017" s="13"/>
      <c r="Z2017" s="13"/>
      <c r="AA2017" s="13"/>
      <c r="AC2017"/>
      <c r="AD2017" s="13"/>
      <c r="AI2017" s="2"/>
      <c r="AM2017" s="22"/>
    </row>
    <row r="2018" spans="1:39" s="12" customFormat="1">
      <c r="A2018" s="26"/>
      <c r="B2018" s="11"/>
      <c r="E2018" s="26"/>
      <c r="F2018" s="13"/>
      <c r="G2018" s="13"/>
      <c r="H2018"/>
      <c r="I2018"/>
      <c r="J2018"/>
      <c r="K2018"/>
      <c r="L2018"/>
      <c r="M2018"/>
      <c r="N2018"/>
      <c r="O2018"/>
      <c r="P2018" s="73"/>
      <c r="Q2018" s="74"/>
      <c r="R2018" s="74"/>
      <c r="S2018" s="74"/>
      <c r="T2018" s="74"/>
      <c r="U2018" s="74"/>
      <c r="V2018"/>
      <c r="W2018"/>
      <c r="X2018"/>
      <c r="Y2018" s="13"/>
      <c r="Z2018" s="13"/>
      <c r="AA2018" s="13"/>
      <c r="AC2018"/>
      <c r="AD2018" s="13"/>
      <c r="AI2018" s="2"/>
      <c r="AM2018" s="22"/>
    </row>
    <row r="2019" spans="1:39" s="12" customFormat="1">
      <c r="A2019" s="26"/>
      <c r="B2019" s="11"/>
      <c r="E2019" s="26"/>
      <c r="F2019" s="13"/>
      <c r="G2019" s="13"/>
      <c r="H2019"/>
      <c r="I2019"/>
      <c r="J2019"/>
      <c r="K2019"/>
      <c r="L2019"/>
      <c r="M2019"/>
      <c r="N2019"/>
      <c r="O2019"/>
      <c r="P2019" s="73"/>
      <c r="Q2019" s="74"/>
      <c r="R2019" s="74"/>
      <c r="S2019" s="74"/>
      <c r="T2019" s="74"/>
      <c r="U2019" s="74"/>
      <c r="V2019"/>
      <c r="W2019"/>
      <c r="X2019"/>
      <c r="Y2019" s="13"/>
      <c r="Z2019" s="13"/>
      <c r="AA2019" s="13"/>
      <c r="AC2019"/>
      <c r="AD2019" s="13"/>
      <c r="AI2019" s="2"/>
      <c r="AM2019" s="22"/>
    </row>
    <row r="2020" spans="1:39" s="12" customFormat="1">
      <c r="A2020" s="26"/>
      <c r="B2020" s="11"/>
      <c r="E2020" s="26"/>
      <c r="F2020" s="13"/>
      <c r="G2020" s="13"/>
      <c r="H2020"/>
      <c r="I2020"/>
      <c r="J2020"/>
      <c r="K2020"/>
      <c r="L2020"/>
      <c r="M2020"/>
      <c r="N2020"/>
      <c r="O2020"/>
      <c r="P2020" s="73"/>
      <c r="Q2020" s="74"/>
      <c r="R2020" s="74"/>
      <c r="S2020" s="74"/>
      <c r="T2020" s="74"/>
      <c r="U2020" s="74"/>
      <c r="V2020"/>
      <c r="W2020"/>
      <c r="X2020"/>
      <c r="Y2020" s="13"/>
      <c r="Z2020" s="13"/>
      <c r="AA2020" s="13"/>
      <c r="AC2020"/>
      <c r="AD2020" s="13"/>
      <c r="AI2020" s="2"/>
      <c r="AM2020" s="22"/>
    </row>
    <row r="2021" spans="1:39" s="12" customFormat="1">
      <c r="A2021" s="26"/>
      <c r="B2021" s="11"/>
      <c r="E2021" s="26"/>
      <c r="F2021" s="13"/>
      <c r="G2021" s="13"/>
      <c r="H2021"/>
      <c r="I2021"/>
      <c r="J2021"/>
      <c r="K2021"/>
      <c r="L2021"/>
      <c r="M2021"/>
      <c r="N2021"/>
      <c r="O2021"/>
      <c r="P2021" s="73"/>
      <c r="Q2021" s="74"/>
      <c r="R2021" s="74"/>
      <c r="S2021" s="74"/>
      <c r="T2021" s="74"/>
      <c r="U2021" s="74"/>
      <c r="V2021"/>
      <c r="W2021"/>
      <c r="X2021"/>
      <c r="Y2021" s="13"/>
      <c r="Z2021" s="13"/>
      <c r="AA2021" s="13"/>
      <c r="AC2021"/>
      <c r="AD2021" s="13"/>
      <c r="AI2021" s="2"/>
      <c r="AM2021" s="22"/>
    </row>
    <row r="2022" spans="1:39" s="12" customFormat="1">
      <c r="A2022" s="26"/>
      <c r="B2022" s="11"/>
      <c r="E2022" s="26"/>
      <c r="F2022" s="13"/>
      <c r="G2022" s="13"/>
      <c r="H2022"/>
      <c r="I2022"/>
      <c r="J2022"/>
      <c r="K2022"/>
      <c r="L2022"/>
      <c r="M2022"/>
      <c r="N2022"/>
      <c r="O2022"/>
      <c r="P2022" s="73"/>
      <c r="Q2022" s="74"/>
      <c r="R2022" s="74"/>
      <c r="S2022" s="74"/>
      <c r="T2022" s="74"/>
      <c r="U2022" s="74"/>
      <c r="V2022"/>
      <c r="W2022"/>
      <c r="X2022"/>
      <c r="Y2022" s="13"/>
      <c r="Z2022" s="13"/>
      <c r="AA2022" s="13"/>
      <c r="AC2022"/>
      <c r="AD2022" s="13"/>
      <c r="AI2022" s="2"/>
      <c r="AM2022" s="22"/>
    </row>
    <row r="2023" spans="1:39" s="12" customFormat="1">
      <c r="A2023" s="26"/>
      <c r="B2023" s="11"/>
      <c r="E2023" s="26"/>
      <c r="F2023" s="13"/>
      <c r="G2023" s="13"/>
      <c r="H2023"/>
      <c r="I2023"/>
      <c r="J2023"/>
      <c r="K2023"/>
      <c r="L2023"/>
      <c r="M2023"/>
      <c r="N2023"/>
      <c r="O2023"/>
      <c r="P2023" s="73"/>
      <c r="Q2023" s="74"/>
      <c r="R2023" s="74"/>
      <c r="S2023" s="74"/>
      <c r="T2023" s="74"/>
      <c r="U2023" s="74"/>
      <c r="V2023"/>
      <c r="W2023"/>
      <c r="X2023"/>
      <c r="Y2023" s="13"/>
      <c r="Z2023" s="13"/>
      <c r="AA2023" s="13"/>
      <c r="AC2023"/>
      <c r="AD2023" s="13"/>
      <c r="AI2023" s="2"/>
      <c r="AM2023" s="22"/>
    </row>
    <row r="2024" spans="1:39" s="12" customFormat="1">
      <c r="A2024" s="26"/>
      <c r="B2024" s="11"/>
      <c r="E2024" s="26"/>
      <c r="F2024" s="13"/>
      <c r="G2024" s="13"/>
      <c r="H2024"/>
      <c r="I2024"/>
      <c r="J2024"/>
      <c r="K2024"/>
      <c r="L2024"/>
      <c r="M2024"/>
      <c r="N2024"/>
      <c r="O2024"/>
      <c r="P2024" s="73"/>
      <c r="Q2024" s="74"/>
      <c r="R2024" s="74"/>
      <c r="S2024" s="74"/>
      <c r="T2024" s="74"/>
      <c r="U2024" s="74"/>
      <c r="V2024"/>
      <c r="W2024"/>
      <c r="X2024"/>
      <c r="Y2024" s="13"/>
      <c r="Z2024" s="13"/>
      <c r="AA2024" s="13"/>
      <c r="AC2024"/>
      <c r="AD2024" s="13"/>
      <c r="AI2024" s="2"/>
      <c r="AM2024" s="22"/>
    </row>
    <row r="2025" spans="1:39" s="12" customFormat="1">
      <c r="A2025" s="26"/>
      <c r="B2025" s="11"/>
      <c r="E2025" s="26"/>
      <c r="F2025" s="13"/>
      <c r="G2025" s="13"/>
      <c r="H2025"/>
      <c r="I2025"/>
      <c r="J2025"/>
      <c r="K2025"/>
      <c r="L2025"/>
      <c r="M2025"/>
      <c r="N2025"/>
      <c r="O2025"/>
      <c r="P2025" s="73"/>
      <c r="Q2025" s="74"/>
      <c r="R2025" s="74"/>
      <c r="S2025" s="74"/>
      <c r="T2025" s="74"/>
      <c r="U2025" s="74"/>
      <c r="V2025"/>
      <c r="W2025"/>
      <c r="X2025"/>
      <c r="Y2025" s="13"/>
      <c r="Z2025" s="13"/>
      <c r="AA2025" s="13"/>
      <c r="AC2025"/>
      <c r="AD2025" s="13"/>
      <c r="AI2025" s="2"/>
      <c r="AM2025" s="22"/>
    </row>
    <row r="2026" spans="1:39" s="12" customFormat="1">
      <c r="A2026" s="26"/>
      <c r="B2026" s="11"/>
      <c r="E2026" s="26"/>
      <c r="F2026" s="13"/>
      <c r="G2026" s="13"/>
      <c r="H2026"/>
      <c r="I2026"/>
      <c r="J2026"/>
      <c r="K2026"/>
      <c r="L2026"/>
      <c r="M2026"/>
      <c r="N2026"/>
      <c r="O2026"/>
      <c r="P2026" s="73"/>
      <c r="Q2026" s="74"/>
      <c r="R2026" s="74"/>
      <c r="S2026" s="74"/>
      <c r="T2026" s="74"/>
      <c r="U2026" s="74"/>
      <c r="V2026"/>
      <c r="W2026"/>
      <c r="X2026"/>
      <c r="Y2026" s="13"/>
      <c r="Z2026" s="13"/>
      <c r="AA2026" s="13"/>
      <c r="AC2026"/>
      <c r="AD2026" s="13"/>
      <c r="AI2026" s="2"/>
      <c r="AM2026" s="22"/>
    </row>
    <row r="2027" spans="1:39" s="12" customFormat="1">
      <c r="A2027" s="26"/>
      <c r="B2027" s="11"/>
      <c r="E2027" s="26"/>
      <c r="F2027" s="13"/>
      <c r="G2027" s="13"/>
      <c r="H2027"/>
      <c r="I2027"/>
      <c r="J2027"/>
      <c r="K2027"/>
      <c r="L2027"/>
      <c r="M2027"/>
      <c r="N2027"/>
      <c r="O2027"/>
      <c r="P2027" s="73"/>
      <c r="Q2027" s="74"/>
      <c r="R2027" s="74"/>
      <c r="S2027" s="74"/>
      <c r="T2027" s="74"/>
      <c r="U2027" s="74"/>
      <c r="V2027"/>
      <c r="W2027"/>
      <c r="X2027"/>
      <c r="Y2027" s="13"/>
      <c r="Z2027" s="13"/>
      <c r="AA2027" s="13"/>
      <c r="AC2027"/>
      <c r="AD2027" s="13"/>
      <c r="AI2027" s="2"/>
      <c r="AM2027" s="22"/>
    </row>
    <row r="2028" spans="1:39" s="12" customFormat="1">
      <c r="A2028" s="26"/>
      <c r="B2028" s="11"/>
      <c r="E2028" s="26"/>
      <c r="F2028" s="13"/>
      <c r="G2028" s="13"/>
      <c r="H2028"/>
      <c r="I2028"/>
      <c r="J2028"/>
      <c r="K2028"/>
      <c r="L2028"/>
      <c r="M2028"/>
      <c r="N2028"/>
      <c r="O2028"/>
      <c r="P2028" s="73"/>
      <c r="Q2028" s="74"/>
      <c r="R2028" s="74"/>
      <c r="S2028" s="74"/>
      <c r="T2028" s="74"/>
      <c r="U2028" s="74"/>
      <c r="V2028"/>
      <c r="W2028"/>
      <c r="X2028"/>
      <c r="Y2028" s="13"/>
      <c r="Z2028" s="13"/>
      <c r="AA2028" s="13"/>
      <c r="AC2028"/>
      <c r="AD2028" s="13"/>
      <c r="AI2028" s="2"/>
      <c r="AM2028" s="22"/>
    </row>
    <row r="2029" spans="1:39" s="12" customFormat="1">
      <c r="A2029" s="26"/>
      <c r="B2029" s="11"/>
      <c r="E2029" s="26"/>
      <c r="F2029" s="13"/>
      <c r="G2029" s="13"/>
      <c r="H2029"/>
      <c r="I2029"/>
      <c r="J2029"/>
      <c r="K2029"/>
      <c r="L2029"/>
      <c r="M2029"/>
      <c r="N2029"/>
      <c r="O2029"/>
      <c r="P2029" s="73"/>
      <c r="Q2029" s="74"/>
      <c r="R2029" s="74"/>
      <c r="S2029" s="74"/>
      <c r="T2029" s="74"/>
      <c r="U2029" s="74"/>
      <c r="V2029"/>
      <c r="W2029"/>
      <c r="X2029"/>
      <c r="Y2029" s="13"/>
      <c r="Z2029" s="13"/>
      <c r="AA2029" s="13"/>
      <c r="AC2029"/>
      <c r="AD2029" s="13"/>
      <c r="AI2029" s="2"/>
      <c r="AM2029" s="22"/>
    </row>
    <row r="2030" spans="1:39" s="12" customFormat="1">
      <c r="A2030" s="26"/>
      <c r="B2030" s="11"/>
      <c r="E2030" s="26"/>
      <c r="F2030" s="13"/>
      <c r="G2030" s="13"/>
      <c r="H2030"/>
      <c r="I2030"/>
      <c r="J2030"/>
      <c r="K2030"/>
      <c r="L2030"/>
      <c r="M2030"/>
      <c r="N2030"/>
      <c r="O2030"/>
      <c r="P2030" s="73"/>
      <c r="Q2030" s="74"/>
      <c r="R2030" s="74"/>
      <c r="S2030" s="74"/>
      <c r="T2030" s="74"/>
      <c r="U2030" s="74"/>
      <c r="V2030"/>
      <c r="W2030"/>
      <c r="X2030"/>
      <c r="Y2030" s="13"/>
      <c r="Z2030" s="13"/>
      <c r="AA2030" s="13"/>
      <c r="AC2030"/>
      <c r="AD2030" s="13"/>
      <c r="AI2030" s="2"/>
      <c r="AM2030" s="22"/>
    </row>
    <row r="2031" spans="1:39" s="12" customFormat="1">
      <c r="A2031" s="26"/>
      <c r="B2031" s="11"/>
      <c r="E2031" s="26"/>
      <c r="F2031" s="13"/>
      <c r="G2031" s="13"/>
      <c r="H2031"/>
      <c r="I2031"/>
      <c r="J2031"/>
      <c r="K2031"/>
      <c r="L2031"/>
      <c r="M2031"/>
      <c r="N2031"/>
      <c r="O2031"/>
      <c r="P2031" s="73"/>
      <c r="Q2031" s="74"/>
      <c r="R2031" s="74"/>
      <c r="S2031" s="74"/>
      <c r="T2031" s="74"/>
      <c r="U2031" s="74"/>
      <c r="V2031"/>
      <c r="W2031"/>
      <c r="X2031"/>
      <c r="Y2031" s="13"/>
      <c r="Z2031" s="13"/>
      <c r="AA2031" s="13"/>
      <c r="AC2031"/>
      <c r="AD2031" s="13"/>
      <c r="AI2031" s="2"/>
      <c r="AM2031" s="22"/>
    </row>
    <row r="2032" spans="1:39" s="12" customFormat="1">
      <c r="A2032" s="26"/>
      <c r="B2032" s="11"/>
      <c r="E2032" s="26"/>
      <c r="F2032" s="13"/>
      <c r="G2032" s="13"/>
      <c r="H2032"/>
      <c r="I2032"/>
      <c r="J2032"/>
      <c r="K2032"/>
      <c r="L2032"/>
      <c r="M2032"/>
      <c r="N2032"/>
      <c r="O2032"/>
      <c r="P2032" s="73"/>
      <c r="Q2032" s="74"/>
      <c r="R2032" s="74"/>
      <c r="S2032" s="74"/>
      <c r="T2032" s="74"/>
      <c r="U2032" s="74"/>
      <c r="V2032"/>
      <c r="W2032"/>
      <c r="X2032"/>
      <c r="Y2032" s="13"/>
      <c r="Z2032" s="13"/>
      <c r="AA2032" s="13"/>
      <c r="AC2032"/>
      <c r="AD2032" s="13"/>
      <c r="AI2032" s="2"/>
      <c r="AM2032" s="22"/>
    </row>
    <row r="2033" spans="1:39" s="12" customFormat="1">
      <c r="A2033" s="26"/>
      <c r="B2033" s="11"/>
      <c r="E2033" s="26"/>
      <c r="F2033" s="13"/>
      <c r="G2033" s="13"/>
      <c r="H2033"/>
      <c r="I2033"/>
      <c r="J2033"/>
      <c r="K2033"/>
      <c r="L2033"/>
      <c r="M2033"/>
      <c r="N2033"/>
      <c r="O2033"/>
      <c r="P2033" s="73"/>
      <c r="Q2033" s="74"/>
      <c r="R2033" s="74"/>
      <c r="S2033" s="74"/>
      <c r="T2033" s="74"/>
      <c r="U2033" s="74"/>
      <c r="V2033"/>
      <c r="W2033"/>
      <c r="X2033"/>
      <c r="Y2033" s="13"/>
      <c r="Z2033" s="13"/>
      <c r="AA2033" s="13"/>
      <c r="AC2033"/>
      <c r="AD2033" s="13"/>
      <c r="AI2033" s="2"/>
      <c r="AM2033" s="22"/>
    </row>
    <row r="2034" spans="1:39" s="12" customFormat="1">
      <c r="A2034" s="26"/>
      <c r="B2034" s="11"/>
      <c r="E2034" s="26"/>
      <c r="F2034" s="13"/>
      <c r="G2034" s="13"/>
      <c r="H2034"/>
      <c r="I2034"/>
      <c r="J2034"/>
      <c r="K2034"/>
      <c r="L2034"/>
      <c r="M2034"/>
      <c r="N2034"/>
      <c r="O2034"/>
      <c r="P2034" s="73"/>
      <c r="Q2034" s="74"/>
      <c r="R2034" s="74"/>
      <c r="S2034" s="74"/>
      <c r="T2034" s="74"/>
      <c r="U2034" s="74"/>
      <c r="V2034"/>
      <c r="W2034"/>
      <c r="X2034"/>
      <c r="Y2034" s="13"/>
      <c r="Z2034" s="13"/>
      <c r="AA2034" s="13"/>
      <c r="AC2034"/>
      <c r="AD2034" s="13"/>
      <c r="AI2034" s="2"/>
      <c r="AM2034" s="22"/>
    </row>
    <row r="2035" spans="1:39" s="12" customFormat="1">
      <c r="A2035" s="26"/>
      <c r="B2035" s="11"/>
      <c r="E2035" s="26"/>
      <c r="F2035" s="13"/>
      <c r="G2035" s="13"/>
      <c r="H2035"/>
      <c r="I2035"/>
      <c r="J2035"/>
      <c r="K2035"/>
      <c r="L2035"/>
      <c r="M2035"/>
      <c r="N2035"/>
      <c r="O2035"/>
      <c r="P2035" s="73"/>
      <c r="Q2035" s="74"/>
      <c r="R2035" s="74"/>
      <c r="S2035" s="74"/>
      <c r="T2035" s="74"/>
      <c r="U2035" s="74"/>
      <c r="V2035"/>
      <c r="W2035"/>
      <c r="X2035"/>
      <c r="Y2035" s="13"/>
      <c r="Z2035" s="13"/>
      <c r="AA2035" s="13"/>
      <c r="AC2035"/>
      <c r="AD2035" s="13"/>
      <c r="AI2035" s="2"/>
      <c r="AM2035" s="22"/>
    </row>
    <row r="2036" spans="1:39" s="12" customFormat="1">
      <c r="A2036" s="26"/>
      <c r="B2036" s="11"/>
      <c r="E2036" s="26"/>
      <c r="F2036" s="13"/>
      <c r="G2036" s="13"/>
      <c r="H2036"/>
      <c r="I2036"/>
      <c r="J2036"/>
      <c r="K2036"/>
      <c r="L2036"/>
      <c r="M2036"/>
      <c r="N2036"/>
      <c r="O2036"/>
      <c r="P2036" s="73"/>
      <c r="Q2036" s="74"/>
      <c r="R2036" s="74"/>
      <c r="S2036" s="74"/>
      <c r="T2036" s="74"/>
      <c r="U2036" s="74"/>
      <c r="V2036"/>
      <c r="W2036"/>
      <c r="X2036"/>
      <c r="Y2036" s="13"/>
      <c r="Z2036" s="13"/>
      <c r="AA2036" s="13"/>
      <c r="AC2036"/>
      <c r="AD2036" s="13"/>
      <c r="AI2036" s="2"/>
      <c r="AM2036" s="22"/>
    </row>
    <row r="2037" spans="1:39" s="12" customFormat="1">
      <c r="A2037" s="26"/>
      <c r="B2037" s="11"/>
      <c r="E2037" s="26"/>
      <c r="F2037" s="13"/>
      <c r="G2037" s="13"/>
      <c r="H2037"/>
      <c r="I2037"/>
      <c r="J2037"/>
      <c r="K2037"/>
      <c r="L2037"/>
      <c r="M2037"/>
      <c r="N2037"/>
      <c r="O2037"/>
      <c r="P2037" s="73"/>
      <c r="Q2037" s="74"/>
      <c r="R2037" s="74"/>
      <c r="S2037" s="74"/>
      <c r="T2037" s="74"/>
      <c r="U2037" s="74"/>
      <c r="V2037"/>
      <c r="W2037"/>
      <c r="X2037"/>
      <c r="Y2037" s="13"/>
      <c r="Z2037" s="13"/>
      <c r="AA2037" s="13"/>
      <c r="AC2037"/>
      <c r="AD2037" s="13"/>
      <c r="AI2037" s="2"/>
      <c r="AM2037" s="22"/>
    </row>
    <row r="2038" spans="1:39" s="12" customFormat="1">
      <c r="A2038" s="26"/>
      <c r="B2038" s="11"/>
      <c r="E2038" s="26"/>
      <c r="F2038" s="13"/>
      <c r="G2038" s="13"/>
      <c r="H2038"/>
      <c r="I2038"/>
      <c r="J2038"/>
      <c r="K2038"/>
      <c r="L2038"/>
      <c r="M2038"/>
      <c r="N2038"/>
      <c r="O2038"/>
      <c r="P2038" s="73"/>
      <c r="Q2038" s="74"/>
      <c r="R2038" s="74"/>
      <c r="S2038" s="74"/>
      <c r="T2038" s="74"/>
      <c r="U2038" s="74"/>
      <c r="V2038"/>
      <c r="W2038"/>
      <c r="X2038"/>
      <c r="Y2038" s="13"/>
      <c r="Z2038" s="13"/>
      <c r="AA2038" s="13"/>
      <c r="AC2038"/>
      <c r="AD2038" s="13"/>
      <c r="AI2038" s="2"/>
      <c r="AM2038" s="22"/>
    </row>
    <row r="2039" spans="1:39" s="12" customFormat="1">
      <c r="A2039" s="26"/>
      <c r="B2039" s="11"/>
      <c r="E2039" s="26"/>
      <c r="F2039" s="13"/>
      <c r="G2039" s="13"/>
      <c r="H2039"/>
      <c r="I2039"/>
      <c r="J2039"/>
      <c r="K2039"/>
      <c r="L2039"/>
      <c r="M2039"/>
      <c r="N2039"/>
      <c r="O2039"/>
      <c r="P2039" s="73"/>
      <c r="Q2039" s="74"/>
      <c r="R2039" s="74"/>
      <c r="S2039" s="74"/>
      <c r="T2039" s="74"/>
      <c r="U2039" s="74"/>
      <c r="V2039"/>
      <c r="W2039"/>
      <c r="X2039"/>
      <c r="Y2039" s="13"/>
      <c r="Z2039" s="13"/>
      <c r="AA2039" s="13"/>
      <c r="AC2039"/>
      <c r="AD2039" s="13"/>
      <c r="AI2039" s="2"/>
      <c r="AM2039" s="22"/>
    </row>
    <row r="2040" spans="1:39" s="12" customFormat="1">
      <c r="A2040" s="26"/>
      <c r="B2040" s="11"/>
      <c r="E2040" s="26"/>
      <c r="F2040" s="13"/>
      <c r="G2040" s="13"/>
      <c r="H2040"/>
      <c r="I2040"/>
      <c r="J2040"/>
      <c r="K2040"/>
      <c r="L2040"/>
      <c r="M2040"/>
      <c r="N2040"/>
      <c r="O2040"/>
      <c r="P2040" s="73"/>
      <c r="Q2040" s="74"/>
      <c r="R2040" s="74"/>
      <c r="S2040" s="74"/>
      <c r="T2040" s="74"/>
      <c r="U2040" s="74"/>
      <c r="V2040"/>
      <c r="W2040"/>
      <c r="X2040"/>
      <c r="Y2040" s="13"/>
      <c r="Z2040" s="13"/>
      <c r="AA2040" s="13"/>
      <c r="AC2040"/>
      <c r="AD2040" s="13"/>
      <c r="AI2040" s="2"/>
      <c r="AM2040" s="22"/>
    </row>
    <row r="2041" spans="1:39" s="12" customFormat="1">
      <c r="A2041" s="26"/>
      <c r="B2041" s="11"/>
      <c r="E2041" s="26"/>
      <c r="F2041" s="13"/>
      <c r="G2041" s="13"/>
      <c r="H2041"/>
      <c r="I2041"/>
      <c r="J2041"/>
      <c r="K2041"/>
      <c r="L2041"/>
      <c r="M2041"/>
      <c r="N2041"/>
      <c r="O2041"/>
      <c r="P2041" s="73"/>
      <c r="Q2041" s="74"/>
      <c r="R2041" s="74"/>
      <c r="S2041" s="74"/>
      <c r="T2041" s="74"/>
      <c r="U2041" s="74"/>
      <c r="V2041"/>
      <c r="W2041"/>
      <c r="X2041"/>
      <c r="Y2041" s="13"/>
      <c r="Z2041" s="13"/>
      <c r="AA2041" s="13"/>
      <c r="AC2041"/>
      <c r="AD2041" s="13"/>
      <c r="AI2041" s="2"/>
      <c r="AM2041" s="22"/>
    </row>
    <row r="2042" spans="1:39" s="12" customFormat="1">
      <c r="A2042" s="26"/>
      <c r="B2042" s="11"/>
      <c r="E2042" s="26"/>
      <c r="F2042" s="13"/>
      <c r="G2042" s="13"/>
      <c r="H2042"/>
      <c r="I2042"/>
      <c r="J2042"/>
      <c r="K2042"/>
      <c r="L2042"/>
      <c r="M2042"/>
      <c r="N2042"/>
      <c r="O2042"/>
      <c r="P2042" s="73"/>
      <c r="Q2042" s="74"/>
      <c r="R2042" s="74"/>
      <c r="S2042" s="74"/>
      <c r="T2042" s="74"/>
      <c r="U2042" s="74"/>
      <c r="V2042"/>
      <c r="W2042"/>
      <c r="X2042"/>
      <c r="Y2042" s="13"/>
      <c r="Z2042" s="13"/>
      <c r="AA2042" s="13"/>
      <c r="AC2042"/>
      <c r="AD2042" s="13"/>
      <c r="AI2042" s="2"/>
      <c r="AM2042" s="22"/>
    </row>
    <row r="2043" spans="1:39" s="12" customFormat="1">
      <c r="A2043" s="26"/>
      <c r="B2043" s="11"/>
      <c r="E2043" s="26"/>
      <c r="F2043" s="13"/>
      <c r="G2043" s="13"/>
      <c r="H2043"/>
      <c r="I2043"/>
      <c r="J2043"/>
      <c r="K2043"/>
      <c r="L2043"/>
      <c r="M2043"/>
      <c r="N2043"/>
      <c r="O2043"/>
      <c r="P2043" s="73"/>
      <c r="Q2043" s="74"/>
      <c r="R2043" s="74"/>
      <c r="S2043" s="74"/>
      <c r="T2043" s="74"/>
      <c r="U2043" s="74"/>
      <c r="V2043"/>
      <c r="W2043"/>
      <c r="X2043"/>
      <c r="Y2043" s="13"/>
      <c r="Z2043" s="13"/>
      <c r="AA2043" s="13"/>
      <c r="AC2043"/>
      <c r="AD2043" s="13"/>
      <c r="AI2043" s="2"/>
      <c r="AM2043" s="22"/>
    </row>
    <row r="2044" spans="1:39" s="12" customFormat="1">
      <c r="A2044" s="26"/>
      <c r="B2044" s="11"/>
      <c r="E2044" s="26"/>
      <c r="F2044" s="13"/>
      <c r="G2044" s="13"/>
      <c r="H2044"/>
      <c r="I2044"/>
      <c r="J2044"/>
      <c r="K2044"/>
      <c r="L2044"/>
      <c r="M2044"/>
      <c r="N2044"/>
      <c r="O2044"/>
      <c r="P2044" s="73"/>
      <c r="Q2044" s="74"/>
      <c r="R2044" s="74"/>
      <c r="S2044" s="74"/>
      <c r="T2044" s="74"/>
      <c r="U2044" s="74"/>
      <c r="V2044"/>
      <c r="W2044"/>
      <c r="X2044"/>
      <c r="Y2044" s="13"/>
      <c r="Z2044" s="13"/>
      <c r="AA2044" s="13"/>
      <c r="AC2044"/>
      <c r="AD2044" s="13"/>
      <c r="AI2044" s="2"/>
      <c r="AM2044" s="22"/>
    </row>
    <row r="2045" spans="1:39" s="12" customFormat="1">
      <c r="A2045" s="26"/>
      <c r="B2045" s="11"/>
      <c r="E2045" s="26"/>
      <c r="F2045" s="13"/>
      <c r="G2045" s="13"/>
      <c r="H2045"/>
      <c r="I2045"/>
      <c r="J2045"/>
      <c r="K2045"/>
      <c r="L2045"/>
      <c r="M2045"/>
      <c r="N2045"/>
      <c r="O2045"/>
      <c r="P2045" s="73"/>
      <c r="Q2045" s="74"/>
      <c r="R2045" s="74"/>
      <c r="S2045" s="74"/>
      <c r="T2045" s="74"/>
      <c r="U2045" s="74"/>
      <c r="V2045"/>
      <c r="W2045"/>
      <c r="X2045"/>
      <c r="Y2045" s="13"/>
      <c r="Z2045" s="13"/>
      <c r="AA2045" s="13"/>
      <c r="AC2045"/>
      <c r="AD2045" s="13"/>
      <c r="AI2045" s="2"/>
      <c r="AM2045" s="22"/>
    </row>
    <row r="2046" spans="1:39" s="12" customFormat="1">
      <c r="A2046" s="26"/>
      <c r="B2046" s="11"/>
      <c r="E2046" s="26"/>
      <c r="F2046" s="13"/>
      <c r="G2046" s="13"/>
      <c r="H2046"/>
      <c r="I2046"/>
      <c r="J2046"/>
      <c r="K2046"/>
      <c r="L2046"/>
      <c r="M2046"/>
      <c r="N2046"/>
      <c r="O2046"/>
      <c r="P2046" s="73"/>
      <c r="Q2046" s="74"/>
      <c r="R2046" s="74"/>
      <c r="S2046" s="74"/>
      <c r="T2046" s="74"/>
      <c r="U2046" s="74"/>
      <c r="V2046"/>
      <c r="W2046"/>
      <c r="X2046"/>
      <c r="Y2046" s="13"/>
      <c r="Z2046" s="13"/>
      <c r="AA2046" s="13"/>
      <c r="AC2046"/>
      <c r="AD2046" s="13"/>
      <c r="AI2046" s="2"/>
      <c r="AM2046" s="22"/>
    </row>
    <row r="2047" spans="1:39" s="12" customFormat="1">
      <c r="A2047" s="26"/>
      <c r="B2047" s="11"/>
      <c r="E2047" s="26"/>
      <c r="F2047" s="13"/>
      <c r="G2047" s="13"/>
      <c r="H2047"/>
      <c r="I2047"/>
      <c r="J2047"/>
      <c r="K2047"/>
      <c r="L2047"/>
      <c r="M2047"/>
      <c r="N2047"/>
      <c r="O2047"/>
      <c r="P2047" s="73"/>
      <c r="Q2047" s="74"/>
      <c r="R2047" s="74"/>
      <c r="S2047" s="74"/>
      <c r="T2047" s="74"/>
      <c r="U2047" s="74"/>
      <c r="V2047"/>
      <c r="W2047"/>
      <c r="X2047"/>
      <c r="Y2047" s="13"/>
      <c r="Z2047" s="13"/>
      <c r="AA2047" s="13"/>
      <c r="AC2047"/>
      <c r="AD2047" s="13"/>
      <c r="AI2047" s="2"/>
      <c r="AM2047" s="22"/>
    </row>
    <row r="2048" spans="1:39" s="12" customFormat="1">
      <c r="A2048" s="26"/>
      <c r="B2048" s="11"/>
      <c r="E2048" s="26"/>
      <c r="F2048" s="13"/>
      <c r="G2048" s="13"/>
      <c r="H2048"/>
      <c r="I2048"/>
      <c r="J2048"/>
      <c r="K2048"/>
      <c r="L2048"/>
      <c r="M2048"/>
      <c r="N2048"/>
      <c r="O2048"/>
      <c r="P2048" s="73"/>
      <c r="Q2048" s="74"/>
      <c r="R2048" s="74"/>
      <c r="S2048" s="74"/>
      <c r="T2048" s="74"/>
      <c r="U2048" s="74"/>
      <c r="V2048"/>
      <c r="W2048"/>
      <c r="X2048"/>
      <c r="Y2048" s="13"/>
      <c r="Z2048" s="13"/>
      <c r="AA2048" s="13"/>
      <c r="AC2048"/>
      <c r="AD2048" s="13"/>
      <c r="AI2048" s="2"/>
      <c r="AM2048" s="22"/>
    </row>
    <row r="2049" spans="1:39" s="12" customFormat="1">
      <c r="A2049" s="26"/>
      <c r="B2049" s="11"/>
      <c r="E2049" s="26"/>
      <c r="F2049" s="13"/>
      <c r="G2049" s="13"/>
      <c r="H2049"/>
      <c r="I2049"/>
      <c r="J2049"/>
      <c r="K2049"/>
      <c r="L2049"/>
      <c r="M2049"/>
      <c r="N2049"/>
      <c r="O2049"/>
      <c r="P2049" s="73"/>
      <c r="Q2049" s="74"/>
      <c r="R2049" s="74"/>
      <c r="S2049" s="74"/>
      <c r="T2049" s="74"/>
      <c r="U2049" s="74"/>
      <c r="V2049"/>
      <c r="W2049"/>
      <c r="X2049"/>
      <c r="Y2049" s="13"/>
      <c r="Z2049" s="13"/>
      <c r="AA2049" s="13"/>
      <c r="AC2049"/>
      <c r="AD2049" s="13"/>
      <c r="AI2049" s="2"/>
      <c r="AM2049" s="22"/>
    </row>
    <row r="2050" spans="1:39" s="12" customFormat="1">
      <c r="A2050" s="26"/>
      <c r="B2050" s="11"/>
      <c r="E2050" s="26"/>
      <c r="F2050" s="13"/>
      <c r="G2050" s="13"/>
      <c r="H2050"/>
      <c r="I2050"/>
      <c r="J2050"/>
      <c r="K2050"/>
      <c r="L2050"/>
      <c r="M2050"/>
      <c r="N2050"/>
      <c r="O2050"/>
      <c r="P2050" s="73"/>
      <c r="Q2050" s="74"/>
      <c r="R2050" s="74"/>
      <c r="S2050" s="74"/>
      <c r="T2050" s="74"/>
      <c r="U2050" s="74"/>
      <c r="V2050"/>
      <c r="W2050"/>
      <c r="X2050"/>
      <c r="Y2050" s="13"/>
      <c r="Z2050" s="13"/>
      <c r="AA2050" s="13"/>
      <c r="AC2050"/>
      <c r="AD2050" s="13"/>
      <c r="AI2050" s="2"/>
      <c r="AM2050" s="22"/>
    </row>
    <row r="2051" spans="1:39" s="12" customFormat="1">
      <c r="A2051" s="26"/>
      <c r="B2051" s="11"/>
      <c r="E2051" s="26"/>
      <c r="F2051" s="13"/>
      <c r="G2051" s="13"/>
      <c r="H2051"/>
      <c r="I2051"/>
      <c r="J2051"/>
      <c r="K2051"/>
      <c r="L2051"/>
      <c r="M2051"/>
      <c r="N2051"/>
      <c r="O2051"/>
      <c r="P2051" s="73"/>
      <c r="Q2051" s="74"/>
      <c r="R2051" s="74"/>
      <c r="S2051" s="74"/>
      <c r="T2051" s="74"/>
      <c r="U2051" s="74"/>
      <c r="V2051"/>
      <c r="W2051"/>
      <c r="X2051"/>
      <c r="Y2051" s="13"/>
      <c r="Z2051" s="13"/>
      <c r="AA2051" s="13"/>
      <c r="AC2051"/>
      <c r="AD2051" s="13"/>
      <c r="AI2051" s="2"/>
      <c r="AM2051" s="22"/>
    </row>
    <row r="2052" spans="1:39" s="12" customFormat="1">
      <c r="A2052" s="26"/>
      <c r="B2052" s="11"/>
      <c r="E2052" s="26"/>
      <c r="F2052" s="13"/>
      <c r="G2052" s="13"/>
      <c r="H2052"/>
      <c r="I2052"/>
      <c r="J2052"/>
      <c r="K2052"/>
      <c r="L2052"/>
      <c r="M2052"/>
      <c r="N2052"/>
      <c r="O2052"/>
      <c r="P2052" s="73"/>
      <c r="Q2052" s="74"/>
      <c r="R2052" s="74"/>
      <c r="S2052" s="74"/>
      <c r="T2052" s="74"/>
      <c r="U2052" s="74"/>
      <c r="V2052"/>
      <c r="W2052"/>
      <c r="X2052"/>
      <c r="Y2052" s="13"/>
      <c r="Z2052" s="13"/>
      <c r="AA2052" s="13"/>
      <c r="AC2052"/>
      <c r="AD2052" s="13"/>
      <c r="AI2052" s="2"/>
      <c r="AM2052" s="22"/>
    </row>
    <row r="2053" spans="1:39" s="12" customFormat="1">
      <c r="A2053" s="26"/>
      <c r="B2053" s="11"/>
      <c r="E2053" s="26"/>
      <c r="F2053" s="13"/>
      <c r="G2053" s="13"/>
      <c r="H2053"/>
      <c r="I2053"/>
      <c r="J2053"/>
      <c r="K2053"/>
      <c r="L2053"/>
      <c r="M2053"/>
      <c r="N2053"/>
      <c r="O2053"/>
      <c r="P2053" s="73"/>
      <c r="Q2053" s="74"/>
      <c r="R2053" s="74"/>
      <c r="S2053" s="74"/>
      <c r="T2053" s="74"/>
      <c r="U2053" s="74"/>
      <c r="V2053"/>
      <c r="W2053"/>
      <c r="X2053"/>
      <c r="Y2053" s="13"/>
      <c r="Z2053" s="13"/>
      <c r="AA2053" s="13"/>
      <c r="AC2053"/>
      <c r="AD2053" s="13"/>
      <c r="AI2053" s="2"/>
      <c r="AM2053" s="22"/>
    </row>
    <row r="2054" spans="1:39" s="12" customFormat="1">
      <c r="A2054" s="26"/>
      <c r="B2054" s="11"/>
      <c r="E2054" s="26"/>
      <c r="F2054" s="13"/>
      <c r="G2054" s="13"/>
      <c r="H2054"/>
      <c r="I2054"/>
      <c r="J2054"/>
      <c r="K2054"/>
      <c r="L2054"/>
      <c r="M2054"/>
      <c r="N2054"/>
      <c r="O2054"/>
      <c r="P2054" s="73"/>
      <c r="Q2054" s="74"/>
      <c r="R2054" s="74"/>
      <c r="S2054" s="74"/>
      <c r="T2054" s="74"/>
      <c r="U2054" s="74"/>
      <c r="V2054"/>
      <c r="W2054"/>
      <c r="X2054"/>
      <c r="Y2054" s="13"/>
      <c r="Z2054" s="13"/>
      <c r="AA2054" s="13"/>
      <c r="AC2054"/>
      <c r="AD2054" s="13"/>
      <c r="AI2054" s="2"/>
      <c r="AM2054" s="22"/>
    </row>
    <row r="2055" spans="1:39" s="12" customFormat="1">
      <c r="A2055" s="26"/>
      <c r="B2055" s="11"/>
      <c r="E2055" s="26"/>
      <c r="F2055" s="13"/>
      <c r="G2055" s="13"/>
      <c r="H2055"/>
      <c r="I2055"/>
      <c r="J2055"/>
      <c r="K2055"/>
      <c r="L2055"/>
      <c r="M2055"/>
      <c r="N2055"/>
      <c r="O2055"/>
      <c r="P2055" s="73"/>
      <c r="Q2055" s="74"/>
      <c r="R2055" s="74"/>
      <c r="S2055" s="74"/>
      <c r="T2055" s="74"/>
      <c r="U2055" s="74"/>
      <c r="V2055"/>
      <c r="W2055"/>
      <c r="X2055"/>
      <c r="Y2055" s="13"/>
      <c r="Z2055" s="13"/>
      <c r="AA2055" s="13"/>
      <c r="AC2055"/>
      <c r="AD2055" s="13"/>
      <c r="AI2055" s="2"/>
      <c r="AM2055" s="22"/>
    </row>
    <row r="2056" spans="1:39" s="12" customFormat="1">
      <c r="A2056" s="26"/>
      <c r="B2056" s="11"/>
      <c r="E2056" s="26"/>
      <c r="F2056" s="13"/>
      <c r="G2056" s="13"/>
      <c r="H2056"/>
      <c r="I2056"/>
      <c r="J2056"/>
      <c r="K2056"/>
      <c r="L2056"/>
      <c r="M2056"/>
      <c r="N2056"/>
      <c r="O2056"/>
      <c r="P2056" s="73"/>
      <c r="Q2056" s="74"/>
      <c r="R2056" s="74"/>
      <c r="S2056" s="74"/>
      <c r="T2056" s="74"/>
      <c r="U2056" s="74"/>
      <c r="V2056"/>
      <c r="W2056"/>
      <c r="X2056"/>
      <c r="Y2056" s="13"/>
      <c r="Z2056" s="13"/>
      <c r="AA2056" s="13"/>
      <c r="AC2056"/>
      <c r="AD2056" s="13"/>
      <c r="AI2056" s="2"/>
      <c r="AM2056" s="22"/>
    </row>
    <row r="2057" spans="1:39" s="12" customFormat="1">
      <c r="A2057" s="26"/>
      <c r="B2057" s="11"/>
      <c r="E2057" s="26"/>
      <c r="F2057" s="13"/>
      <c r="G2057" s="13"/>
      <c r="H2057"/>
      <c r="I2057"/>
      <c r="J2057"/>
      <c r="K2057"/>
      <c r="L2057"/>
      <c r="M2057"/>
      <c r="N2057"/>
      <c r="O2057"/>
      <c r="P2057" s="73"/>
      <c r="Q2057" s="74"/>
      <c r="R2057" s="74"/>
      <c r="S2057" s="74"/>
      <c r="T2057" s="74"/>
      <c r="U2057" s="74"/>
      <c r="V2057"/>
      <c r="W2057"/>
      <c r="X2057"/>
      <c r="Y2057" s="13"/>
      <c r="Z2057" s="13"/>
      <c r="AA2057" s="13"/>
      <c r="AC2057"/>
      <c r="AD2057" s="13"/>
      <c r="AI2057" s="2"/>
      <c r="AM2057" s="22"/>
    </row>
    <row r="2058" spans="1:39" s="12" customFormat="1">
      <c r="A2058" s="26"/>
      <c r="B2058" s="11"/>
      <c r="E2058" s="26"/>
      <c r="F2058" s="13"/>
      <c r="G2058" s="13"/>
      <c r="H2058"/>
      <c r="I2058"/>
      <c r="J2058"/>
      <c r="K2058"/>
      <c r="L2058"/>
      <c r="M2058"/>
      <c r="N2058"/>
      <c r="O2058"/>
      <c r="P2058" s="73"/>
      <c r="Q2058" s="74"/>
      <c r="R2058" s="74"/>
      <c r="S2058" s="74"/>
      <c r="T2058" s="74"/>
      <c r="U2058" s="74"/>
      <c r="V2058"/>
      <c r="W2058"/>
      <c r="X2058"/>
      <c r="Y2058" s="13"/>
      <c r="Z2058" s="13"/>
      <c r="AA2058" s="13"/>
      <c r="AC2058"/>
      <c r="AD2058" s="13"/>
      <c r="AI2058" s="2"/>
      <c r="AM2058" s="22"/>
    </row>
    <row r="2059" spans="1:39" s="12" customFormat="1">
      <c r="A2059" s="26"/>
      <c r="B2059" s="11"/>
      <c r="E2059" s="26"/>
      <c r="F2059" s="13"/>
      <c r="G2059" s="13"/>
      <c r="H2059"/>
      <c r="I2059"/>
      <c r="J2059"/>
      <c r="K2059"/>
      <c r="L2059"/>
      <c r="M2059"/>
      <c r="N2059"/>
      <c r="O2059"/>
      <c r="P2059" s="73"/>
      <c r="Q2059" s="74"/>
      <c r="R2059" s="74"/>
      <c r="S2059" s="74"/>
      <c r="T2059" s="74"/>
      <c r="U2059" s="74"/>
      <c r="V2059"/>
      <c r="W2059"/>
      <c r="X2059"/>
      <c r="Y2059" s="13"/>
      <c r="Z2059" s="13"/>
      <c r="AA2059" s="13"/>
      <c r="AC2059"/>
      <c r="AD2059" s="13"/>
      <c r="AI2059" s="2"/>
      <c r="AM2059" s="22"/>
    </row>
    <row r="2060" spans="1:39" s="12" customFormat="1">
      <c r="A2060" s="26"/>
      <c r="B2060" s="11"/>
      <c r="E2060" s="26"/>
      <c r="F2060" s="13"/>
      <c r="G2060" s="13"/>
      <c r="H2060"/>
      <c r="I2060"/>
      <c r="J2060"/>
      <c r="K2060"/>
      <c r="L2060"/>
      <c r="M2060"/>
      <c r="N2060"/>
      <c r="O2060"/>
      <c r="P2060" s="73"/>
      <c r="Q2060" s="74"/>
      <c r="R2060" s="74"/>
      <c r="S2060" s="74"/>
      <c r="T2060" s="74"/>
      <c r="U2060" s="74"/>
      <c r="V2060"/>
      <c r="W2060"/>
      <c r="X2060"/>
      <c r="Y2060" s="13"/>
      <c r="Z2060" s="13"/>
      <c r="AA2060" s="13"/>
      <c r="AC2060"/>
      <c r="AD2060" s="13"/>
      <c r="AI2060" s="2"/>
      <c r="AM2060" s="22"/>
    </row>
    <row r="2061" spans="1:39" s="12" customFormat="1">
      <c r="A2061" s="26"/>
      <c r="B2061" s="11"/>
      <c r="E2061" s="26"/>
      <c r="F2061" s="13"/>
      <c r="G2061" s="13"/>
      <c r="H2061"/>
      <c r="I2061"/>
      <c r="J2061"/>
      <c r="K2061"/>
      <c r="L2061"/>
      <c r="M2061"/>
      <c r="N2061"/>
      <c r="O2061"/>
      <c r="P2061" s="73"/>
      <c r="Q2061" s="74"/>
      <c r="R2061" s="74"/>
      <c r="S2061" s="74"/>
      <c r="T2061" s="74"/>
      <c r="U2061" s="74"/>
      <c r="V2061"/>
      <c r="W2061"/>
      <c r="X2061"/>
      <c r="Y2061" s="13"/>
      <c r="Z2061" s="13"/>
      <c r="AA2061" s="13"/>
      <c r="AC2061"/>
      <c r="AD2061" s="13"/>
      <c r="AI2061" s="2"/>
      <c r="AM2061" s="22"/>
    </row>
    <row r="2062" spans="1:39" s="12" customFormat="1">
      <c r="A2062" s="26"/>
      <c r="B2062" s="11"/>
      <c r="E2062" s="26"/>
      <c r="F2062" s="13"/>
      <c r="G2062" s="13"/>
      <c r="H2062"/>
      <c r="I2062"/>
      <c r="J2062"/>
      <c r="K2062"/>
      <c r="L2062"/>
      <c r="M2062"/>
      <c r="N2062"/>
      <c r="O2062"/>
      <c r="P2062" s="73"/>
      <c r="Q2062" s="74"/>
      <c r="R2062" s="74"/>
      <c r="S2062" s="74"/>
      <c r="T2062" s="74"/>
      <c r="U2062" s="74"/>
      <c r="V2062"/>
      <c r="W2062"/>
      <c r="X2062"/>
      <c r="Y2062" s="13"/>
      <c r="Z2062" s="13"/>
      <c r="AA2062" s="13"/>
      <c r="AC2062"/>
      <c r="AD2062" s="13"/>
      <c r="AI2062" s="2"/>
      <c r="AM2062" s="22"/>
    </row>
    <row r="2063" spans="1:39" s="12" customFormat="1">
      <c r="A2063" s="26"/>
      <c r="B2063" s="11"/>
      <c r="E2063" s="26"/>
      <c r="F2063" s="13"/>
      <c r="G2063" s="13"/>
      <c r="H2063"/>
      <c r="I2063"/>
      <c r="J2063"/>
      <c r="K2063"/>
      <c r="L2063"/>
      <c r="M2063"/>
      <c r="N2063"/>
      <c r="O2063"/>
      <c r="P2063" s="73"/>
      <c r="Q2063" s="74"/>
      <c r="R2063" s="74"/>
      <c r="S2063" s="74"/>
      <c r="T2063" s="74"/>
      <c r="U2063" s="74"/>
      <c r="V2063"/>
      <c r="W2063"/>
      <c r="X2063"/>
      <c r="Y2063" s="13"/>
      <c r="Z2063" s="13"/>
      <c r="AA2063" s="13"/>
      <c r="AC2063"/>
      <c r="AD2063" s="13"/>
      <c r="AI2063" s="2"/>
      <c r="AM2063" s="22"/>
    </row>
    <row r="2064" spans="1:39" s="12" customFormat="1">
      <c r="A2064" s="26"/>
      <c r="B2064" s="11"/>
      <c r="E2064" s="26"/>
      <c r="F2064" s="13"/>
      <c r="G2064" s="13"/>
      <c r="H2064"/>
      <c r="I2064"/>
      <c r="J2064"/>
      <c r="K2064"/>
      <c r="L2064"/>
      <c r="M2064"/>
      <c r="N2064"/>
      <c r="O2064"/>
      <c r="P2064" s="73"/>
      <c r="Q2064" s="74"/>
      <c r="R2064" s="74"/>
      <c r="S2064" s="74"/>
      <c r="T2064" s="74"/>
      <c r="U2064" s="74"/>
      <c r="V2064"/>
      <c r="W2064"/>
      <c r="X2064"/>
      <c r="Y2064" s="13"/>
      <c r="Z2064" s="13"/>
      <c r="AA2064" s="13"/>
      <c r="AC2064"/>
      <c r="AD2064" s="13"/>
      <c r="AI2064" s="2"/>
      <c r="AM2064" s="22"/>
    </row>
    <row r="2065" spans="1:39" s="12" customFormat="1">
      <c r="A2065" s="26"/>
      <c r="B2065" s="11"/>
      <c r="E2065" s="26"/>
      <c r="F2065" s="13"/>
      <c r="G2065" s="13"/>
      <c r="H2065"/>
      <c r="I2065"/>
      <c r="J2065"/>
      <c r="K2065"/>
      <c r="L2065"/>
      <c r="M2065"/>
      <c r="N2065"/>
      <c r="O2065"/>
      <c r="P2065" s="73"/>
      <c r="Q2065" s="74"/>
      <c r="R2065" s="74"/>
      <c r="S2065" s="74"/>
      <c r="T2065" s="74"/>
      <c r="U2065" s="74"/>
      <c r="V2065"/>
      <c r="W2065"/>
      <c r="X2065"/>
      <c r="Y2065" s="13"/>
      <c r="Z2065" s="13"/>
      <c r="AA2065" s="13"/>
      <c r="AC2065"/>
      <c r="AD2065" s="13"/>
      <c r="AI2065" s="2"/>
      <c r="AM2065" s="22"/>
    </row>
    <row r="2066" spans="1:39" s="12" customFormat="1">
      <c r="A2066" s="26"/>
      <c r="B2066" s="11"/>
      <c r="E2066" s="26"/>
      <c r="F2066" s="13"/>
      <c r="G2066" s="13"/>
      <c r="H2066"/>
      <c r="I2066"/>
      <c r="J2066"/>
      <c r="K2066"/>
      <c r="L2066"/>
      <c r="M2066"/>
      <c r="N2066"/>
      <c r="O2066"/>
      <c r="P2066" s="73"/>
      <c r="Q2066" s="74"/>
      <c r="R2066" s="74"/>
      <c r="S2066" s="74"/>
      <c r="T2066" s="74"/>
      <c r="U2066" s="74"/>
      <c r="V2066"/>
      <c r="W2066"/>
      <c r="X2066"/>
      <c r="Y2066" s="13"/>
      <c r="Z2066" s="13"/>
      <c r="AA2066" s="13"/>
      <c r="AC2066"/>
      <c r="AD2066" s="13"/>
      <c r="AI2066" s="2"/>
      <c r="AM2066" s="22"/>
    </row>
    <row r="2067" spans="1:39" s="12" customFormat="1">
      <c r="A2067" s="26"/>
      <c r="B2067" s="11"/>
      <c r="E2067" s="26"/>
      <c r="F2067" s="13"/>
      <c r="G2067" s="13"/>
      <c r="H2067"/>
      <c r="I2067"/>
      <c r="J2067"/>
      <c r="K2067"/>
      <c r="L2067"/>
      <c r="M2067"/>
      <c r="N2067"/>
      <c r="O2067"/>
      <c r="P2067" s="73"/>
      <c r="Q2067" s="74"/>
      <c r="R2067" s="74"/>
      <c r="S2067" s="74"/>
      <c r="T2067" s="74"/>
      <c r="U2067" s="74"/>
      <c r="V2067"/>
      <c r="W2067"/>
      <c r="X2067"/>
      <c r="Y2067" s="13"/>
      <c r="Z2067" s="13"/>
      <c r="AA2067" s="13"/>
      <c r="AC2067"/>
      <c r="AD2067" s="13"/>
      <c r="AI2067" s="2"/>
      <c r="AM2067" s="22"/>
    </row>
    <row r="2068" spans="1:39" s="12" customFormat="1">
      <c r="A2068" s="26"/>
      <c r="B2068" s="11"/>
      <c r="E2068" s="26"/>
      <c r="F2068" s="13"/>
      <c r="G2068" s="13"/>
      <c r="H2068"/>
      <c r="I2068"/>
      <c r="J2068"/>
      <c r="K2068"/>
      <c r="L2068"/>
      <c r="M2068"/>
      <c r="N2068"/>
      <c r="O2068"/>
      <c r="P2068" s="73"/>
      <c r="Q2068" s="74"/>
      <c r="R2068" s="74"/>
      <c r="S2068" s="74"/>
      <c r="T2068" s="74"/>
      <c r="U2068" s="74"/>
      <c r="V2068"/>
      <c r="W2068"/>
      <c r="X2068"/>
      <c r="Y2068" s="13"/>
      <c r="Z2068" s="13"/>
      <c r="AA2068" s="13"/>
      <c r="AC2068"/>
      <c r="AD2068" s="13"/>
      <c r="AI2068" s="2"/>
      <c r="AM2068" s="22"/>
    </row>
    <row r="2069" spans="1:39" s="12" customFormat="1">
      <c r="A2069" s="26"/>
      <c r="B2069" s="11"/>
      <c r="E2069" s="26"/>
      <c r="F2069" s="13"/>
      <c r="G2069" s="13"/>
      <c r="H2069"/>
      <c r="I2069"/>
      <c r="J2069"/>
      <c r="K2069"/>
      <c r="L2069"/>
      <c r="M2069"/>
      <c r="N2069"/>
      <c r="O2069"/>
      <c r="P2069" s="73"/>
      <c r="Q2069" s="74"/>
      <c r="R2069" s="74"/>
      <c r="S2069" s="74"/>
      <c r="T2069" s="74"/>
      <c r="U2069" s="74"/>
      <c r="V2069"/>
      <c r="W2069"/>
      <c r="X2069"/>
      <c r="Y2069" s="13"/>
      <c r="Z2069" s="13"/>
      <c r="AA2069" s="13"/>
      <c r="AC2069"/>
      <c r="AD2069" s="13"/>
      <c r="AI2069" s="2"/>
      <c r="AM2069" s="22"/>
    </row>
    <row r="2070" spans="1:39" s="12" customFormat="1">
      <c r="A2070" s="26"/>
      <c r="B2070" s="11"/>
      <c r="E2070" s="26"/>
      <c r="F2070" s="13"/>
      <c r="G2070" s="13"/>
      <c r="H2070"/>
      <c r="I2070"/>
      <c r="J2070"/>
      <c r="K2070"/>
      <c r="L2070"/>
      <c r="M2070"/>
      <c r="N2070"/>
      <c r="O2070"/>
      <c r="P2070" s="73"/>
      <c r="Q2070" s="74"/>
      <c r="R2070" s="74"/>
      <c r="S2070" s="74"/>
      <c r="T2070" s="74"/>
      <c r="U2070" s="74"/>
      <c r="V2070"/>
      <c r="W2070"/>
      <c r="X2070"/>
      <c r="Y2070" s="13"/>
      <c r="Z2070" s="13"/>
      <c r="AA2070" s="13"/>
      <c r="AC2070"/>
      <c r="AD2070" s="13"/>
      <c r="AI2070" s="2"/>
      <c r="AM2070" s="22"/>
    </row>
    <row r="2071" spans="1:39" s="12" customFormat="1">
      <c r="A2071" s="26"/>
      <c r="B2071" s="11"/>
      <c r="E2071" s="26"/>
      <c r="F2071" s="13"/>
      <c r="G2071" s="13"/>
      <c r="H2071"/>
      <c r="I2071"/>
      <c r="J2071"/>
      <c r="K2071"/>
      <c r="L2071"/>
      <c r="M2071"/>
      <c r="N2071"/>
      <c r="O2071"/>
      <c r="P2071" s="73"/>
      <c r="Q2071" s="74"/>
      <c r="R2071" s="74"/>
      <c r="S2071" s="74"/>
      <c r="T2071" s="74"/>
      <c r="U2071" s="74"/>
      <c r="V2071"/>
      <c r="W2071"/>
      <c r="X2071"/>
      <c r="Y2071" s="13"/>
      <c r="Z2071" s="13"/>
      <c r="AA2071" s="13"/>
      <c r="AC2071"/>
      <c r="AD2071" s="13"/>
      <c r="AI2071" s="2"/>
      <c r="AM2071" s="22"/>
    </row>
    <row r="2072" spans="1:39" s="12" customFormat="1">
      <c r="A2072" s="26"/>
      <c r="B2072" s="11"/>
      <c r="E2072" s="26"/>
      <c r="F2072" s="13"/>
      <c r="G2072" s="13"/>
      <c r="H2072"/>
      <c r="I2072"/>
      <c r="J2072"/>
      <c r="K2072"/>
      <c r="L2072"/>
      <c r="M2072"/>
      <c r="N2072"/>
      <c r="O2072"/>
      <c r="P2072" s="73"/>
      <c r="Q2072" s="74"/>
      <c r="R2072" s="74"/>
      <c r="S2072" s="74"/>
      <c r="T2072" s="74"/>
      <c r="U2072" s="74"/>
      <c r="V2072"/>
      <c r="W2072"/>
      <c r="X2072"/>
      <c r="Y2072" s="13"/>
      <c r="Z2072" s="13"/>
      <c r="AA2072" s="13"/>
      <c r="AC2072"/>
      <c r="AD2072" s="13"/>
      <c r="AI2072" s="2"/>
      <c r="AM2072" s="22"/>
    </row>
    <row r="2073" spans="1:39" s="12" customFormat="1">
      <c r="A2073" s="26"/>
      <c r="B2073" s="11"/>
      <c r="E2073" s="26"/>
      <c r="F2073" s="13"/>
      <c r="G2073" s="13"/>
      <c r="H2073"/>
      <c r="I2073"/>
      <c r="J2073"/>
      <c r="K2073"/>
      <c r="L2073"/>
      <c r="M2073"/>
      <c r="N2073"/>
      <c r="O2073"/>
      <c r="P2073" s="73"/>
      <c r="Q2073" s="74"/>
      <c r="R2073" s="74"/>
      <c r="S2073" s="74"/>
      <c r="T2073" s="74"/>
      <c r="U2073" s="74"/>
      <c r="V2073"/>
      <c r="W2073"/>
      <c r="X2073"/>
      <c r="Y2073" s="13"/>
      <c r="Z2073" s="13"/>
      <c r="AA2073" s="13"/>
      <c r="AC2073"/>
      <c r="AD2073" s="13"/>
      <c r="AI2073" s="2"/>
      <c r="AM2073" s="22"/>
    </row>
    <row r="2074" spans="1:39" s="12" customFormat="1">
      <c r="A2074" s="26"/>
      <c r="B2074" s="11"/>
      <c r="E2074" s="26"/>
      <c r="F2074" s="13"/>
      <c r="G2074" s="13"/>
      <c r="H2074"/>
      <c r="I2074"/>
      <c r="J2074"/>
      <c r="K2074"/>
      <c r="L2074"/>
      <c r="M2074"/>
      <c r="N2074"/>
      <c r="O2074"/>
      <c r="P2074" s="73"/>
      <c r="Q2074" s="74"/>
      <c r="R2074" s="74"/>
      <c r="S2074" s="74"/>
      <c r="T2074" s="74"/>
      <c r="U2074" s="74"/>
      <c r="V2074"/>
      <c r="W2074"/>
      <c r="X2074"/>
      <c r="Y2074" s="13"/>
      <c r="Z2074" s="13"/>
      <c r="AA2074" s="13"/>
      <c r="AC2074"/>
      <c r="AD2074" s="13"/>
      <c r="AI2074" s="2"/>
      <c r="AM2074" s="22"/>
    </row>
    <row r="2075" spans="1:39" s="12" customFormat="1">
      <c r="A2075" s="26"/>
      <c r="B2075" s="11"/>
      <c r="E2075" s="26"/>
      <c r="F2075" s="13"/>
      <c r="G2075" s="13"/>
      <c r="H2075"/>
      <c r="I2075"/>
      <c r="J2075"/>
      <c r="K2075"/>
      <c r="L2075"/>
      <c r="M2075"/>
      <c r="N2075"/>
      <c r="O2075"/>
      <c r="P2075" s="73"/>
      <c r="Q2075" s="74"/>
      <c r="R2075" s="74"/>
      <c r="S2075" s="74"/>
      <c r="T2075" s="74"/>
      <c r="U2075" s="74"/>
      <c r="V2075"/>
      <c r="W2075"/>
      <c r="X2075"/>
      <c r="Y2075" s="13"/>
      <c r="Z2075" s="13"/>
      <c r="AA2075" s="13"/>
      <c r="AC2075"/>
      <c r="AD2075" s="13"/>
      <c r="AI2075" s="2"/>
      <c r="AM2075" s="22"/>
    </row>
    <row r="2076" spans="1:39" s="12" customFormat="1">
      <c r="A2076" s="26"/>
      <c r="B2076" s="11"/>
      <c r="E2076" s="26"/>
      <c r="F2076" s="13"/>
      <c r="G2076" s="13"/>
      <c r="H2076"/>
      <c r="I2076"/>
      <c r="J2076"/>
      <c r="K2076"/>
      <c r="L2076"/>
      <c r="M2076"/>
      <c r="N2076"/>
      <c r="O2076"/>
      <c r="P2076" s="73"/>
      <c r="Q2076" s="74"/>
      <c r="R2076" s="74"/>
      <c r="S2076" s="74"/>
      <c r="T2076" s="74"/>
      <c r="U2076" s="74"/>
      <c r="V2076"/>
      <c r="W2076"/>
      <c r="X2076"/>
      <c r="Y2076" s="13"/>
      <c r="Z2076" s="13"/>
      <c r="AA2076" s="13"/>
      <c r="AC2076"/>
      <c r="AD2076" s="13"/>
      <c r="AI2076" s="2"/>
      <c r="AM2076" s="22"/>
    </row>
    <row r="2077" spans="1:39" s="12" customFormat="1">
      <c r="A2077" s="26"/>
      <c r="B2077" s="11"/>
      <c r="E2077" s="26"/>
      <c r="F2077" s="13"/>
      <c r="G2077" s="13"/>
      <c r="H2077"/>
      <c r="I2077"/>
      <c r="J2077"/>
      <c r="K2077"/>
      <c r="L2077"/>
      <c r="M2077"/>
      <c r="N2077"/>
      <c r="O2077"/>
      <c r="P2077" s="73"/>
      <c r="Q2077" s="74"/>
      <c r="R2077" s="74"/>
      <c r="S2077" s="74"/>
      <c r="T2077" s="74"/>
      <c r="U2077" s="74"/>
      <c r="V2077"/>
      <c r="W2077"/>
      <c r="X2077"/>
      <c r="Y2077" s="13"/>
      <c r="Z2077" s="13"/>
      <c r="AA2077" s="13"/>
      <c r="AC2077"/>
      <c r="AD2077" s="13"/>
      <c r="AI2077" s="2"/>
      <c r="AM2077" s="22"/>
    </row>
    <row r="2078" spans="1:39" s="12" customFormat="1">
      <c r="A2078" s="26"/>
      <c r="B2078" s="11"/>
      <c r="E2078" s="26"/>
      <c r="F2078" s="13"/>
      <c r="G2078" s="13"/>
      <c r="H2078"/>
      <c r="I2078"/>
      <c r="J2078"/>
      <c r="K2078"/>
      <c r="L2078"/>
      <c r="M2078"/>
      <c r="N2078"/>
      <c r="O2078"/>
      <c r="P2078" s="73"/>
      <c r="Q2078" s="74"/>
      <c r="R2078" s="74"/>
      <c r="S2078" s="74"/>
      <c r="T2078" s="74"/>
      <c r="U2078" s="74"/>
      <c r="V2078"/>
      <c r="W2078"/>
      <c r="X2078"/>
      <c r="Y2078" s="13"/>
      <c r="Z2078" s="13"/>
      <c r="AA2078" s="13"/>
      <c r="AC2078"/>
      <c r="AD2078" s="13"/>
      <c r="AI2078" s="2"/>
      <c r="AM2078" s="22"/>
    </row>
    <row r="2079" spans="1:39" s="12" customFormat="1">
      <c r="A2079" s="26"/>
      <c r="B2079" s="11"/>
      <c r="E2079" s="26"/>
      <c r="F2079" s="13"/>
      <c r="G2079" s="13"/>
      <c r="H2079"/>
      <c r="I2079"/>
      <c r="J2079"/>
      <c r="K2079"/>
      <c r="L2079"/>
      <c r="M2079"/>
      <c r="N2079"/>
      <c r="O2079"/>
      <c r="P2079" s="73"/>
      <c r="Q2079" s="74"/>
      <c r="R2079" s="74"/>
      <c r="S2079" s="74"/>
      <c r="T2079" s="74"/>
      <c r="U2079" s="74"/>
      <c r="V2079"/>
      <c r="W2079"/>
      <c r="X2079"/>
      <c r="Y2079" s="13"/>
      <c r="Z2079" s="13"/>
      <c r="AA2079" s="13"/>
      <c r="AC2079"/>
      <c r="AD2079" s="13"/>
      <c r="AI2079" s="2"/>
      <c r="AM2079" s="22"/>
    </row>
    <row r="2080" spans="1:39" s="12" customFormat="1">
      <c r="A2080" s="26"/>
      <c r="B2080" s="11"/>
      <c r="E2080" s="26"/>
      <c r="F2080" s="13"/>
      <c r="G2080" s="13"/>
      <c r="H2080"/>
      <c r="I2080"/>
      <c r="J2080"/>
      <c r="K2080"/>
      <c r="L2080"/>
      <c r="M2080"/>
      <c r="N2080"/>
      <c r="O2080"/>
      <c r="P2080" s="73"/>
      <c r="Q2080" s="74"/>
      <c r="R2080" s="74"/>
      <c r="S2080" s="74"/>
      <c r="T2080" s="74"/>
      <c r="U2080" s="74"/>
      <c r="V2080"/>
      <c r="W2080"/>
      <c r="X2080"/>
      <c r="Y2080" s="13"/>
      <c r="Z2080" s="13"/>
      <c r="AA2080" s="13"/>
      <c r="AC2080"/>
      <c r="AD2080" s="13"/>
      <c r="AI2080" s="2"/>
      <c r="AM2080" s="22"/>
    </row>
    <row r="2081" spans="1:39" s="12" customFormat="1">
      <c r="A2081" s="26"/>
      <c r="B2081" s="11"/>
      <c r="E2081" s="26"/>
      <c r="F2081" s="13"/>
      <c r="G2081" s="13"/>
      <c r="H2081"/>
      <c r="I2081"/>
      <c r="J2081"/>
      <c r="K2081"/>
      <c r="L2081"/>
      <c r="M2081"/>
      <c r="N2081"/>
      <c r="O2081"/>
      <c r="P2081" s="73"/>
      <c r="Q2081" s="74"/>
      <c r="R2081" s="74"/>
      <c r="S2081" s="74"/>
      <c r="T2081" s="74"/>
      <c r="U2081" s="74"/>
      <c r="V2081"/>
      <c r="W2081"/>
      <c r="X2081"/>
      <c r="Y2081" s="13"/>
      <c r="Z2081" s="13"/>
      <c r="AA2081" s="13"/>
      <c r="AC2081"/>
      <c r="AD2081" s="13"/>
      <c r="AI2081" s="2"/>
      <c r="AM2081" s="22"/>
    </row>
    <row r="2082" spans="1:39" s="12" customFormat="1">
      <c r="A2082" s="26"/>
      <c r="B2082" s="11"/>
      <c r="E2082" s="26"/>
      <c r="F2082" s="13"/>
      <c r="G2082" s="13"/>
      <c r="H2082"/>
      <c r="I2082"/>
      <c r="J2082"/>
      <c r="K2082"/>
      <c r="L2082"/>
      <c r="M2082"/>
      <c r="N2082"/>
      <c r="O2082"/>
      <c r="P2082" s="73"/>
      <c r="Q2082" s="74"/>
      <c r="R2082" s="74"/>
      <c r="S2082" s="74"/>
      <c r="T2082" s="74"/>
      <c r="U2082" s="74"/>
      <c r="V2082"/>
      <c r="W2082"/>
      <c r="X2082"/>
      <c r="Y2082" s="13"/>
      <c r="Z2082" s="13"/>
      <c r="AA2082" s="13"/>
      <c r="AC2082"/>
      <c r="AD2082" s="13"/>
      <c r="AI2082" s="2"/>
      <c r="AM2082" s="22"/>
    </row>
    <row r="2083" spans="1:39" s="12" customFormat="1">
      <c r="A2083" s="26"/>
      <c r="B2083" s="11"/>
      <c r="E2083" s="26"/>
      <c r="F2083" s="13"/>
      <c r="G2083" s="13"/>
      <c r="H2083"/>
      <c r="I2083"/>
      <c r="J2083"/>
      <c r="K2083"/>
      <c r="L2083"/>
      <c r="M2083"/>
      <c r="N2083"/>
      <c r="O2083"/>
      <c r="P2083" s="73"/>
      <c r="Q2083" s="74"/>
      <c r="R2083" s="74"/>
      <c r="S2083" s="74"/>
      <c r="T2083" s="74"/>
      <c r="U2083" s="74"/>
      <c r="V2083"/>
      <c r="W2083"/>
      <c r="X2083"/>
      <c r="Y2083" s="13"/>
      <c r="Z2083" s="13"/>
      <c r="AA2083" s="13"/>
      <c r="AC2083"/>
      <c r="AD2083" s="13"/>
      <c r="AI2083" s="2"/>
      <c r="AM2083" s="22"/>
    </row>
    <row r="2084" spans="1:39" s="12" customFormat="1">
      <c r="A2084" s="26"/>
      <c r="B2084" s="11"/>
      <c r="E2084" s="26"/>
      <c r="F2084" s="13"/>
      <c r="G2084" s="13"/>
      <c r="H2084"/>
      <c r="I2084"/>
      <c r="J2084"/>
      <c r="K2084"/>
      <c r="L2084"/>
      <c r="M2084"/>
      <c r="N2084"/>
      <c r="O2084"/>
      <c r="P2084" s="73"/>
      <c r="Q2084" s="74"/>
      <c r="R2084" s="74"/>
      <c r="S2084" s="74"/>
      <c r="T2084" s="74"/>
      <c r="U2084" s="74"/>
      <c r="V2084"/>
      <c r="W2084"/>
      <c r="X2084"/>
      <c r="Y2084" s="13"/>
      <c r="Z2084" s="13"/>
      <c r="AA2084" s="13"/>
      <c r="AC2084"/>
      <c r="AD2084" s="13"/>
      <c r="AI2084" s="2"/>
      <c r="AM2084" s="22"/>
    </row>
    <row r="2085" spans="1:39" s="12" customFormat="1">
      <c r="A2085" s="26"/>
      <c r="B2085" s="11"/>
      <c r="E2085" s="26"/>
      <c r="F2085" s="13"/>
      <c r="G2085" s="13"/>
      <c r="H2085"/>
      <c r="I2085"/>
      <c r="J2085"/>
      <c r="K2085"/>
      <c r="L2085"/>
      <c r="M2085"/>
      <c r="N2085"/>
      <c r="O2085"/>
      <c r="P2085" s="73"/>
      <c r="Q2085" s="74"/>
      <c r="R2085" s="74"/>
      <c r="S2085" s="74"/>
      <c r="T2085" s="74"/>
      <c r="U2085" s="74"/>
      <c r="V2085"/>
      <c r="W2085"/>
      <c r="X2085"/>
      <c r="Y2085" s="13"/>
      <c r="Z2085" s="13"/>
      <c r="AA2085" s="13"/>
      <c r="AC2085"/>
      <c r="AD2085" s="13"/>
      <c r="AI2085" s="2"/>
      <c r="AM2085" s="22"/>
    </row>
    <row r="2086" spans="1:39" s="12" customFormat="1">
      <c r="A2086" s="26"/>
      <c r="B2086" s="11"/>
      <c r="E2086" s="26"/>
      <c r="F2086" s="13"/>
      <c r="G2086" s="13"/>
      <c r="H2086"/>
      <c r="I2086"/>
      <c r="J2086"/>
      <c r="K2086"/>
      <c r="L2086"/>
      <c r="M2086"/>
      <c r="N2086"/>
      <c r="O2086"/>
      <c r="P2086" s="73"/>
      <c r="Q2086" s="74"/>
      <c r="R2086" s="74"/>
      <c r="S2086" s="74"/>
      <c r="T2086" s="74"/>
      <c r="U2086" s="74"/>
      <c r="V2086"/>
      <c r="W2086"/>
      <c r="X2086"/>
      <c r="Y2086" s="13"/>
      <c r="Z2086" s="13"/>
      <c r="AA2086" s="13"/>
      <c r="AC2086"/>
      <c r="AD2086" s="13"/>
      <c r="AI2086" s="2"/>
      <c r="AM2086" s="22"/>
    </row>
    <row r="2087" spans="1:39" s="12" customFormat="1">
      <c r="A2087" s="26"/>
      <c r="B2087" s="11"/>
      <c r="E2087" s="26"/>
      <c r="F2087" s="13"/>
      <c r="G2087" s="13"/>
      <c r="H2087"/>
      <c r="I2087"/>
      <c r="J2087"/>
      <c r="K2087"/>
      <c r="L2087"/>
      <c r="M2087"/>
      <c r="N2087"/>
      <c r="O2087"/>
      <c r="P2087" s="73"/>
      <c r="Q2087" s="74"/>
      <c r="R2087" s="74"/>
      <c r="S2087" s="74"/>
      <c r="T2087" s="74"/>
      <c r="U2087" s="74"/>
      <c r="V2087"/>
      <c r="W2087"/>
      <c r="X2087"/>
      <c r="Y2087" s="13"/>
      <c r="Z2087" s="13"/>
      <c r="AA2087" s="13"/>
      <c r="AC2087"/>
      <c r="AD2087" s="13"/>
      <c r="AI2087" s="2"/>
      <c r="AM2087" s="22"/>
    </row>
    <row r="2088" spans="1:39" s="12" customFormat="1">
      <c r="A2088" s="26"/>
      <c r="B2088" s="11"/>
      <c r="E2088" s="26"/>
      <c r="F2088" s="13"/>
      <c r="G2088" s="13"/>
      <c r="H2088"/>
      <c r="I2088"/>
      <c r="J2088"/>
      <c r="K2088"/>
      <c r="L2088"/>
      <c r="M2088"/>
      <c r="N2088"/>
      <c r="O2088"/>
      <c r="P2088" s="73"/>
      <c r="Q2088" s="74"/>
      <c r="R2088" s="74"/>
      <c r="S2088" s="74"/>
      <c r="T2088" s="74"/>
      <c r="U2088" s="74"/>
      <c r="V2088"/>
      <c r="W2088"/>
      <c r="X2088"/>
      <c r="Y2088" s="13"/>
      <c r="Z2088" s="13"/>
      <c r="AA2088" s="13"/>
      <c r="AC2088"/>
      <c r="AD2088" s="13"/>
      <c r="AI2088" s="2"/>
      <c r="AM2088" s="22"/>
    </row>
    <row r="2089" spans="1:39" s="12" customFormat="1">
      <c r="A2089" s="26"/>
      <c r="B2089" s="11"/>
      <c r="E2089" s="26"/>
      <c r="F2089" s="13"/>
      <c r="G2089" s="13"/>
      <c r="H2089"/>
      <c r="I2089"/>
      <c r="J2089"/>
      <c r="K2089"/>
      <c r="L2089"/>
      <c r="M2089"/>
      <c r="N2089"/>
      <c r="O2089"/>
      <c r="P2089" s="73"/>
      <c r="Q2089" s="74"/>
      <c r="R2089" s="74"/>
      <c r="S2089" s="74"/>
      <c r="T2089" s="74"/>
      <c r="U2089" s="74"/>
      <c r="V2089"/>
      <c r="W2089"/>
      <c r="X2089"/>
      <c r="Y2089" s="13"/>
      <c r="Z2089" s="13"/>
      <c r="AA2089" s="13"/>
      <c r="AC2089"/>
      <c r="AD2089" s="13"/>
      <c r="AI2089" s="2"/>
      <c r="AM2089" s="22"/>
    </row>
    <row r="2090" spans="1:39" s="12" customFormat="1">
      <c r="A2090" s="26"/>
      <c r="B2090" s="11"/>
      <c r="E2090" s="26"/>
      <c r="F2090" s="13"/>
      <c r="G2090" s="13"/>
      <c r="H2090"/>
      <c r="I2090"/>
      <c r="J2090"/>
      <c r="K2090"/>
      <c r="L2090"/>
      <c r="M2090"/>
      <c r="N2090"/>
      <c r="O2090"/>
      <c r="P2090" s="73"/>
      <c r="Q2090" s="74"/>
      <c r="R2090" s="74"/>
      <c r="S2090" s="74"/>
      <c r="T2090" s="74"/>
      <c r="U2090" s="74"/>
      <c r="V2090"/>
      <c r="W2090"/>
      <c r="X2090"/>
      <c r="Y2090" s="13"/>
      <c r="Z2090" s="13"/>
      <c r="AA2090" s="13"/>
      <c r="AC2090"/>
      <c r="AD2090" s="13"/>
      <c r="AI2090" s="2"/>
      <c r="AM2090" s="22"/>
    </row>
    <row r="2091" spans="1:39" s="12" customFormat="1">
      <c r="A2091" s="26"/>
      <c r="B2091" s="11"/>
      <c r="E2091" s="26"/>
      <c r="F2091" s="13"/>
      <c r="G2091" s="13"/>
      <c r="H2091"/>
      <c r="I2091"/>
      <c r="J2091"/>
      <c r="K2091"/>
      <c r="L2091"/>
      <c r="M2091"/>
      <c r="N2091"/>
      <c r="O2091"/>
      <c r="P2091" s="73"/>
      <c r="Q2091" s="74"/>
      <c r="R2091" s="74"/>
      <c r="S2091" s="74"/>
      <c r="T2091" s="74"/>
      <c r="U2091" s="74"/>
      <c r="V2091"/>
      <c r="W2091"/>
      <c r="X2091"/>
      <c r="Y2091" s="13"/>
      <c r="Z2091" s="13"/>
      <c r="AA2091" s="13"/>
      <c r="AC2091"/>
      <c r="AD2091" s="13"/>
      <c r="AI2091" s="2"/>
      <c r="AM2091" s="22"/>
    </row>
    <row r="2092" spans="1:39" s="12" customFormat="1">
      <c r="A2092" s="26"/>
      <c r="B2092" s="11"/>
      <c r="E2092" s="26"/>
      <c r="F2092" s="13"/>
      <c r="G2092" s="13"/>
      <c r="H2092"/>
      <c r="I2092"/>
      <c r="J2092"/>
      <c r="K2092"/>
      <c r="L2092"/>
      <c r="M2092"/>
      <c r="N2092"/>
      <c r="O2092"/>
      <c r="P2092" s="73"/>
      <c r="Q2092" s="74"/>
      <c r="R2092" s="74"/>
      <c r="S2092" s="74"/>
      <c r="T2092" s="74"/>
      <c r="U2092" s="74"/>
      <c r="V2092"/>
      <c r="W2092"/>
      <c r="X2092"/>
      <c r="Y2092" s="13"/>
      <c r="Z2092" s="13"/>
      <c r="AA2092" s="13"/>
      <c r="AC2092"/>
      <c r="AD2092" s="13"/>
      <c r="AI2092" s="2"/>
      <c r="AM2092" s="22"/>
    </row>
    <row r="2093" spans="1:39" s="12" customFormat="1">
      <c r="A2093" s="26"/>
      <c r="B2093" s="11"/>
      <c r="E2093" s="26"/>
      <c r="F2093" s="13"/>
      <c r="G2093" s="13"/>
      <c r="H2093"/>
      <c r="I2093"/>
      <c r="J2093"/>
      <c r="K2093"/>
      <c r="L2093"/>
      <c r="M2093"/>
      <c r="N2093"/>
      <c r="O2093"/>
      <c r="P2093" s="73"/>
      <c r="Q2093" s="74"/>
      <c r="R2093" s="74"/>
      <c r="S2093" s="74"/>
      <c r="T2093" s="74"/>
      <c r="U2093" s="74"/>
      <c r="V2093"/>
      <c r="W2093"/>
      <c r="X2093"/>
      <c r="Y2093" s="13"/>
      <c r="Z2093" s="13"/>
      <c r="AA2093" s="13"/>
      <c r="AC2093"/>
      <c r="AD2093" s="13"/>
      <c r="AI2093" s="2"/>
      <c r="AM2093" s="22"/>
    </row>
    <row r="2094" spans="1:39" s="12" customFormat="1">
      <c r="A2094" s="26"/>
      <c r="B2094" s="11"/>
      <c r="E2094" s="26"/>
      <c r="F2094" s="13"/>
      <c r="G2094" s="13"/>
      <c r="H2094"/>
      <c r="I2094"/>
      <c r="J2094"/>
      <c r="K2094"/>
      <c r="L2094"/>
      <c r="M2094"/>
      <c r="N2094"/>
      <c r="O2094"/>
      <c r="P2094" s="73"/>
      <c r="Q2094" s="74"/>
      <c r="R2094" s="74"/>
      <c r="S2094" s="74"/>
      <c r="T2094" s="74"/>
      <c r="U2094" s="74"/>
      <c r="V2094"/>
      <c r="W2094"/>
      <c r="X2094"/>
      <c r="Y2094" s="13"/>
      <c r="Z2094" s="13"/>
      <c r="AA2094" s="13"/>
      <c r="AC2094"/>
      <c r="AD2094" s="13"/>
      <c r="AI2094" s="2"/>
      <c r="AM2094" s="22"/>
    </row>
    <row r="2095" spans="1:39" s="12" customFormat="1">
      <c r="A2095" s="26"/>
      <c r="B2095" s="11"/>
      <c r="E2095" s="26"/>
      <c r="F2095" s="13"/>
      <c r="G2095" s="13"/>
      <c r="H2095"/>
      <c r="I2095"/>
      <c r="J2095"/>
      <c r="K2095"/>
      <c r="L2095"/>
      <c r="M2095"/>
      <c r="N2095"/>
      <c r="O2095"/>
      <c r="P2095" s="73"/>
      <c r="Q2095" s="74"/>
      <c r="R2095" s="74"/>
      <c r="S2095" s="74"/>
      <c r="T2095" s="74"/>
      <c r="U2095" s="74"/>
      <c r="V2095"/>
      <c r="W2095"/>
      <c r="X2095"/>
      <c r="Y2095" s="13"/>
      <c r="Z2095" s="13"/>
      <c r="AA2095" s="13"/>
      <c r="AC2095"/>
      <c r="AD2095" s="13"/>
      <c r="AI2095" s="2"/>
      <c r="AM2095" s="22"/>
    </row>
    <row r="2096" spans="1:39" s="12" customFormat="1">
      <c r="A2096" s="26"/>
      <c r="B2096" s="11"/>
      <c r="E2096" s="26"/>
      <c r="F2096" s="13"/>
      <c r="G2096" s="13"/>
      <c r="H2096"/>
      <c r="I2096"/>
      <c r="J2096"/>
      <c r="K2096"/>
      <c r="L2096"/>
      <c r="M2096"/>
      <c r="N2096"/>
      <c r="O2096"/>
      <c r="P2096" s="73"/>
      <c r="Q2096" s="74"/>
      <c r="R2096" s="74"/>
      <c r="S2096" s="74"/>
      <c r="T2096" s="74"/>
      <c r="U2096" s="74"/>
      <c r="V2096"/>
      <c r="W2096"/>
      <c r="X2096"/>
      <c r="Y2096" s="13"/>
      <c r="Z2096" s="13"/>
      <c r="AA2096" s="13"/>
      <c r="AC2096"/>
      <c r="AD2096" s="13"/>
      <c r="AI2096" s="2"/>
      <c r="AM2096" s="22"/>
    </row>
    <row r="2097" spans="1:39" s="12" customFormat="1">
      <c r="A2097" s="26"/>
      <c r="B2097" s="11"/>
      <c r="E2097" s="26"/>
      <c r="F2097" s="13"/>
      <c r="G2097" s="13"/>
      <c r="H2097"/>
      <c r="I2097"/>
      <c r="J2097"/>
      <c r="K2097"/>
      <c r="L2097"/>
      <c r="M2097"/>
      <c r="N2097"/>
      <c r="O2097"/>
      <c r="P2097" s="73"/>
      <c r="Q2097" s="74"/>
      <c r="R2097" s="74"/>
      <c r="S2097" s="74"/>
      <c r="T2097" s="74"/>
      <c r="U2097" s="74"/>
      <c r="V2097"/>
      <c r="W2097"/>
      <c r="X2097"/>
      <c r="Y2097" s="13"/>
      <c r="Z2097" s="13"/>
      <c r="AA2097" s="13"/>
      <c r="AC2097"/>
      <c r="AD2097" s="13"/>
      <c r="AI2097" s="2"/>
      <c r="AM2097" s="22"/>
    </row>
    <row r="2098" spans="1:39" s="12" customFormat="1">
      <c r="A2098" s="26"/>
      <c r="B2098" s="11"/>
      <c r="E2098" s="26"/>
      <c r="F2098" s="13"/>
      <c r="G2098" s="13"/>
      <c r="H2098"/>
      <c r="I2098"/>
      <c r="J2098"/>
      <c r="K2098"/>
      <c r="L2098"/>
      <c r="M2098"/>
      <c r="N2098"/>
      <c r="O2098"/>
      <c r="P2098" s="73"/>
      <c r="Q2098" s="74"/>
      <c r="R2098" s="74"/>
      <c r="S2098" s="74"/>
      <c r="T2098" s="74"/>
      <c r="U2098" s="74"/>
      <c r="V2098"/>
      <c r="W2098"/>
      <c r="X2098"/>
      <c r="Y2098" s="13"/>
      <c r="Z2098" s="13"/>
      <c r="AA2098" s="13"/>
      <c r="AC2098"/>
      <c r="AD2098" s="13"/>
      <c r="AI2098" s="2"/>
      <c r="AM2098" s="22"/>
    </row>
    <row r="2099" spans="1:39" s="12" customFormat="1">
      <c r="A2099" s="26"/>
      <c r="B2099" s="11"/>
      <c r="E2099" s="26"/>
      <c r="F2099" s="13"/>
      <c r="G2099" s="13"/>
      <c r="H2099"/>
      <c r="I2099"/>
      <c r="J2099"/>
      <c r="K2099"/>
      <c r="L2099"/>
      <c r="M2099"/>
      <c r="N2099"/>
      <c r="O2099"/>
      <c r="P2099" s="73"/>
      <c r="Q2099" s="74"/>
      <c r="R2099" s="74"/>
      <c r="S2099" s="74"/>
      <c r="T2099" s="74"/>
      <c r="U2099" s="74"/>
      <c r="V2099"/>
      <c r="W2099"/>
      <c r="X2099"/>
      <c r="Y2099" s="13"/>
      <c r="Z2099" s="13"/>
      <c r="AA2099" s="13"/>
      <c r="AC2099"/>
      <c r="AD2099" s="13"/>
      <c r="AI2099" s="2"/>
      <c r="AM2099" s="22"/>
    </row>
    <row r="2100" spans="1:39" s="12" customFormat="1">
      <c r="A2100" s="26"/>
      <c r="B2100" s="11"/>
      <c r="E2100" s="26"/>
      <c r="F2100" s="13"/>
      <c r="G2100" s="13"/>
      <c r="H2100"/>
      <c r="I2100"/>
      <c r="J2100"/>
      <c r="K2100"/>
      <c r="L2100"/>
      <c r="M2100"/>
      <c r="N2100"/>
      <c r="O2100"/>
      <c r="P2100" s="73"/>
      <c r="Q2100" s="74"/>
      <c r="R2100" s="74"/>
      <c r="S2100" s="74"/>
      <c r="T2100" s="74"/>
      <c r="U2100" s="74"/>
      <c r="V2100"/>
      <c r="W2100"/>
      <c r="X2100"/>
      <c r="Y2100" s="13"/>
      <c r="Z2100" s="13"/>
      <c r="AA2100" s="13"/>
      <c r="AC2100"/>
      <c r="AD2100" s="13"/>
      <c r="AI2100" s="2"/>
      <c r="AM2100" s="22"/>
    </row>
    <row r="2101" spans="1:39" s="12" customFormat="1">
      <c r="A2101" s="26"/>
      <c r="B2101" s="11"/>
      <c r="E2101" s="26"/>
      <c r="F2101" s="13"/>
      <c r="G2101" s="13"/>
      <c r="H2101"/>
      <c r="I2101"/>
      <c r="J2101"/>
      <c r="K2101"/>
      <c r="L2101"/>
      <c r="M2101"/>
      <c r="N2101"/>
      <c r="O2101"/>
      <c r="P2101" s="73"/>
      <c r="Q2101" s="74"/>
      <c r="R2101" s="74"/>
      <c r="S2101" s="74"/>
      <c r="T2101" s="74"/>
      <c r="U2101" s="74"/>
      <c r="V2101"/>
      <c r="W2101"/>
      <c r="X2101"/>
      <c r="Y2101" s="13"/>
      <c r="Z2101" s="13"/>
      <c r="AA2101" s="13"/>
      <c r="AC2101"/>
      <c r="AD2101" s="13"/>
      <c r="AI2101" s="2"/>
      <c r="AM2101" s="22"/>
    </row>
    <row r="2102" spans="1:39" s="12" customFormat="1">
      <c r="A2102" s="26"/>
      <c r="B2102" s="11"/>
      <c r="E2102" s="26"/>
      <c r="F2102" s="13"/>
      <c r="G2102" s="13"/>
      <c r="H2102"/>
      <c r="I2102"/>
      <c r="J2102"/>
      <c r="K2102"/>
      <c r="L2102"/>
      <c r="M2102"/>
      <c r="N2102"/>
      <c r="O2102"/>
      <c r="P2102" s="73"/>
      <c r="Q2102" s="74"/>
      <c r="R2102" s="74"/>
      <c r="S2102" s="74"/>
      <c r="T2102" s="74"/>
      <c r="U2102" s="74"/>
      <c r="V2102"/>
      <c r="W2102"/>
      <c r="X2102"/>
      <c r="Y2102" s="13"/>
      <c r="Z2102" s="13"/>
      <c r="AA2102" s="13"/>
      <c r="AC2102"/>
      <c r="AD2102" s="13"/>
      <c r="AI2102" s="2"/>
      <c r="AM2102" s="22"/>
    </row>
    <row r="2103" spans="1:39" s="12" customFormat="1">
      <c r="A2103" s="26"/>
      <c r="B2103" s="11"/>
      <c r="E2103" s="26"/>
      <c r="F2103" s="13"/>
      <c r="G2103" s="13"/>
      <c r="H2103"/>
      <c r="I2103"/>
      <c r="J2103"/>
      <c r="K2103"/>
      <c r="L2103"/>
      <c r="M2103"/>
      <c r="N2103"/>
      <c r="O2103"/>
      <c r="P2103" s="73"/>
      <c r="Q2103" s="74"/>
      <c r="R2103" s="74"/>
      <c r="S2103" s="74"/>
      <c r="T2103" s="74"/>
      <c r="U2103" s="74"/>
      <c r="V2103"/>
      <c r="W2103"/>
      <c r="X2103"/>
      <c r="Y2103" s="13"/>
      <c r="Z2103" s="13"/>
      <c r="AA2103" s="13"/>
      <c r="AC2103"/>
      <c r="AD2103" s="13"/>
      <c r="AI2103" s="2"/>
      <c r="AM2103" s="22"/>
    </row>
    <row r="2104" spans="1:39" s="12" customFormat="1">
      <c r="A2104" s="26"/>
      <c r="B2104" s="11"/>
      <c r="E2104" s="26"/>
      <c r="F2104" s="13"/>
      <c r="G2104" s="13"/>
      <c r="H2104"/>
      <c r="I2104"/>
      <c r="J2104"/>
      <c r="K2104"/>
      <c r="L2104"/>
      <c r="M2104"/>
      <c r="N2104"/>
      <c r="O2104"/>
      <c r="P2104" s="73"/>
      <c r="Q2104" s="74"/>
      <c r="R2104" s="74"/>
      <c r="S2104" s="74"/>
      <c r="T2104" s="74"/>
      <c r="U2104" s="74"/>
      <c r="V2104"/>
      <c r="W2104"/>
      <c r="X2104"/>
      <c r="Y2104" s="13"/>
      <c r="Z2104" s="13"/>
      <c r="AA2104" s="13"/>
      <c r="AC2104"/>
      <c r="AD2104" s="13"/>
      <c r="AI2104" s="2"/>
      <c r="AM2104" s="22"/>
    </row>
    <row r="2105" spans="1:39" s="12" customFormat="1">
      <c r="A2105" s="26"/>
      <c r="B2105" s="11"/>
      <c r="E2105" s="26"/>
      <c r="F2105" s="13"/>
      <c r="G2105" s="13"/>
      <c r="H2105"/>
      <c r="I2105"/>
      <c r="J2105"/>
      <c r="K2105"/>
      <c r="L2105"/>
      <c r="M2105"/>
      <c r="N2105"/>
      <c r="O2105"/>
      <c r="P2105" s="73"/>
      <c r="Q2105" s="74"/>
      <c r="R2105" s="74"/>
      <c r="S2105" s="74"/>
      <c r="T2105" s="74"/>
      <c r="U2105" s="74"/>
      <c r="V2105"/>
      <c r="W2105"/>
      <c r="X2105"/>
      <c r="Y2105" s="13"/>
      <c r="Z2105" s="13"/>
      <c r="AA2105" s="13"/>
      <c r="AC2105"/>
      <c r="AD2105" s="13"/>
      <c r="AI2105" s="2"/>
      <c r="AM2105" s="22"/>
    </row>
    <row r="2106" spans="1:39" s="12" customFormat="1">
      <c r="A2106" s="26"/>
      <c r="B2106" s="11"/>
      <c r="E2106" s="26"/>
      <c r="F2106" s="13"/>
      <c r="G2106" s="13"/>
      <c r="H2106"/>
      <c r="I2106"/>
      <c r="J2106"/>
      <c r="K2106"/>
      <c r="L2106"/>
      <c r="M2106"/>
      <c r="N2106"/>
      <c r="O2106"/>
      <c r="P2106" s="73"/>
      <c r="Q2106" s="74"/>
      <c r="R2106" s="74"/>
      <c r="S2106" s="74"/>
      <c r="T2106" s="74"/>
      <c r="U2106" s="74"/>
      <c r="V2106"/>
      <c r="W2106"/>
      <c r="X2106"/>
      <c r="Y2106" s="13"/>
      <c r="Z2106" s="13"/>
      <c r="AA2106" s="13"/>
      <c r="AC2106"/>
      <c r="AD2106" s="13"/>
      <c r="AI2106" s="2"/>
      <c r="AM2106" s="22"/>
    </row>
    <row r="2107" spans="1:39" s="12" customFormat="1">
      <c r="A2107" s="26"/>
      <c r="B2107" s="11"/>
      <c r="E2107" s="26"/>
      <c r="F2107" s="13"/>
      <c r="G2107" s="13"/>
      <c r="H2107"/>
      <c r="I2107"/>
      <c r="J2107"/>
      <c r="K2107"/>
      <c r="L2107"/>
      <c r="M2107"/>
      <c r="N2107"/>
      <c r="O2107"/>
      <c r="P2107" s="73"/>
      <c r="Q2107" s="74"/>
      <c r="R2107" s="74"/>
      <c r="S2107" s="74"/>
      <c r="T2107" s="74"/>
      <c r="U2107" s="74"/>
      <c r="V2107"/>
      <c r="W2107"/>
      <c r="X2107"/>
      <c r="Y2107" s="13"/>
      <c r="Z2107" s="13"/>
      <c r="AA2107" s="13"/>
      <c r="AC2107"/>
      <c r="AD2107" s="13"/>
      <c r="AI2107" s="2"/>
      <c r="AM2107" s="22"/>
    </row>
    <row r="2108" spans="1:39" s="12" customFormat="1">
      <c r="A2108" s="26"/>
      <c r="B2108" s="11"/>
      <c r="E2108" s="26"/>
      <c r="F2108" s="13"/>
      <c r="G2108" s="13"/>
      <c r="H2108"/>
      <c r="I2108"/>
      <c r="J2108"/>
      <c r="K2108"/>
      <c r="L2108"/>
      <c r="M2108"/>
      <c r="N2108"/>
      <c r="O2108"/>
      <c r="P2108" s="73"/>
      <c r="Q2108" s="74"/>
      <c r="R2108" s="74"/>
      <c r="S2108" s="74"/>
      <c r="T2108" s="74"/>
      <c r="U2108" s="74"/>
      <c r="V2108"/>
      <c r="W2108"/>
      <c r="X2108"/>
      <c r="Y2108" s="13"/>
      <c r="Z2108" s="13"/>
      <c r="AA2108" s="13"/>
      <c r="AC2108"/>
      <c r="AD2108" s="13"/>
      <c r="AI2108" s="2"/>
      <c r="AM2108" s="22"/>
    </row>
    <row r="2109" spans="1:39" s="12" customFormat="1">
      <c r="A2109" s="26"/>
      <c r="B2109" s="11"/>
      <c r="E2109" s="26"/>
      <c r="F2109" s="13"/>
      <c r="G2109" s="13"/>
      <c r="H2109"/>
      <c r="I2109"/>
      <c r="J2109"/>
      <c r="K2109"/>
      <c r="L2109"/>
      <c r="M2109"/>
      <c r="N2109"/>
      <c r="O2109"/>
      <c r="P2109" s="73"/>
      <c r="Q2109" s="74"/>
      <c r="R2109" s="74"/>
      <c r="S2109" s="74"/>
      <c r="T2109" s="74"/>
      <c r="U2109" s="74"/>
      <c r="V2109"/>
      <c r="W2109"/>
      <c r="X2109"/>
      <c r="Y2109" s="13"/>
      <c r="Z2109" s="13"/>
      <c r="AA2109" s="13"/>
      <c r="AC2109"/>
      <c r="AD2109" s="13"/>
      <c r="AI2109" s="2"/>
      <c r="AM2109" s="22"/>
    </row>
    <row r="2110" spans="1:39" s="12" customFormat="1">
      <c r="A2110" s="26"/>
      <c r="B2110" s="11"/>
      <c r="E2110" s="26"/>
      <c r="F2110" s="13"/>
      <c r="G2110" s="13"/>
      <c r="H2110"/>
      <c r="I2110"/>
      <c r="J2110"/>
      <c r="K2110"/>
      <c r="L2110"/>
      <c r="M2110"/>
      <c r="N2110"/>
      <c r="O2110"/>
      <c r="P2110" s="73"/>
      <c r="Q2110" s="74"/>
      <c r="R2110" s="74"/>
      <c r="S2110" s="74"/>
      <c r="T2110" s="74"/>
      <c r="U2110" s="74"/>
      <c r="V2110"/>
      <c r="W2110"/>
      <c r="X2110"/>
      <c r="Y2110" s="13"/>
      <c r="Z2110" s="13"/>
      <c r="AA2110" s="13"/>
      <c r="AC2110"/>
      <c r="AD2110" s="13"/>
      <c r="AI2110" s="2"/>
      <c r="AM2110" s="22"/>
    </row>
    <row r="2111" spans="1:39" s="12" customFormat="1">
      <c r="A2111" s="26"/>
      <c r="B2111" s="11"/>
      <c r="E2111" s="26"/>
      <c r="F2111" s="13"/>
      <c r="G2111" s="13"/>
      <c r="H2111"/>
      <c r="I2111"/>
      <c r="J2111"/>
      <c r="K2111"/>
      <c r="L2111"/>
      <c r="M2111"/>
      <c r="N2111"/>
      <c r="O2111"/>
      <c r="P2111" s="73"/>
      <c r="Q2111" s="74"/>
      <c r="R2111" s="74"/>
      <c r="S2111" s="74"/>
      <c r="T2111" s="74"/>
      <c r="U2111" s="74"/>
      <c r="V2111"/>
      <c r="W2111"/>
      <c r="X2111"/>
      <c r="Y2111" s="13"/>
      <c r="Z2111" s="13"/>
      <c r="AA2111" s="13"/>
      <c r="AC2111"/>
      <c r="AD2111" s="13"/>
      <c r="AI2111" s="2"/>
      <c r="AM2111" s="22"/>
    </row>
    <row r="2112" spans="1:39" s="12" customFormat="1">
      <c r="A2112" s="26"/>
      <c r="B2112" s="11"/>
      <c r="E2112" s="26"/>
      <c r="F2112" s="13"/>
      <c r="G2112" s="13"/>
      <c r="H2112"/>
      <c r="I2112"/>
      <c r="J2112"/>
      <c r="K2112"/>
      <c r="L2112"/>
      <c r="M2112"/>
      <c r="N2112"/>
      <c r="O2112"/>
      <c r="P2112" s="73"/>
      <c r="Q2112" s="74"/>
      <c r="R2112" s="74"/>
      <c r="S2112" s="74"/>
      <c r="T2112" s="74"/>
      <c r="U2112" s="74"/>
      <c r="V2112"/>
      <c r="W2112"/>
      <c r="X2112"/>
      <c r="Y2112" s="13"/>
      <c r="Z2112" s="13"/>
      <c r="AA2112" s="13"/>
      <c r="AC2112"/>
      <c r="AD2112" s="13"/>
      <c r="AI2112" s="2"/>
      <c r="AM2112" s="22"/>
    </row>
    <row r="2113" spans="1:39" s="12" customFormat="1">
      <c r="A2113" s="26"/>
      <c r="B2113" s="11"/>
      <c r="E2113" s="26"/>
      <c r="F2113" s="13"/>
      <c r="G2113" s="13"/>
      <c r="H2113"/>
      <c r="I2113"/>
      <c r="J2113"/>
      <c r="K2113"/>
      <c r="L2113"/>
      <c r="M2113"/>
      <c r="N2113"/>
      <c r="O2113"/>
      <c r="P2113" s="73"/>
      <c r="Q2113" s="74"/>
      <c r="R2113" s="74"/>
      <c r="S2113" s="74"/>
      <c r="T2113" s="74"/>
      <c r="U2113" s="74"/>
      <c r="V2113"/>
      <c r="W2113"/>
      <c r="X2113"/>
      <c r="Y2113" s="13"/>
      <c r="Z2113" s="13"/>
      <c r="AA2113" s="13"/>
      <c r="AC2113"/>
      <c r="AD2113" s="13"/>
      <c r="AI2113" s="2"/>
      <c r="AM2113" s="22"/>
    </row>
    <row r="2114" spans="1:39" s="12" customFormat="1">
      <c r="A2114" s="26"/>
      <c r="B2114" s="11"/>
      <c r="E2114" s="26"/>
      <c r="F2114" s="13"/>
      <c r="G2114" s="13"/>
      <c r="H2114"/>
      <c r="I2114"/>
      <c r="J2114"/>
      <c r="K2114"/>
      <c r="L2114"/>
      <c r="M2114"/>
      <c r="N2114"/>
      <c r="O2114"/>
      <c r="P2114" s="73"/>
      <c r="Q2114" s="74"/>
      <c r="R2114" s="74"/>
      <c r="S2114" s="74"/>
      <c r="T2114" s="74"/>
      <c r="U2114" s="74"/>
      <c r="V2114"/>
      <c r="W2114"/>
      <c r="X2114"/>
      <c r="Y2114" s="13"/>
      <c r="Z2114" s="13"/>
      <c r="AA2114" s="13"/>
      <c r="AC2114"/>
      <c r="AD2114" s="13"/>
      <c r="AI2114" s="2"/>
      <c r="AM2114" s="22"/>
    </row>
    <row r="2115" spans="1:39" s="12" customFormat="1">
      <c r="A2115" s="26"/>
      <c r="B2115" s="11"/>
      <c r="E2115" s="26"/>
      <c r="F2115" s="13"/>
      <c r="G2115" s="13"/>
      <c r="H2115"/>
      <c r="I2115"/>
      <c r="J2115"/>
      <c r="K2115"/>
      <c r="L2115"/>
      <c r="M2115"/>
      <c r="N2115"/>
      <c r="O2115"/>
      <c r="P2115" s="73"/>
      <c r="Q2115" s="74"/>
      <c r="R2115" s="74"/>
      <c r="S2115" s="74"/>
      <c r="T2115" s="74"/>
      <c r="U2115" s="74"/>
      <c r="V2115"/>
      <c r="W2115"/>
      <c r="X2115"/>
      <c r="Y2115" s="13"/>
      <c r="Z2115" s="13"/>
      <c r="AA2115" s="13"/>
      <c r="AC2115"/>
      <c r="AD2115" s="13"/>
      <c r="AI2115" s="2"/>
      <c r="AM2115" s="22"/>
    </row>
    <row r="2116" spans="1:39" s="12" customFormat="1">
      <c r="A2116" s="26"/>
      <c r="B2116" s="11"/>
      <c r="E2116" s="26"/>
      <c r="F2116" s="13"/>
      <c r="G2116" s="13"/>
      <c r="H2116"/>
      <c r="I2116"/>
      <c r="J2116"/>
      <c r="K2116"/>
      <c r="L2116"/>
      <c r="M2116"/>
      <c r="N2116"/>
      <c r="O2116"/>
      <c r="P2116" s="73"/>
      <c r="Q2116" s="74"/>
      <c r="R2116" s="74"/>
      <c r="S2116" s="74"/>
      <c r="T2116" s="74"/>
      <c r="U2116" s="74"/>
      <c r="V2116"/>
      <c r="W2116"/>
      <c r="X2116"/>
      <c r="Y2116" s="13"/>
      <c r="Z2116" s="13"/>
      <c r="AA2116" s="13"/>
      <c r="AC2116"/>
      <c r="AD2116" s="13"/>
      <c r="AI2116" s="2"/>
      <c r="AM2116" s="22"/>
    </row>
    <row r="2117" spans="1:39" s="12" customFormat="1">
      <c r="A2117" s="26"/>
      <c r="B2117" s="11"/>
      <c r="E2117" s="26"/>
      <c r="F2117" s="13"/>
      <c r="G2117" s="13"/>
      <c r="H2117"/>
      <c r="I2117"/>
      <c r="J2117"/>
      <c r="K2117"/>
      <c r="L2117"/>
      <c r="M2117"/>
      <c r="N2117"/>
      <c r="O2117"/>
      <c r="P2117" s="73"/>
      <c r="Q2117" s="74"/>
      <c r="R2117" s="74"/>
      <c r="S2117" s="74"/>
      <c r="T2117" s="74"/>
      <c r="U2117" s="74"/>
      <c r="V2117"/>
      <c r="W2117"/>
      <c r="X2117"/>
      <c r="Y2117" s="13"/>
      <c r="Z2117" s="13"/>
      <c r="AA2117" s="13"/>
      <c r="AC2117"/>
      <c r="AD2117" s="13"/>
      <c r="AI2117" s="2"/>
      <c r="AM2117" s="22"/>
    </row>
    <row r="2118" spans="1:39" s="12" customFormat="1">
      <c r="A2118" s="26"/>
      <c r="B2118" s="11"/>
      <c r="E2118" s="26"/>
      <c r="F2118" s="13"/>
      <c r="G2118" s="13"/>
      <c r="H2118"/>
      <c r="I2118"/>
      <c r="J2118"/>
      <c r="K2118"/>
      <c r="L2118"/>
      <c r="M2118"/>
      <c r="N2118"/>
      <c r="O2118"/>
      <c r="P2118" s="73"/>
      <c r="Q2118" s="74"/>
      <c r="R2118" s="74"/>
      <c r="S2118" s="74"/>
      <c r="T2118" s="74"/>
      <c r="U2118" s="74"/>
      <c r="V2118"/>
      <c r="W2118"/>
      <c r="X2118"/>
      <c r="Y2118" s="13"/>
      <c r="Z2118" s="13"/>
      <c r="AA2118" s="13"/>
      <c r="AC2118"/>
      <c r="AD2118" s="13"/>
      <c r="AI2118" s="2"/>
      <c r="AM2118" s="22"/>
    </row>
    <row r="2119" spans="1:39" s="12" customFormat="1">
      <c r="A2119" s="26"/>
      <c r="B2119" s="11"/>
      <c r="E2119" s="26"/>
      <c r="F2119" s="13"/>
      <c r="G2119" s="13"/>
      <c r="H2119"/>
      <c r="I2119"/>
      <c r="J2119"/>
      <c r="K2119"/>
      <c r="L2119"/>
      <c r="M2119"/>
      <c r="N2119"/>
      <c r="O2119"/>
      <c r="P2119" s="73"/>
      <c r="Q2119" s="74"/>
      <c r="R2119" s="74"/>
      <c r="S2119" s="74"/>
      <c r="T2119" s="74"/>
      <c r="U2119" s="74"/>
      <c r="V2119"/>
      <c r="W2119"/>
      <c r="X2119"/>
      <c r="Y2119" s="13"/>
      <c r="Z2119" s="13"/>
      <c r="AA2119" s="13"/>
      <c r="AC2119"/>
      <c r="AD2119" s="13"/>
      <c r="AI2119" s="2"/>
      <c r="AM2119" s="22"/>
    </row>
    <row r="2120" spans="1:39" s="12" customFormat="1">
      <c r="A2120" s="26"/>
      <c r="B2120" s="11"/>
      <c r="E2120" s="26"/>
      <c r="F2120" s="13"/>
      <c r="G2120" s="13"/>
      <c r="H2120"/>
      <c r="I2120"/>
      <c r="J2120"/>
      <c r="K2120"/>
      <c r="L2120"/>
      <c r="M2120"/>
      <c r="N2120"/>
      <c r="O2120"/>
      <c r="P2120" s="73"/>
      <c r="Q2120" s="74"/>
      <c r="R2120" s="74"/>
      <c r="S2120" s="74"/>
      <c r="T2120" s="74"/>
      <c r="U2120" s="74"/>
      <c r="V2120"/>
      <c r="W2120"/>
      <c r="X2120"/>
      <c r="Y2120" s="13"/>
      <c r="Z2120" s="13"/>
      <c r="AA2120" s="13"/>
      <c r="AC2120"/>
      <c r="AD2120" s="13"/>
      <c r="AI2120" s="2"/>
      <c r="AM2120" s="22"/>
    </row>
    <row r="2121" spans="1:39" s="12" customFormat="1">
      <c r="A2121" s="26"/>
      <c r="B2121" s="11"/>
      <c r="E2121" s="26"/>
      <c r="F2121" s="13"/>
      <c r="G2121" s="13"/>
      <c r="H2121"/>
      <c r="I2121"/>
      <c r="J2121"/>
      <c r="K2121"/>
      <c r="L2121"/>
      <c r="M2121"/>
      <c r="N2121"/>
      <c r="O2121"/>
      <c r="P2121" s="73"/>
      <c r="Q2121" s="74"/>
      <c r="R2121" s="74"/>
      <c r="S2121" s="74"/>
      <c r="T2121" s="74"/>
      <c r="U2121" s="74"/>
      <c r="V2121"/>
      <c r="W2121"/>
      <c r="X2121"/>
      <c r="Y2121" s="13"/>
      <c r="Z2121" s="13"/>
      <c r="AA2121" s="13"/>
      <c r="AC2121"/>
      <c r="AD2121" s="13"/>
      <c r="AI2121" s="2"/>
      <c r="AM2121" s="22"/>
    </row>
    <row r="2122" spans="1:39" s="12" customFormat="1">
      <c r="A2122" s="26"/>
      <c r="B2122" s="11"/>
      <c r="E2122" s="26"/>
      <c r="F2122" s="13"/>
      <c r="G2122" s="13"/>
      <c r="H2122"/>
      <c r="I2122"/>
      <c r="J2122"/>
      <c r="K2122"/>
      <c r="L2122"/>
      <c r="M2122"/>
      <c r="N2122"/>
      <c r="O2122"/>
      <c r="P2122" s="73"/>
      <c r="Q2122" s="74"/>
      <c r="R2122" s="74"/>
      <c r="S2122" s="74"/>
      <c r="T2122" s="74"/>
      <c r="U2122" s="74"/>
      <c r="V2122"/>
      <c r="W2122"/>
      <c r="X2122"/>
      <c r="Y2122" s="13"/>
      <c r="Z2122" s="13"/>
      <c r="AA2122" s="13"/>
      <c r="AC2122"/>
      <c r="AD2122" s="13"/>
      <c r="AI2122" s="2"/>
      <c r="AM2122" s="22"/>
    </row>
    <row r="2123" spans="1:39" s="12" customFormat="1">
      <c r="A2123" s="26"/>
      <c r="B2123" s="11"/>
      <c r="E2123" s="26"/>
      <c r="F2123" s="13"/>
      <c r="G2123" s="13"/>
      <c r="H2123"/>
      <c r="I2123"/>
      <c r="J2123"/>
      <c r="K2123"/>
      <c r="L2123"/>
      <c r="M2123"/>
      <c r="N2123"/>
      <c r="O2123"/>
      <c r="P2123" s="73"/>
      <c r="Q2123" s="74"/>
      <c r="R2123" s="74"/>
      <c r="S2123" s="74"/>
      <c r="T2123" s="74"/>
      <c r="U2123" s="74"/>
      <c r="V2123"/>
      <c r="W2123"/>
      <c r="X2123"/>
      <c r="Y2123" s="13"/>
      <c r="Z2123" s="13"/>
      <c r="AA2123" s="13"/>
      <c r="AC2123"/>
      <c r="AD2123" s="13"/>
      <c r="AI2123" s="2"/>
      <c r="AM2123" s="22"/>
    </row>
    <row r="2124" spans="1:39" s="12" customFormat="1">
      <c r="A2124" s="26"/>
      <c r="B2124" s="11"/>
      <c r="E2124" s="26"/>
      <c r="F2124" s="13"/>
      <c r="G2124" s="13"/>
      <c r="H2124"/>
      <c r="I2124"/>
      <c r="J2124"/>
      <c r="K2124"/>
      <c r="L2124"/>
      <c r="M2124"/>
      <c r="N2124"/>
      <c r="O2124"/>
      <c r="P2124" s="73"/>
      <c r="Q2124" s="74"/>
      <c r="R2124" s="74"/>
      <c r="S2124" s="74"/>
      <c r="T2124" s="74"/>
      <c r="U2124" s="74"/>
      <c r="V2124"/>
      <c r="W2124"/>
      <c r="X2124"/>
      <c r="Y2124" s="13"/>
      <c r="Z2124" s="13"/>
      <c r="AA2124" s="13"/>
      <c r="AC2124"/>
      <c r="AD2124" s="13"/>
      <c r="AI2124" s="2"/>
      <c r="AM2124" s="22"/>
    </row>
    <row r="2125" spans="1:39" s="12" customFormat="1">
      <c r="A2125" s="26"/>
      <c r="B2125" s="11"/>
      <c r="E2125" s="26"/>
      <c r="F2125" s="13"/>
      <c r="G2125" s="13"/>
      <c r="H2125"/>
      <c r="I2125"/>
      <c r="J2125"/>
      <c r="K2125"/>
      <c r="L2125"/>
      <c r="M2125"/>
      <c r="N2125"/>
      <c r="O2125"/>
      <c r="P2125" s="73"/>
      <c r="Q2125" s="74"/>
      <c r="R2125" s="74"/>
      <c r="S2125" s="74"/>
      <c r="T2125" s="74"/>
      <c r="U2125" s="74"/>
      <c r="V2125"/>
      <c r="W2125"/>
      <c r="X2125"/>
      <c r="Y2125" s="13"/>
      <c r="Z2125" s="13"/>
      <c r="AA2125" s="13"/>
      <c r="AC2125"/>
      <c r="AD2125" s="13"/>
      <c r="AI2125" s="2"/>
      <c r="AM2125" s="22"/>
    </row>
    <row r="2126" spans="1:39" s="12" customFormat="1">
      <c r="A2126" s="26"/>
      <c r="B2126" s="11"/>
      <c r="E2126" s="26"/>
      <c r="F2126" s="13"/>
      <c r="G2126" s="13"/>
      <c r="H2126"/>
      <c r="I2126"/>
      <c r="J2126"/>
      <c r="K2126"/>
      <c r="L2126"/>
      <c r="M2126"/>
      <c r="N2126"/>
      <c r="O2126"/>
      <c r="P2126" s="73"/>
      <c r="Q2126" s="74"/>
      <c r="R2126" s="74"/>
      <c r="S2126" s="74"/>
      <c r="T2126" s="74"/>
      <c r="U2126" s="74"/>
      <c r="V2126"/>
      <c r="W2126"/>
      <c r="X2126"/>
      <c r="Y2126" s="13"/>
      <c r="Z2126" s="13"/>
      <c r="AA2126" s="13"/>
      <c r="AC2126"/>
      <c r="AD2126" s="13"/>
      <c r="AI2126" s="2"/>
      <c r="AM2126" s="22"/>
    </row>
    <row r="2127" spans="1:39" s="12" customFormat="1">
      <c r="A2127" s="26"/>
      <c r="B2127" s="11"/>
      <c r="E2127" s="26"/>
      <c r="F2127" s="13"/>
      <c r="G2127" s="13"/>
      <c r="H2127"/>
      <c r="I2127"/>
      <c r="J2127"/>
      <c r="K2127"/>
      <c r="L2127"/>
      <c r="M2127"/>
      <c r="N2127"/>
      <c r="O2127"/>
      <c r="P2127" s="73"/>
      <c r="Q2127" s="74"/>
      <c r="R2127" s="74"/>
      <c r="S2127" s="74"/>
      <c r="T2127" s="74"/>
      <c r="U2127" s="74"/>
      <c r="V2127"/>
      <c r="W2127"/>
      <c r="X2127"/>
      <c r="Y2127" s="13"/>
      <c r="Z2127" s="13"/>
      <c r="AA2127" s="13"/>
      <c r="AC2127"/>
      <c r="AD2127" s="13"/>
      <c r="AI2127" s="2"/>
      <c r="AM2127" s="22"/>
    </row>
    <row r="2128" spans="1:39" s="12" customFormat="1">
      <c r="A2128" s="26"/>
      <c r="B2128" s="11"/>
      <c r="E2128" s="26"/>
      <c r="F2128" s="13"/>
      <c r="G2128" s="13"/>
      <c r="H2128"/>
      <c r="I2128"/>
      <c r="J2128"/>
      <c r="K2128"/>
      <c r="L2128"/>
      <c r="M2128"/>
      <c r="N2128"/>
      <c r="O2128"/>
      <c r="P2128" s="73"/>
      <c r="Q2128" s="74"/>
      <c r="R2128" s="74"/>
      <c r="S2128" s="74"/>
      <c r="T2128" s="74"/>
      <c r="U2128" s="74"/>
      <c r="V2128"/>
      <c r="W2128"/>
      <c r="X2128"/>
      <c r="Y2128" s="13"/>
      <c r="Z2128" s="13"/>
      <c r="AA2128" s="13"/>
      <c r="AC2128"/>
      <c r="AD2128" s="13"/>
      <c r="AI2128" s="2"/>
      <c r="AM2128" s="22"/>
    </row>
    <row r="2129" spans="1:39" s="12" customFormat="1">
      <c r="A2129" s="26"/>
      <c r="B2129" s="11"/>
      <c r="E2129" s="26"/>
      <c r="F2129" s="13"/>
      <c r="G2129" s="13"/>
      <c r="H2129"/>
      <c r="I2129"/>
      <c r="J2129"/>
      <c r="K2129"/>
      <c r="L2129"/>
      <c r="M2129"/>
      <c r="N2129"/>
      <c r="O2129"/>
      <c r="P2129" s="73"/>
      <c r="Q2129" s="74"/>
      <c r="R2129" s="74"/>
      <c r="S2129" s="74"/>
      <c r="T2129" s="74"/>
      <c r="U2129" s="74"/>
      <c r="V2129"/>
      <c r="W2129"/>
      <c r="X2129"/>
      <c r="Y2129" s="13"/>
      <c r="Z2129" s="13"/>
      <c r="AA2129" s="13"/>
      <c r="AC2129"/>
      <c r="AD2129" s="13"/>
      <c r="AI2129" s="2"/>
      <c r="AM2129" s="22"/>
    </row>
    <row r="2130" spans="1:39" s="12" customFormat="1">
      <c r="A2130" s="26"/>
      <c r="B2130" s="11"/>
      <c r="E2130" s="26"/>
      <c r="F2130" s="13"/>
      <c r="G2130" s="13"/>
      <c r="H2130"/>
      <c r="I2130"/>
      <c r="J2130"/>
      <c r="K2130"/>
      <c r="L2130"/>
      <c r="M2130"/>
      <c r="N2130"/>
      <c r="O2130"/>
      <c r="P2130" s="73"/>
      <c r="Q2130" s="74"/>
      <c r="R2130" s="74"/>
      <c r="S2130" s="74"/>
      <c r="T2130" s="74"/>
      <c r="U2130" s="74"/>
      <c r="V2130"/>
      <c r="W2130"/>
      <c r="X2130"/>
      <c r="Y2130" s="13"/>
      <c r="Z2130" s="13"/>
      <c r="AA2130" s="13"/>
      <c r="AC2130"/>
      <c r="AD2130" s="13"/>
      <c r="AI2130" s="2"/>
      <c r="AM2130" s="22"/>
    </row>
    <row r="2131" spans="1:39" s="12" customFormat="1">
      <c r="A2131" s="26"/>
      <c r="B2131" s="11"/>
      <c r="E2131" s="26"/>
      <c r="F2131" s="13"/>
      <c r="G2131" s="13"/>
      <c r="H2131"/>
      <c r="I2131"/>
      <c r="J2131"/>
      <c r="K2131"/>
      <c r="L2131"/>
      <c r="M2131"/>
      <c r="N2131"/>
      <c r="O2131"/>
      <c r="P2131" s="73"/>
      <c r="Q2131" s="74"/>
      <c r="R2131" s="74"/>
      <c r="S2131" s="74"/>
      <c r="T2131" s="74"/>
      <c r="U2131" s="74"/>
      <c r="V2131"/>
      <c r="W2131"/>
      <c r="X2131"/>
      <c r="Y2131" s="13"/>
      <c r="Z2131" s="13"/>
      <c r="AA2131" s="13"/>
      <c r="AC2131"/>
      <c r="AD2131" s="13"/>
      <c r="AI2131" s="2"/>
      <c r="AM2131" s="22"/>
    </row>
    <row r="2132" spans="1:39" s="12" customFormat="1">
      <c r="A2132" s="26"/>
      <c r="B2132" s="11"/>
      <c r="E2132" s="26"/>
      <c r="F2132" s="13"/>
      <c r="G2132" s="13"/>
      <c r="H2132"/>
      <c r="I2132"/>
      <c r="J2132"/>
      <c r="K2132"/>
      <c r="L2132"/>
      <c r="M2132"/>
      <c r="N2132"/>
      <c r="O2132"/>
      <c r="P2132" s="73"/>
      <c r="Q2132" s="74"/>
      <c r="R2132" s="74"/>
      <c r="S2132" s="74"/>
      <c r="T2132" s="74"/>
      <c r="U2132" s="74"/>
      <c r="V2132"/>
      <c r="W2132"/>
      <c r="X2132"/>
      <c r="Y2132" s="13"/>
      <c r="Z2132" s="13"/>
      <c r="AA2132" s="13"/>
      <c r="AC2132"/>
      <c r="AD2132" s="13"/>
      <c r="AI2132" s="2"/>
      <c r="AM2132" s="22"/>
    </row>
    <row r="2133" spans="1:39" s="12" customFormat="1">
      <c r="A2133" s="26"/>
      <c r="B2133" s="11"/>
      <c r="E2133" s="26"/>
      <c r="F2133" s="13"/>
      <c r="G2133" s="13"/>
      <c r="H2133"/>
      <c r="I2133"/>
      <c r="J2133"/>
      <c r="K2133"/>
      <c r="L2133"/>
      <c r="M2133"/>
      <c r="N2133"/>
      <c r="O2133"/>
      <c r="P2133" s="73"/>
      <c r="Q2133" s="74"/>
      <c r="R2133" s="74"/>
      <c r="S2133" s="74"/>
      <c r="T2133" s="74"/>
      <c r="U2133" s="74"/>
      <c r="V2133"/>
      <c r="W2133"/>
      <c r="X2133"/>
      <c r="Y2133" s="13"/>
      <c r="Z2133" s="13"/>
      <c r="AA2133" s="13"/>
      <c r="AC2133"/>
      <c r="AD2133" s="13"/>
      <c r="AI2133" s="2"/>
      <c r="AM2133" s="22"/>
    </row>
    <row r="2134" spans="1:39" s="12" customFormat="1">
      <c r="A2134" s="26"/>
      <c r="B2134" s="11"/>
      <c r="E2134" s="26"/>
      <c r="F2134" s="13"/>
      <c r="G2134" s="13"/>
      <c r="H2134"/>
      <c r="I2134"/>
      <c r="J2134"/>
      <c r="K2134"/>
      <c r="L2134"/>
      <c r="M2134"/>
      <c r="N2134"/>
      <c r="O2134"/>
      <c r="P2134" s="73"/>
      <c r="Q2134" s="74"/>
      <c r="R2134" s="74"/>
      <c r="S2134" s="74"/>
      <c r="T2134" s="74"/>
      <c r="U2134" s="74"/>
      <c r="V2134"/>
      <c r="W2134"/>
      <c r="X2134"/>
      <c r="Y2134" s="13"/>
      <c r="Z2134" s="13"/>
      <c r="AA2134" s="13"/>
      <c r="AC2134"/>
      <c r="AD2134" s="13"/>
      <c r="AI2134" s="2"/>
      <c r="AM2134" s="22"/>
    </row>
    <row r="2135" spans="1:39" s="12" customFormat="1">
      <c r="A2135" s="26"/>
      <c r="B2135" s="11"/>
      <c r="E2135" s="26"/>
      <c r="F2135" s="13"/>
      <c r="G2135" s="13"/>
      <c r="H2135"/>
      <c r="I2135"/>
      <c r="J2135"/>
      <c r="K2135"/>
      <c r="L2135"/>
      <c r="M2135"/>
      <c r="N2135"/>
      <c r="O2135"/>
      <c r="P2135" s="73"/>
      <c r="Q2135" s="74"/>
      <c r="R2135" s="74"/>
      <c r="S2135" s="74"/>
      <c r="T2135" s="74"/>
      <c r="U2135" s="74"/>
      <c r="V2135"/>
      <c r="W2135"/>
      <c r="X2135"/>
      <c r="Y2135" s="13"/>
      <c r="Z2135" s="13"/>
      <c r="AA2135" s="13"/>
      <c r="AC2135"/>
      <c r="AD2135" s="13"/>
      <c r="AI2135" s="2"/>
      <c r="AM2135" s="22"/>
    </row>
    <row r="2136" spans="1:39" s="12" customFormat="1">
      <c r="A2136" s="26"/>
      <c r="B2136" s="11"/>
      <c r="E2136" s="26"/>
      <c r="F2136" s="13"/>
      <c r="G2136" s="13"/>
      <c r="H2136"/>
      <c r="I2136"/>
      <c r="J2136"/>
      <c r="K2136"/>
      <c r="L2136"/>
      <c r="M2136"/>
      <c r="N2136"/>
      <c r="O2136"/>
      <c r="P2136" s="73"/>
      <c r="Q2136" s="74"/>
      <c r="R2136" s="74"/>
      <c r="S2136" s="74"/>
      <c r="T2136" s="74"/>
      <c r="U2136" s="74"/>
      <c r="V2136"/>
      <c r="W2136"/>
      <c r="X2136"/>
      <c r="Y2136" s="13"/>
      <c r="Z2136" s="13"/>
      <c r="AA2136" s="13"/>
      <c r="AC2136"/>
      <c r="AD2136" s="13"/>
      <c r="AI2136" s="2"/>
      <c r="AM2136" s="22"/>
    </row>
    <row r="2137" spans="1:39" s="12" customFormat="1">
      <c r="A2137" s="26"/>
      <c r="B2137" s="11"/>
      <c r="E2137" s="26"/>
      <c r="F2137" s="13"/>
      <c r="G2137" s="13"/>
      <c r="H2137"/>
      <c r="I2137"/>
      <c r="J2137"/>
      <c r="K2137"/>
      <c r="L2137"/>
      <c r="M2137"/>
      <c r="N2137"/>
      <c r="O2137"/>
      <c r="P2137" s="73"/>
      <c r="Q2137" s="74"/>
      <c r="R2137" s="74"/>
      <c r="S2137" s="74"/>
      <c r="T2137" s="74"/>
      <c r="U2137" s="74"/>
      <c r="V2137"/>
      <c r="W2137"/>
      <c r="X2137"/>
      <c r="Y2137" s="13"/>
      <c r="Z2137" s="13"/>
      <c r="AA2137" s="13"/>
      <c r="AC2137"/>
      <c r="AD2137" s="13"/>
      <c r="AI2137" s="2"/>
      <c r="AM2137" s="22"/>
    </row>
    <row r="2138" spans="1:39" s="12" customFormat="1">
      <c r="A2138" s="26"/>
      <c r="B2138" s="11"/>
      <c r="E2138" s="26"/>
      <c r="F2138" s="13"/>
      <c r="G2138" s="13"/>
      <c r="H2138"/>
      <c r="I2138"/>
      <c r="J2138"/>
      <c r="K2138"/>
      <c r="L2138"/>
      <c r="M2138"/>
      <c r="N2138"/>
      <c r="O2138"/>
      <c r="P2138" s="73"/>
      <c r="Q2138" s="74"/>
      <c r="R2138" s="74"/>
      <c r="S2138" s="74"/>
      <c r="T2138" s="74"/>
      <c r="U2138" s="74"/>
      <c r="V2138"/>
      <c r="W2138"/>
      <c r="X2138"/>
      <c r="Y2138" s="13"/>
      <c r="Z2138" s="13"/>
      <c r="AA2138" s="13"/>
      <c r="AC2138"/>
      <c r="AD2138" s="13"/>
      <c r="AI2138" s="2"/>
      <c r="AM2138" s="22"/>
    </row>
    <row r="2139" spans="1:39" s="12" customFormat="1">
      <c r="A2139" s="26"/>
      <c r="B2139" s="11"/>
      <c r="E2139" s="26"/>
      <c r="F2139" s="13"/>
      <c r="G2139" s="13"/>
      <c r="H2139"/>
      <c r="I2139"/>
      <c r="J2139"/>
      <c r="K2139"/>
      <c r="L2139"/>
      <c r="M2139"/>
      <c r="N2139"/>
      <c r="O2139"/>
      <c r="P2139" s="73"/>
      <c r="Q2139" s="74"/>
      <c r="R2139" s="74"/>
      <c r="S2139" s="74"/>
      <c r="T2139" s="74"/>
      <c r="U2139" s="74"/>
      <c r="V2139"/>
      <c r="W2139"/>
      <c r="X2139"/>
      <c r="Y2139" s="13"/>
      <c r="Z2139" s="13"/>
      <c r="AA2139" s="13"/>
      <c r="AC2139"/>
      <c r="AD2139" s="13"/>
      <c r="AI2139" s="2"/>
      <c r="AM2139" s="22"/>
    </row>
    <row r="2140" spans="1:39" s="12" customFormat="1">
      <c r="A2140" s="26"/>
      <c r="B2140" s="11"/>
      <c r="E2140" s="26"/>
      <c r="F2140" s="13"/>
      <c r="G2140" s="13"/>
      <c r="H2140"/>
      <c r="I2140"/>
      <c r="J2140"/>
      <c r="K2140"/>
      <c r="L2140"/>
      <c r="M2140"/>
      <c r="N2140"/>
      <c r="O2140"/>
      <c r="P2140" s="73"/>
      <c r="Q2140" s="74"/>
      <c r="R2140" s="74"/>
      <c r="S2140" s="74"/>
      <c r="T2140" s="74"/>
      <c r="U2140" s="74"/>
      <c r="V2140"/>
      <c r="W2140"/>
      <c r="X2140"/>
      <c r="Y2140" s="13"/>
      <c r="Z2140" s="13"/>
      <c r="AA2140" s="13"/>
      <c r="AC2140"/>
      <c r="AD2140" s="13"/>
      <c r="AI2140" s="2"/>
      <c r="AM2140" s="22"/>
    </row>
    <row r="2141" spans="1:39" s="12" customFormat="1">
      <c r="A2141" s="26"/>
      <c r="B2141" s="11"/>
      <c r="E2141" s="26"/>
      <c r="F2141" s="13"/>
      <c r="G2141" s="13"/>
      <c r="H2141"/>
      <c r="I2141"/>
      <c r="J2141"/>
      <c r="K2141"/>
      <c r="L2141"/>
      <c r="M2141"/>
      <c r="N2141"/>
      <c r="O2141"/>
      <c r="P2141" s="73"/>
      <c r="Q2141" s="74"/>
      <c r="R2141" s="74"/>
      <c r="S2141" s="74"/>
      <c r="T2141" s="74"/>
      <c r="U2141" s="74"/>
      <c r="V2141"/>
      <c r="W2141"/>
      <c r="X2141"/>
      <c r="Y2141" s="13"/>
      <c r="Z2141" s="13"/>
      <c r="AA2141" s="13"/>
      <c r="AC2141"/>
      <c r="AD2141" s="13"/>
      <c r="AI2141" s="2"/>
      <c r="AM2141" s="22"/>
    </row>
    <row r="2142" spans="1:39" s="12" customFormat="1">
      <c r="A2142" s="26"/>
      <c r="B2142" s="11"/>
      <c r="E2142" s="26"/>
      <c r="F2142" s="13"/>
      <c r="G2142" s="13"/>
      <c r="H2142"/>
      <c r="I2142"/>
      <c r="J2142"/>
      <c r="K2142"/>
      <c r="L2142"/>
      <c r="M2142"/>
      <c r="N2142"/>
      <c r="O2142"/>
      <c r="P2142" s="73"/>
      <c r="Q2142" s="74"/>
      <c r="R2142" s="74"/>
      <c r="S2142" s="74"/>
      <c r="T2142" s="74"/>
      <c r="U2142" s="74"/>
      <c r="V2142"/>
      <c r="W2142"/>
      <c r="X2142"/>
      <c r="Y2142" s="13"/>
      <c r="Z2142" s="13"/>
      <c r="AA2142" s="13"/>
      <c r="AC2142"/>
      <c r="AD2142" s="13"/>
      <c r="AI2142" s="2"/>
      <c r="AM2142" s="22"/>
    </row>
    <row r="2143" spans="1:39" s="12" customFormat="1">
      <c r="A2143" s="26"/>
      <c r="B2143" s="11"/>
      <c r="E2143" s="26"/>
      <c r="F2143" s="13"/>
      <c r="G2143" s="13"/>
      <c r="H2143"/>
      <c r="I2143"/>
      <c r="J2143"/>
      <c r="K2143"/>
      <c r="L2143"/>
      <c r="M2143"/>
      <c r="N2143"/>
      <c r="O2143"/>
      <c r="P2143" s="73"/>
      <c r="Q2143" s="74"/>
      <c r="R2143" s="74"/>
      <c r="S2143" s="74"/>
      <c r="T2143" s="74"/>
      <c r="U2143" s="74"/>
      <c r="V2143"/>
      <c r="W2143"/>
      <c r="X2143"/>
      <c r="Y2143" s="13"/>
      <c r="Z2143" s="13"/>
      <c r="AA2143" s="13"/>
      <c r="AC2143"/>
      <c r="AD2143" s="13"/>
      <c r="AI2143" s="2"/>
      <c r="AM2143" s="22"/>
    </row>
    <row r="2144" spans="1:39" s="12" customFormat="1">
      <c r="A2144" s="26"/>
      <c r="B2144" s="11"/>
      <c r="E2144" s="26"/>
      <c r="F2144" s="13"/>
      <c r="G2144" s="13"/>
      <c r="H2144"/>
      <c r="I2144"/>
      <c r="J2144"/>
      <c r="K2144"/>
      <c r="L2144"/>
      <c r="M2144"/>
      <c r="N2144"/>
      <c r="O2144"/>
      <c r="P2144" s="73"/>
      <c r="Q2144" s="74"/>
      <c r="R2144" s="74"/>
      <c r="S2144" s="74"/>
      <c r="T2144" s="74"/>
      <c r="U2144" s="74"/>
      <c r="V2144"/>
      <c r="W2144"/>
      <c r="X2144"/>
      <c r="Y2144" s="13"/>
      <c r="Z2144" s="13"/>
      <c r="AA2144" s="13"/>
      <c r="AC2144"/>
      <c r="AD2144" s="13"/>
      <c r="AI2144" s="2"/>
      <c r="AM2144" s="22"/>
    </row>
    <row r="2145" spans="1:39" s="12" customFormat="1">
      <c r="A2145" s="26"/>
      <c r="B2145" s="11"/>
      <c r="E2145" s="26"/>
      <c r="F2145" s="13"/>
      <c r="G2145" s="13"/>
      <c r="H2145"/>
      <c r="I2145"/>
      <c r="J2145"/>
      <c r="K2145"/>
      <c r="L2145"/>
      <c r="M2145"/>
      <c r="N2145"/>
      <c r="O2145"/>
      <c r="P2145" s="73"/>
      <c r="Q2145" s="74"/>
      <c r="R2145" s="74"/>
      <c r="S2145" s="74"/>
      <c r="T2145" s="74"/>
      <c r="U2145" s="74"/>
      <c r="V2145"/>
      <c r="W2145"/>
      <c r="X2145"/>
      <c r="Y2145" s="13"/>
      <c r="Z2145" s="13"/>
      <c r="AA2145" s="13"/>
      <c r="AC2145"/>
      <c r="AD2145" s="13"/>
      <c r="AI2145" s="2"/>
      <c r="AM2145" s="22"/>
    </row>
    <row r="2146" spans="1:39" s="12" customFormat="1">
      <c r="A2146" s="26"/>
      <c r="B2146" s="11"/>
      <c r="E2146" s="26"/>
      <c r="F2146" s="13"/>
      <c r="G2146" s="13"/>
      <c r="H2146"/>
      <c r="I2146"/>
      <c r="J2146"/>
      <c r="K2146"/>
      <c r="L2146"/>
      <c r="M2146"/>
      <c r="N2146"/>
      <c r="O2146"/>
      <c r="P2146" s="73"/>
      <c r="Q2146" s="74"/>
      <c r="R2146" s="74"/>
      <c r="S2146" s="74"/>
      <c r="T2146" s="74"/>
      <c r="U2146" s="74"/>
      <c r="V2146"/>
      <c r="W2146"/>
      <c r="X2146"/>
      <c r="Y2146" s="13"/>
      <c r="Z2146" s="13"/>
      <c r="AA2146" s="13"/>
      <c r="AC2146"/>
      <c r="AD2146" s="13"/>
      <c r="AI2146" s="2"/>
      <c r="AM2146" s="22"/>
    </row>
    <row r="2147" spans="1:39" s="12" customFormat="1">
      <c r="A2147" s="26"/>
      <c r="B2147" s="11"/>
      <c r="E2147" s="26"/>
      <c r="F2147" s="13"/>
      <c r="G2147" s="13"/>
      <c r="H2147"/>
      <c r="I2147"/>
      <c r="J2147"/>
      <c r="K2147"/>
      <c r="L2147"/>
      <c r="M2147"/>
      <c r="N2147"/>
      <c r="O2147"/>
      <c r="P2147" s="73"/>
      <c r="Q2147" s="74"/>
      <c r="R2147" s="74"/>
      <c r="S2147" s="74"/>
      <c r="T2147" s="74"/>
      <c r="U2147" s="74"/>
      <c r="V2147"/>
      <c r="W2147"/>
      <c r="X2147"/>
      <c r="Y2147" s="13"/>
      <c r="Z2147" s="13"/>
      <c r="AA2147" s="13"/>
      <c r="AC2147"/>
      <c r="AD2147" s="13"/>
      <c r="AI2147" s="2"/>
      <c r="AM2147" s="22"/>
    </row>
    <row r="2148" spans="1:39" s="12" customFormat="1">
      <c r="A2148" s="26"/>
      <c r="B2148" s="11"/>
      <c r="E2148" s="26"/>
      <c r="F2148" s="13"/>
      <c r="G2148" s="13"/>
      <c r="H2148"/>
      <c r="I2148"/>
      <c r="J2148"/>
      <c r="K2148"/>
      <c r="L2148"/>
      <c r="M2148"/>
      <c r="N2148"/>
      <c r="O2148"/>
      <c r="P2148" s="73"/>
      <c r="Q2148" s="74"/>
      <c r="R2148" s="74"/>
      <c r="S2148" s="74"/>
      <c r="T2148" s="74"/>
      <c r="U2148" s="74"/>
      <c r="V2148"/>
      <c r="W2148"/>
      <c r="X2148"/>
      <c r="Y2148" s="13"/>
      <c r="Z2148" s="13"/>
      <c r="AA2148" s="13"/>
      <c r="AC2148"/>
      <c r="AD2148" s="13"/>
      <c r="AI2148" s="2"/>
      <c r="AM2148" s="22"/>
    </row>
    <row r="2149" spans="1:39" s="12" customFormat="1">
      <c r="A2149" s="26"/>
      <c r="B2149" s="11"/>
      <c r="E2149" s="26"/>
      <c r="F2149" s="13"/>
      <c r="G2149" s="13"/>
      <c r="H2149"/>
      <c r="I2149"/>
      <c r="J2149"/>
      <c r="K2149"/>
      <c r="L2149"/>
      <c r="M2149"/>
      <c r="N2149"/>
      <c r="O2149"/>
      <c r="P2149" s="73"/>
      <c r="Q2149" s="74"/>
      <c r="R2149" s="74"/>
      <c r="S2149" s="74"/>
      <c r="T2149" s="74"/>
      <c r="U2149" s="74"/>
      <c r="V2149"/>
      <c r="W2149"/>
      <c r="X2149"/>
      <c r="Y2149" s="13"/>
      <c r="Z2149" s="13"/>
      <c r="AA2149" s="13"/>
      <c r="AC2149"/>
      <c r="AD2149" s="13"/>
      <c r="AI2149" s="2"/>
      <c r="AM2149" s="22"/>
    </row>
    <row r="2150" spans="1:39" s="12" customFormat="1">
      <c r="A2150" s="26"/>
      <c r="B2150" s="11"/>
      <c r="E2150" s="26"/>
      <c r="F2150" s="13"/>
      <c r="G2150" s="13"/>
      <c r="H2150"/>
      <c r="I2150"/>
      <c r="J2150"/>
      <c r="K2150"/>
      <c r="L2150"/>
      <c r="M2150"/>
      <c r="N2150"/>
      <c r="O2150"/>
      <c r="P2150" s="73"/>
      <c r="Q2150" s="74"/>
      <c r="R2150" s="74"/>
      <c r="S2150" s="74"/>
      <c r="T2150" s="74"/>
      <c r="U2150" s="74"/>
      <c r="V2150"/>
      <c r="W2150"/>
      <c r="X2150"/>
      <c r="Y2150" s="13"/>
      <c r="Z2150" s="13"/>
      <c r="AA2150" s="13"/>
      <c r="AC2150"/>
      <c r="AD2150" s="13"/>
      <c r="AI2150" s="2"/>
      <c r="AM2150" s="22"/>
    </row>
    <row r="2151" spans="1:39" s="12" customFormat="1">
      <c r="A2151" s="26"/>
      <c r="B2151" s="11"/>
      <c r="E2151" s="26"/>
      <c r="F2151" s="13"/>
      <c r="G2151" s="13"/>
      <c r="H2151"/>
      <c r="I2151"/>
      <c r="J2151"/>
      <c r="K2151"/>
      <c r="L2151"/>
      <c r="M2151"/>
      <c r="N2151"/>
      <c r="O2151"/>
      <c r="P2151" s="73"/>
      <c r="Q2151" s="74"/>
      <c r="R2151" s="74"/>
      <c r="S2151" s="74"/>
      <c r="T2151" s="74"/>
      <c r="U2151" s="74"/>
      <c r="V2151"/>
      <c r="W2151"/>
      <c r="X2151"/>
      <c r="Y2151" s="13"/>
      <c r="Z2151" s="13"/>
      <c r="AA2151" s="13"/>
      <c r="AC2151"/>
      <c r="AD2151" s="13"/>
      <c r="AI2151" s="2"/>
      <c r="AM2151" s="22"/>
    </row>
    <row r="2152" spans="1:39" s="12" customFormat="1">
      <c r="A2152" s="26"/>
      <c r="B2152" s="11"/>
      <c r="E2152" s="26"/>
      <c r="F2152" s="13"/>
      <c r="G2152" s="13"/>
      <c r="H2152"/>
      <c r="I2152"/>
      <c r="J2152"/>
      <c r="K2152"/>
      <c r="L2152"/>
      <c r="M2152"/>
      <c r="N2152"/>
      <c r="O2152"/>
      <c r="P2152" s="73"/>
      <c r="Q2152" s="74"/>
      <c r="R2152" s="74"/>
      <c r="S2152" s="74"/>
      <c r="T2152" s="74"/>
      <c r="U2152" s="74"/>
      <c r="V2152"/>
      <c r="W2152"/>
      <c r="X2152"/>
      <c r="Y2152" s="13"/>
      <c r="Z2152" s="13"/>
      <c r="AA2152" s="13"/>
      <c r="AC2152"/>
      <c r="AD2152" s="13"/>
      <c r="AI2152" s="2"/>
      <c r="AM2152" s="22"/>
    </row>
    <row r="2153" spans="1:39" s="12" customFormat="1">
      <c r="A2153" s="26"/>
      <c r="B2153" s="11"/>
      <c r="E2153" s="26"/>
      <c r="F2153" s="13"/>
      <c r="G2153" s="13"/>
      <c r="H2153"/>
      <c r="I2153"/>
      <c r="J2153"/>
      <c r="K2153"/>
      <c r="L2153"/>
      <c r="M2153"/>
      <c r="N2153"/>
      <c r="O2153"/>
      <c r="P2153" s="73"/>
      <c r="Q2153" s="74"/>
      <c r="R2153" s="74"/>
      <c r="S2153" s="74"/>
      <c r="T2153" s="74"/>
      <c r="U2153" s="74"/>
      <c r="V2153"/>
      <c r="W2153"/>
      <c r="X2153"/>
      <c r="Y2153" s="13"/>
      <c r="Z2153" s="13"/>
      <c r="AA2153" s="13"/>
      <c r="AC2153"/>
      <c r="AD2153" s="13"/>
      <c r="AI2153" s="2"/>
      <c r="AM2153" s="22"/>
    </row>
    <row r="2154" spans="1:39" s="12" customFormat="1">
      <c r="A2154" s="26"/>
      <c r="B2154" s="11"/>
      <c r="E2154" s="26"/>
      <c r="F2154" s="13"/>
      <c r="G2154" s="13"/>
      <c r="H2154"/>
      <c r="I2154"/>
      <c r="J2154"/>
      <c r="K2154"/>
      <c r="L2154"/>
      <c r="M2154"/>
      <c r="N2154"/>
      <c r="O2154"/>
      <c r="P2154" s="73"/>
      <c r="Q2154" s="74"/>
      <c r="R2154" s="74"/>
      <c r="S2154" s="74"/>
      <c r="T2154" s="74"/>
      <c r="U2154" s="74"/>
      <c r="V2154"/>
      <c r="W2154"/>
      <c r="X2154"/>
      <c r="Y2154" s="13"/>
      <c r="Z2154" s="13"/>
      <c r="AA2154" s="13"/>
      <c r="AC2154"/>
      <c r="AD2154" s="13"/>
      <c r="AI2154" s="2"/>
      <c r="AM2154" s="22"/>
    </row>
    <row r="2155" spans="1:39" s="12" customFormat="1">
      <c r="A2155" s="26"/>
      <c r="B2155" s="11"/>
      <c r="E2155" s="26"/>
      <c r="F2155" s="13"/>
      <c r="G2155" s="13"/>
      <c r="H2155"/>
      <c r="I2155"/>
      <c r="J2155"/>
      <c r="K2155"/>
      <c r="L2155"/>
      <c r="M2155"/>
      <c r="N2155"/>
      <c r="O2155"/>
      <c r="P2155" s="73"/>
      <c r="Q2155" s="74"/>
      <c r="R2155" s="74"/>
      <c r="S2155" s="74"/>
      <c r="T2155" s="74"/>
      <c r="U2155" s="74"/>
      <c r="V2155"/>
      <c r="W2155"/>
      <c r="X2155"/>
      <c r="Y2155" s="13"/>
      <c r="Z2155" s="13"/>
      <c r="AA2155" s="13"/>
      <c r="AC2155"/>
      <c r="AD2155" s="13"/>
      <c r="AI2155" s="2"/>
      <c r="AM2155" s="22"/>
    </row>
    <row r="2156" spans="1:39" s="12" customFormat="1">
      <c r="A2156" s="26"/>
      <c r="B2156" s="11"/>
      <c r="E2156" s="26"/>
      <c r="F2156" s="13"/>
      <c r="G2156" s="13"/>
      <c r="H2156"/>
      <c r="I2156"/>
      <c r="J2156"/>
      <c r="K2156"/>
      <c r="L2156"/>
      <c r="M2156"/>
      <c r="N2156"/>
      <c r="O2156"/>
      <c r="P2156" s="73"/>
      <c r="Q2156" s="74"/>
      <c r="R2156" s="74"/>
      <c r="S2156" s="74"/>
      <c r="T2156" s="74"/>
      <c r="U2156" s="74"/>
      <c r="V2156"/>
      <c r="W2156"/>
      <c r="X2156"/>
      <c r="Y2156" s="13"/>
      <c r="Z2156" s="13"/>
      <c r="AA2156" s="13"/>
      <c r="AC2156"/>
      <c r="AD2156" s="13"/>
      <c r="AI2156" s="2"/>
      <c r="AM2156" s="22"/>
    </row>
    <row r="2157" spans="1:39" s="12" customFormat="1">
      <c r="A2157" s="26"/>
      <c r="B2157" s="11"/>
      <c r="E2157" s="26"/>
      <c r="F2157" s="13"/>
      <c r="G2157" s="13"/>
      <c r="H2157"/>
      <c r="I2157"/>
      <c r="J2157"/>
      <c r="K2157"/>
      <c r="L2157"/>
      <c r="M2157"/>
      <c r="N2157"/>
      <c r="O2157"/>
      <c r="P2157" s="73"/>
      <c r="Q2157" s="74"/>
      <c r="R2157" s="74"/>
      <c r="S2157" s="74"/>
      <c r="T2157" s="74"/>
      <c r="U2157" s="74"/>
      <c r="V2157"/>
      <c r="W2157"/>
      <c r="X2157"/>
      <c r="Y2157" s="13"/>
      <c r="Z2157" s="13"/>
      <c r="AA2157" s="13"/>
      <c r="AC2157"/>
      <c r="AD2157" s="13"/>
      <c r="AI2157" s="2"/>
      <c r="AM2157" s="22"/>
    </row>
    <row r="2158" spans="1:39" s="12" customFormat="1">
      <c r="A2158" s="26"/>
      <c r="B2158" s="11"/>
      <c r="E2158" s="26"/>
      <c r="F2158" s="13"/>
      <c r="G2158" s="13"/>
      <c r="H2158"/>
      <c r="I2158"/>
      <c r="J2158"/>
      <c r="K2158"/>
      <c r="L2158"/>
      <c r="M2158"/>
      <c r="N2158"/>
      <c r="O2158"/>
      <c r="P2158" s="73"/>
      <c r="Q2158" s="74"/>
      <c r="R2158" s="74"/>
      <c r="S2158" s="74"/>
      <c r="T2158" s="74"/>
      <c r="U2158" s="74"/>
      <c r="V2158"/>
      <c r="W2158"/>
      <c r="X2158"/>
      <c r="Y2158" s="13"/>
      <c r="Z2158" s="13"/>
      <c r="AA2158" s="13"/>
      <c r="AC2158"/>
      <c r="AD2158" s="13"/>
      <c r="AI2158" s="2"/>
      <c r="AM2158" s="22"/>
    </row>
    <row r="2159" spans="1:39" s="12" customFormat="1">
      <c r="A2159" s="26"/>
      <c r="B2159" s="11"/>
      <c r="E2159" s="26"/>
      <c r="F2159" s="13"/>
      <c r="G2159" s="13"/>
      <c r="H2159"/>
      <c r="I2159"/>
      <c r="J2159"/>
      <c r="K2159"/>
      <c r="L2159"/>
      <c r="M2159"/>
      <c r="N2159"/>
      <c r="O2159"/>
      <c r="P2159" s="73"/>
      <c r="Q2159" s="74"/>
      <c r="R2159" s="74"/>
      <c r="S2159" s="74"/>
      <c r="T2159" s="74"/>
      <c r="U2159" s="74"/>
      <c r="V2159"/>
      <c r="W2159"/>
      <c r="X2159"/>
      <c r="Y2159" s="13"/>
      <c r="Z2159" s="13"/>
      <c r="AA2159" s="13"/>
      <c r="AC2159"/>
      <c r="AD2159" s="13"/>
      <c r="AI2159" s="2"/>
      <c r="AM2159" s="22"/>
    </row>
    <row r="2160" spans="1:39" s="12" customFormat="1">
      <c r="A2160" s="26"/>
      <c r="B2160" s="11"/>
      <c r="E2160" s="26"/>
      <c r="F2160" s="13"/>
      <c r="G2160" s="13"/>
      <c r="H2160"/>
      <c r="I2160"/>
      <c r="J2160"/>
      <c r="K2160"/>
      <c r="L2160"/>
      <c r="M2160"/>
      <c r="N2160"/>
      <c r="O2160"/>
      <c r="P2160" s="73"/>
      <c r="Q2160" s="74"/>
      <c r="R2160" s="74"/>
      <c r="S2160" s="74"/>
      <c r="T2160" s="74"/>
      <c r="U2160" s="74"/>
      <c r="V2160"/>
      <c r="W2160"/>
      <c r="X2160"/>
      <c r="Y2160" s="13"/>
      <c r="Z2160" s="13"/>
      <c r="AA2160" s="13"/>
      <c r="AC2160"/>
      <c r="AD2160" s="13"/>
      <c r="AI2160" s="2"/>
      <c r="AM2160" s="22"/>
    </row>
    <row r="2161" spans="1:39" s="12" customFormat="1">
      <c r="A2161" s="26"/>
      <c r="B2161" s="11"/>
      <c r="E2161" s="26"/>
      <c r="F2161" s="13"/>
      <c r="G2161" s="13"/>
      <c r="H2161"/>
      <c r="I2161"/>
      <c r="J2161"/>
      <c r="K2161"/>
      <c r="L2161"/>
      <c r="M2161"/>
      <c r="N2161"/>
      <c r="O2161"/>
      <c r="P2161" s="73"/>
      <c r="Q2161" s="74"/>
      <c r="R2161" s="74"/>
      <c r="S2161" s="74"/>
      <c r="T2161" s="74"/>
      <c r="U2161" s="74"/>
      <c r="V2161"/>
      <c r="W2161"/>
      <c r="X2161"/>
      <c r="Y2161" s="13"/>
      <c r="Z2161" s="13"/>
      <c r="AA2161" s="13"/>
      <c r="AC2161"/>
      <c r="AD2161" s="13"/>
      <c r="AI2161" s="2"/>
      <c r="AM2161" s="22"/>
    </row>
    <row r="2162" spans="1:39" s="12" customFormat="1">
      <c r="A2162" s="26"/>
      <c r="B2162" s="11"/>
      <c r="E2162" s="26"/>
      <c r="F2162" s="13"/>
      <c r="G2162" s="13"/>
      <c r="H2162"/>
      <c r="I2162"/>
      <c r="J2162"/>
      <c r="K2162"/>
      <c r="L2162"/>
      <c r="M2162"/>
      <c r="N2162"/>
      <c r="O2162"/>
      <c r="P2162" s="73"/>
      <c r="Q2162" s="74"/>
      <c r="R2162" s="74"/>
      <c r="S2162" s="74"/>
      <c r="T2162" s="74"/>
      <c r="U2162" s="74"/>
      <c r="V2162"/>
      <c r="W2162"/>
      <c r="X2162"/>
      <c r="Y2162" s="13"/>
      <c r="Z2162" s="13"/>
      <c r="AA2162" s="13"/>
      <c r="AC2162"/>
      <c r="AD2162" s="13"/>
      <c r="AI2162" s="2"/>
      <c r="AM2162" s="22"/>
    </row>
    <row r="2163" spans="1:39" s="12" customFormat="1">
      <c r="A2163" s="26"/>
      <c r="B2163" s="11"/>
      <c r="E2163" s="26"/>
      <c r="F2163" s="13"/>
      <c r="G2163" s="13"/>
      <c r="H2163"/>
      <c r="I2163"/>
      <c r="J2163"/>
      <c r="K2163"/>
      <c r="L2163"/>
      <c r="M2163"/>
      <c r="N2163"/>
      <c r="O2163"/>
      <c r="P2163" s="73"/>
      <c r="Q2163" s="74"/>
      <c r="R2163" s="74"/>
      <c r="S2163" s="74"/>
      <c r="T2163" s="74"/>
      <c r="U2163" s="74"/>
      <c r="V2163"/>
      <c r="W2163"/>
      <c r="X2163"/>
      <c r="Y2163" s="13"/>
      <c r="Z2163" s="13"/>
      <c r="AA2163" s="13"/>
      <c r="AC2163"/>
      <c r="AD2163" s="13"/>
      <c r="AI2163" s="2"/>
      <c r="AM2163" s="22"/>
    </row>
    <row r="2164" spans="1:39" s="12" customFormat="1">
      <c r="A2164" s="26"/>
      <c r="B2164" s="11"/>
      <c r="E2164" s="26"/>
      <c r="F2164" s="13"/>
      <c r="G2164" s="13"/>
      <c r="H2164"/>
      <c r="I2164"/>
      <c r="J2164"/>
      <c r="K2164"/>
      <c r="L2164"/>
      <c r="M2164"/>
      <c r="N2164"/>
      <c r="O2164"/>
      <c r="P2164" s="73"/>
      <c r="Q2164" s="74"/>
      <c r="R2164" s="74"/>
      <c r="S2164" s="74"/>
      <c r="T2164" s="74"/>
      <c r="U2164" s="74"/>
      <c r="V2164"/>
      <c r="W2164"/>
      <c r="X2164"/>
      <c r="Y2164" s="13"/>
      <c r="Z2164" s="13"/>
      <c r="AA2164" s="13"/>
      <c r="AC2164"/>
      <c r="AD2164" s="13"/>
      <c r="AI2164" s="2"/>
      <c r="AM2164" s="22"/>
    </row>
    <row r="2165" spans="1:39" s="12" customFormat="1">
      <c r="A2165" s="26"/>
      <c r="B2165" s="11"/>
      <c r="E2165" s="26"/>
      <c r="F2165" s="13"/>
      <c r="G2165" s="13"/>
      <c r="H2165"/>
      <c r="I2165"/>
      <c r="J2165"/>
      <c r="K2165"/>
      <c r="L2165"/>
      <c r="M2165"/>
      <c r="N2165"/>
      <c r="O2165"/>
      <c r="P2165" s="73"/>
      <c r="Q2165" s="74"/>
      <c r="R2165" s="74"/>
      <c r="S2165" s="74"/>
      <c r="T2165" s="74"/>
      <c r="U2165" s="74"/>
      <c r="V2165"/>
      <c r="W2165"/>
      <c r="X2165"/>
      <c r="Y2165" s="13"/>
      <c r="Z2165" s="13"/>
      <c r="AA2165" s="13"/>
      <c r="AC2165"/>
      <c r="AD2165" s="13"/>
      <c r="AI2165" s="2"/>
      <c r="AM2165" s="22"/>
    </row>
    <row r="2166" spans="1:39" s="12" customFormat="1">
      <c r="A2166" s="26"/>
      <c r="B2166" s="11"/>
      <c r="E2166" s="26"/>
      <c r="F2166" s="13"/>
      <c r="G2166" s="13"/>
      <c r="H2166"/>
      <c r="I2166"/>
      <c r="J2166"/>
      <c r="K2166"/>
      <c r="L2166"/>
      <c r="M2166"/>
      <c r="N2166"/>
      <c r="O2166"/>
      <c r="P2166" s="73"/>
      <c r="Q2166" s="74"/>
      <c r="R2166" s="74"/>
      <c r="S2166" s="74"/>
      <c r="T2166" s="74"/>
      <c r="U2166" s="74"/>
      <c r="V2166"/>
      <c r="W2166"/>
      <c r="X2166"/>
      <c r="Y2166" s="13"/>
      <c r="Z2166" s="13"/>
      <c r="AA2166" s="13"/>
      <c r="AC2166"/>
      <c r="AD2166" s="13"/>
      <c r="AI2166" s="2"/>
      <c r="AM2166" s="22"/>
    </row>
    <row r="2167" spans="1:39" s="12" customFormat="1">
      <c r="A2167" s="26"/>
      <c r="B2167" s="11"/>
      <c r="E2167" s="26"/>
      <c r="F2167" s="13"/>
      <c r="G2167" s="13"/>
      <c r="H2167"/>
      <c r="I2167"/>
      <c r="J2167"/>
      <c r="K2167"/>
      <c r="L2167"/>
      <c r="M2167"/>
      <c r="N2167"/>
      <c r="O2167"/>
      <c r="P2167" s="73"/>
      <c r="Q2167" s="74"/>
      <c r="R2167" s="74"/>
      <c r="S2167" s="74"/>
      <c r="T2167" s="74"/>
      <c r="U2167" s="74"/>
      <c r="V2167"/>
      <c r="W2167"/>
      <c r="X2167"/>
      <c r="Y2167" s="13"/>
      <c r="Z2167" s="13"/>
      <c r="AA2167" s="13"/>
      <c r="AC2167"/>
      <c r="AD2167" s="13"/>
      <c r="AI2167" s="2"/>
      <c r="AM2167" s="22"/>
    </row>
    <row r="2168" spans="1:39" s="12" customFormat="1">
      <c r="A2168" s="26"/>
      <c r="B2168" s="11"/>
      <c r="E2168" s="26"/>
      <c r="F2168" s="13"/>
      <c r="G2168" s="13"/>
      <c r="H2168"/>
      <c r="I2168"/>
      <c r="J2168"/>
      <c r="K2168"/>
      <c r="L2168"/>
      <c r="M2168"/>
      <c r="N2168"/>
      <c r="O2168"/>
      <c r="P2168" s="73"/>
      <c r="Q2168" s="74"/>
      <c r="R2168" s="74"/>
      <c r="S2168" s="74"/>
      <c r="T2168" s="74"/>
      <c r="U2168" s="74"/>
      <c r="V2168"/>
      <c r="W2168"/>
      <c r="X2168"/>
      <c r="Y2168" s="13"/>
      <c r="Z2168" s="13"/>
      <c r="AA2168" s="13"/>
      <c r="AC2168"/>
      <c r="AD2168" s="13"/>
      <c r="AI2168" s="2"/>
      <c r="AM2168" s="22"/>
    </row>
    <row r="2169" spans="1:39" s="12" customFormat="1">
      <c r="A2169" s="26"/>
      <c r="B2169" s="11"/>
      <c r="E2169" s="26"/>
      <c r="F2169" s="13"/>
      <c r="G2169" s="13"/>
      <c r="H2169"/>
      <c r="I2169"/>
      <c r="J2169"/>
      <c r="K2169"/>
      <c r="L2169"/>
      <c r="M2169"/>
      <c r="N2169"/>
      <c r="O2169"/>
      <c r="P2169" s="73"/>
      <c r="Q2169" s="74"/>
      <c r="R2169" s="74"/>
      <c r="S2169" s="74"/>
      <c r="T2169" s="74"/>
      <c r="U2169" s="74"/>
      <c r="V2169"/>
      <c r="W2169"/>
      <c r="X2169"/>
      <c r="Y2169" s="13"/>
      <c r="Z2169" s="13"/>
      <c r="AA2169" s="13"/>
      <c r="AC2169"/>
      <c r="AD2169" s="13"/>
      <c r="AI2169" s="2"/>
      <c r="AM2169" s="22"/>
    </row>
    <row r="2170" spans="1:39" s="12" customFormat="1">
      <c r="A2170" s="26"/>
      <c r="B2170" s="11"/>
      <c r="E2170" s="26"/>
      <c r="F2170" s="13"/>
      <c r="G2170" s="13"/>
      <c r="H2170"/>
      <c r="I2170"/>
      <c r="J2170"/>
      <c r="K2170"/>
      <c r="L2170"/>
      <c r="M2170"/>
      <c r="N2170"/>
      <c r="O2170"/>
      <c r="P2170" s="73"/>
      <c r="Q2170" s="74"/>
      <c r="R2170" s="74"/>
      <c r="S2170" s="74"/>
      <c r="T2170" s="74"/>
      <c r="U2170" s="74"/>
      <c r="V2170"/>
      <c r="W2170"/>
      <c r="X2170"/>
      <c r="Y2170" s="13"/>
      <c r="Z2170" s="13"/>
      <c r="AA2170" s="13"/>
      <c r="AC2170"/>
      <c r="AD2170" s="13"/>
      <c r="AI2170" s="2"/>
      <c r="AM2170" s="22"/>
    </row>
    <row r="2171" spans="1:39" s="12" customFormat="1">
      <c r="A2171" s="26"/>
      <c r="B2171" s="11"/>
      <c r="E2171" s="26"/>
      <c r="F2171" s="13"/>
      <c r="G2171" s="13"/>
      <c r="H2171"/>
      <c r="I2171"/>
      <c r="J2171"/>
      <c r="K2171"/>
      <c r="L2171"/>
      <c r="M2171"/>
      <c r="N2171"/>
      <c r="O2171"/>
      <c r="P2171" s="73"/>
      <c r="Q2171" s="74"/>
      <c r="R2171" s="74"/>
      <c r="S2171" s="74"/>
      <c r="T2171" s="74"/>
      <c r="U2171" s="74"/>
      <c r="V2171"/>
      <c r="W2171"/>
      <c r="X2171"/>
      <c r="Y2171" s="13"/>
      <c r="Z2171" s="13"/>
      <c r="AA2171" s="13"/>
      <c r="AC2171"/>
      <c r="AD2171" s="13"/>
      <c r="AI2171" s="2"/>
      <c r="AM2171" s="22"/>
    </row>
    <row r="2172" spans="1:39" s="12" customFormat="1">
      <c r="A2172" s="26"/>
      <c r="B2172" s="11"/>
      <c r="E2172" s="26"/>
      <c r="F2172" s="13"/>
      <c r="G2172" s="13"/>
      <c r="H2172"/>
      <c r="I2172"/>
      <c r="J2172"/>
      <c r="K2172"/>
      <c r="L2172"/>
      <c r="M2172"/>
      <c r="N2172"/>
      <c r="O2172"/>
      <c r="P2172" s="73"/>
      <c r="Q2172" s="74"/>
      <c r="R2172" s="74"/>
      <c r="S2172" s="74"/>
      <c r="T2172" s="74"/>
      <c r="U2172" s="74"/>
      <c r="V2172"/>
      <c r="W2172"/>
      <c r="X2172"/>
      <c r="Y2172" s="13"/>
      <c r="Z2172" s="13"/>
      <c r="AA2172" s="13"/>
      <c r="AC2172"/>
      <c r="AD2172" s="13"/>
      <c r="AI2172" s="2"/>
      <c r="AM2172" s="22"/>
    </row>
    <row r="2173" spans="1:39" s="12" customFormat="1">
      <c r="A2173" s="26"/>
      <c r="B2173" s="11"/>
      <c r="E2173" s="26"/>
      <c r="F2173" s="13"/>
      <c r="G2173" s="13"/>
      <c r="H2173"/>
      <c r="I2173"/>
      <c r="J2173"/>
      <c r="K2173"/>
      <c r="L2173"/>
      <c r="M2173"/>
      <c r="N2173"/>
      <c r="O2173"/>
      <c r="P2173" s="73"/>
      <c r="Q2173" s="74"/>
      <c r="R2173" s="74"/>
      <c r="S2173" s="74"/>
      <c r="T2173" s="74"/>
      <c r="U2173" s="74"/>
      <c r="V2173"/>
      <c r="W2173"/>
      <c r="X2173"/>
      <c r="Y2173" s="13"/>
      <c r="Z2173" s="13"/>
      <c r="AA2173" s="13"/>
      <c r="AC2173"/>
      <c r="AD2173" s="13"/>
      <c r="AI2173" s="2"/>
      <c r="AM2173" s="22"/>
    </row>
    <row r="2174" spans="1:39" s="12" customFormat="1">
      <c r="A2174" s="26"/>
      <c r="B2174" s="11"/>
      <c r="E2174" s="26"/>
      <c r="F2174" s="13"/>
      <c r="G2174" s="13"/>
      <c r="H2174"/>
      <c r="I2174"/>
      <c r="J2174"/>
      <c r="K2174"/>
      <c r="L2174"/>
      <c r="M2174"/>
      <c r="N2174"/>
      <c r="O2174"/>
      <c r="P2174" s="73"/>
      <c r="Q2174" s="74"/>
      <c r="R2174" s="74"/>
      <c r="S2174" s="74"/>
      <c r="T2174" s="74"/>
      <c r="U2174" s="74"/>
      <c r="V2174"/>
      <c r="W2174"/>
      <c r="X2174"/>
      <c r="Y2174" s="13"/>
      <c r="Z2174" s="13"/>
      <c r="AA2174" s="13"/>
      <c r="AC2174"/>
      <c r="AD2174" s="13"/>
      <c r="AI2174" s="2"/>
      <c r="AM2174" s="22"/>
    </row>
    <row r="2175" spans="1:39" s="12" customFormat="1">
      <c r="A2175" s="26"/>
      <c r="B2175" s="11"/>
      <c r="E2175" s="26"/>
      <c r="F2175" s="13"/>
      <c r="G2175" s="13"/>
      <c r="H2175"/>
      <c r="I2175"/>
      <c r="J2175"/>
      <c r="K2175"/>
      <c r="L2175"/>
      <c r="M2175"/>
      <c r="N2175"/>
      <c r="O2175"/>
      <c r="P2175" s="73"/>
      <c r="Q2175" s="74"/>
      <c r="R2175" s="74"/>
      <c r="S2175" s="74"/>
      <c r="T2175" s="74"/>
      <c r="U2175" s="74"/>
      <c r="V2175"/>
      <c r="W2175"/>
      <c r="X2175"/>
      <c r="Y2175" s="13"/>
      <c r="Z2175" s="13"/>
      <c r="AA2175" s="13"/>
      <c r="AC2175"/>
      <c r="AD2175" s="13"/>
      <c r="AI2175" s="2"/>
      <c r="AM2175" s="22"/>
    </row>
    <row r="2176" spans="1:39" s="12" customFormat="1">
      <c r="A2176" s="26"/>
      <c r="B2176" s="11"/>
      <c r="E2176" s="26"/>
      <c r="F2176" s="13"/>
      <c r="G2176" s="13"/>
      <c r="H2176"/>
      <c r="I2176"/>
      <c r="J2176"/>
      <c r="K2176"/>
      <c r="L2176"/>
      <c r="M2176"/>
      <c r="N2176"/>
      <c r="O2176"/>
      <c r="P2176" s="73"/>
      <c r="Q2176" s="74"/>
      <c r="R2176" s="74"/>
      <c r="S2176" s="74"/>
      <c r="T2176" s="74"/>
      <c r="U2176" s="74"/>
      <c r="V2176"/>
      <c r="W2176"/>
      <c r="X2176"/>
      <c r="Y2176" s="13"/>
      <c r="Z2176" s="13"/>
      <c r="AA2176" s="13"/>
      <c r="AC2176"/>
      <c r="AD2176" s="13"/>
      <c r="AI2176" s="2"/>
      <c r="AM2176" s="22"/>
    </row>
    <row r="2177" spans="1:39" s="12" customFormat="1">
      <c r="A2177" s="26"/>
      <c r="B2177" s="11"/>
      <c r="E2177" s="26"/>
      <c r="F2177" s="13"/>
      <c r="G2177" s="13"/>
      <c r="H2177"/>
      <c r="I2177"/>
      <c r="J2177"/>
      <c r="K2177"/>
      <c r="L2177"/>
      <c r="M2177"/>
      <c r="N2177"/>
      <c r="O2177"/>
      <c r="P2177" s="73"/>
      <c r="Q2177" s="74"/>
      <c r="R2177" s="74"/>
      <c r="S2177" s="74"/>
      <c r="T2177" s="74"/>
      <c r="U2177" s="74"/>
      <c r="V2177"/>
      <c r="W2177"/>
      <c r="X2177"/>
      <c r="Y2177" s="13"/>
      <c r="Z2177" s="13"/>
      <c r="AA2177" s="13"/>
      <c r="AC2177"/>
      <c r="AD2177" s="13"/>
      <c r="AI2177" s="2"/>
      <c r="AM2177" s="22"/>
    </row>
    <row r="2178" spans="1:39" s="12" customFormat="1">
      <c r="A2178" s="26"/>
      <c r="B2178" s="11"/>
      <c r="E2178" s="26"/>
      <c r="F2178" s="13"/>
      <c r="G2178" s="13"/>
      <c r="H2178"/>
      <c r="I2178"/>
      <c r="J2178"/>
      <c r="K2178"/>
      <c r="L2178"/>
      <c r="M2178"/>
      <c r="N2178"/>
      <c r="O2178"/>
      <c r="P2178" s="73"/>
      <c r="Q2178" s="74"/>
      <c r="R2178" s="74"/>
      <c r="S2178" s="74"/>
      <c r="T2178" s="74"/>
      <c r="U2178" s="74"/>
      <c r="V2178"/>
      <c r="W2178"/>
      <c r="X2178"/>
      <c r="Y2178" s="13"/>
      <c r="Z2178" s="13"/>
      <c r="AA2178" s="13"/>
      <c r="AC2178"/>
      <c r="AD2178" s="13"/>
      <c r="AI2178" s="2"/>
      <c r="AM2178" s="22"/>
    </row>
    <row r="2179" spans="1:39" s="12" customFormat="1">
      <c r="A2179" s="26"/>
      <c r="B2179" s="11"/>
      <c r="E2179" s="26"/>
      <c r="F2179" s="13"/>
      <c r="G2179" s="13"/>
      <c r="H2179"/>
      <c r="I2179"/>
      <c r="J2179"/>
      <c r="K2179"/>
      <c r="L2179"/>
      <c r="M2179"/>
      <c r="N2179"/>
      <c r="O2179"/>
      <c r="P2179" s="73"/>
      <c r="Q2179" s="74"/>
      <c r="R2179" s="74"/>
      <c r="S2179" s="74"/>
      <c r="T2179" s="74"/>
      <c r="U2179" s="74"/>
      <c r="V2179"/>
      <c r="W2179"/>
      <c r="X2179"/>
      <c r="Y2179" s="13"/>
      <c r="Z2179" s="13"/>
      <c r="AA2179" s="13"/>
      <c r="AC2179"/>
      <c r="AD2179" s="13"/>
      <c r="AI2179" s="2"/>
      <c r="AM2179" s="22"/>
    </row>
    <row r="2180" spans="1:39" s="12" customFormat="1">
      <c r="A2180" s="26"/>
      <c r="B2180" s="11"/>
      <c r="E2180" s="26"/>
      <c r="F2180" s="13"/>
      <c r="G2180" s="13"/>
      <c r="H2180"/>
      <c r="I2180"/>
      <c r="J2180"/>
      <c r="K2180"/>
      <c r="L2180"/>
      <c r="M2180"/>
      <c r="N2180"/>
      <c r="O2180"/>
      <c r="P2180" s="73"/>
      <c r="Q2180" s="74"/>
      <c r="R2180" s="74"/>
      <c r="S2180" s="74"/>
      <c r="T2180" s="74"/>
      <c r="U2180" s="74"/>
      <c r="V2180"/>
      <c r="W2180"/>
      <c r="X2180"/>
      <c r="Y2180" s="13"/>
      <c r="Z2180" s="13"/>
      <c r="AA2180" s="13"/>
      <c r="AC2180"/>
      <c r="AD2180" s="13"/>
      <c r="AI2180" s="2"/>
      <c r="AM2180" s="22"/>
    </row>
    <row r="2181" spans="1:39" s="12" customFormat="1">
      <c r="A2181" s="26"/>
      <c r="B2181" s="11"/>
      <c r="E2181" s="26"/>
      <c r="F2181" s="13"/>
      <c r="G2181" s="13"/>
      <c r="H2181"/>
      <c r="I2181"/>
      <c r="J2181"/>
      <c r="K2181"/>
      <c r="L2181"/>
      <c r="M2181"/>
      <c r="N2181"/>
      <c r="O2181"/>
      <c r="P2181" s="73"/>
      <c r="Q2181" s="74"/>
      <c r="R2181" s="74"/>
      <c r="S2181" s="74"/>
      <c r="T2181" s="74"/>
      <c r="U2181" s="74"/>
      <c r="V2181"/>
      <c r="W2181"/>
      <c r="X2181"/>
      <c r="Y2181" s="13"/>
      <c r="Z2181" s="13"/>
      <c r="AA2181" s="13"/>
      <c r="AC2181"/>
      <c r="AD2181" s="13"/>
      <c r="AI2181" s="2"/>
      <c r="AM2181" s="22"/>
    </row>
    <row r="2182" spans="1:39" s="12" customFormat="1">
      <c r="A2182" s="26"/>
      <c r="B2182" s="11"/>
      <c r="E2182" s="26"/>
      <c r="F2182" s="13"/>
      <c r="G2182" s="13"/>
      <c r="H2182"/>
      <c r="I2182"/>
      <c r="J2182"/>
      <c r="K2182"/>
      <c r="L2182"/>
      <c r="M2182"/>
      <c r="N2182"/>
      <c r="O2182"/>
      <c r="P2182" s="73"/>
      <c r="Q2182" s="74"/>
      <c r="R2182" s="74"/>
      <c r="S2182" s="74"/>
      <c r="T2182" s="74"/>
      <c r="U2182" s="74"/>
      <c r="V2182"/>
      <c r="W2182"/>
      <c r="X2182"/>
      <c r="Y2182" s="13"/>
      <c r="Z2182" s="13"/>
      <c r="AA2182" s="13"/>
      <c r="AC2182"/>
      <c r="AD2182" s="13"/>
      <c r="AI2182" s="2"/>
      <c r="AM2182" s="22"/>
    </row>
    <row r="2183" spans="1:39" s="12" customFormat="1">
      <c r="A2183" s="26"/>
      <c r="B2183" s="11"/>
      <c r="E2183" s="26"/>
      <c r="F2183" s="13"/>
      <c r="G2183" s="13"/>
      <c r="H2183"/>
      <c r="I2183"/>
      <c r="J2183"/>
      <c r="K2183"/>
      <c r="L2183"/>
      <c r="M2183"/>
      <c r="N2183"/>
      <c r="O2183"/>
      <c r="P2183" s="73"/>
      <c r="Q2183" s="74"/>
      <c r="R2183" s="74"/>
      <c r="S2183" s="74"/>
      <c r="T2183" s="74"/>
      <c r="U2183" s="74"/>
      <c r="V2183"/>
      <c r="W2183"/>
      <c r="X2183"/>
      <c r="Y2183" s="13"/>
      <c r="Z2183" s="13"/>
      <c r="AA2183" s="13"/>
      <c r="AC2183"/>
      <c r="AD2183" s="13"/>
      <c r="AI2183" s="2"/>
      <c r="AM2183" s="22"/>
    </row>
    <row r="2184" spans="1:39" s="12" customFormat="1">
      <c r="A2184" s="26"/>
      <c r="B2184" s="11"/>
      <c r="E2184" s="26"/>
      <c r="F2184" s="13"/>
      <c r="G2184" s="13"/>
      <c r="H2184"/>
      <c r="I2184"/>
      <c r="J2184"/>
      <c r="K2184"/>
      <c r="L2184"/>
      <c r="M2184"/>
      <c r="N2184"/>
      <c r="O2184"/>
      <c r="P2184" s="73"/>
      <c r="Q2184" s="74"/>
      <c r="R2184" s="74"/>
      <c r="S2184" s="74"/>
      <c r="T2184" s="74"/>
      <c r="U2184" s="74"/>
      <c r="V2184"/>
      <c r="W2184"/>
      <c r="X2184"/>
      <c r="Y2184" s="13"/>
      <c r="Z2184" s="13"/>
      <c r="AA2184" s="13"/>
      <c r="AC2184"/>
      <c r="AD2184" s="13"/>
      <c r="AI2184" s="2"/>
      <c r="AM2184" s="22"/>
    </row>
    <row r="2185" spans="1:39" s="12" customFormat="1">
      <c r="A2185" s="26"/>
      <c r="B2185" s="11"/>
      <c r="E2185" s="26"/>
      <c r="F2185" s="13"/>
      <c r="G2185" s="13"/>
      <c r="H2185"/>
      <c r="I2185"/>
      <c r="J2185"/>
      <c r="K2185"/>
      <c r="L2185"/>
      <c r="M2185"/>
      <c r="N2185"/>
      <c r="O2185"/>
      <c r="P2185" s="73"/>
      <c r="Q2185" s="74"/>
      <c r="R2185" s="74"/>
      <c r="S2185" s="74"/>
      <c r="T2185" s="74"/>
      <c r="U2185" s="74"/>
      <c r="V2185"/>
      <c r="W2185"/>
      <c r="X2185"/>
      <c r="Y2185" s="13"/>
      <c r="Z2185" s="13"/>
      <c r="AA2185" s="13"/>
      <c r="AC2185"/>
      <c r="AD2185" s="13"/>
      <c r="AI2185" s="2"/>
      <c r="AM2185" s="22"/>
    </row>
    <row r="2186" spans="1:39" s="12" customFormat="1">
      <c r="A2186" s="26"/>
      <c r="B2186" s="11"/>
      <c r="E2186" s="26"/>
      <c r="F2186" s="13"/>
      <c r="G2186" s="13"/>
      <c r="H2186"/>
      <c r="I2186"/>
      <c r="J2186"/>
      <c r="K2186"/>
      <c r="L2186"/>
      <c r="M2186"/>
      <c r="N2186"/>
      <c r="O2186"/>
      <c r="P2186" s="73"/>
      <c r="Q2186" s="74"/>
      <c r="R2186" s="74"/>
      <c r="S2186" s="74"/>
      <c r="T2186" s="74"/>
      <c r="U2186" s="74"/>
      <c r="V2186"/>
      <c r="W2186"/>
      <c r="X2186"/>
      <c r="Y2186" s="13"/>
      <c r="Z2186" s="13"/>
      <c r="AA2186" s="13"/>
      <c r="AC2186"/>
      <c r="AD2186" s="13"/>
      <c r="AI2186" s="2"/>
      <c r="AM2186" s="22"/>
    </row>
    <row r="2187" spans="1:39" s="12" customFormat="1">
      <c r="A2187" s="26"/>
      <c r="B2187" s="11"/>
      <c r="E2187" s="26"/>
      <c r="F2187" s="13"/>
      <c r="G2187" s="13"/>
      <c r="H2187"/>
      <c r="I2187"/>
      <c r="J2187"/>
      <c r="K2187"/>
      <c r="L2187"/>
      <c r="M2187"/>
      <c r="N2187"/>
      <c r="O2187"/>
      <c r="P2187" s="73"/>
      <c r="Q2187" s="74"/>
      <c r="R2187" s="74"/>
      <c r="S2187" s="74"/>
      <c r="T2187" s="74"/>
      <c r="U2187" s="74"/>
      <c r="V2187"/>
      <c r="W2187"/>
      <c r="X2187"/>
      <c r="Y2187" s="13"/>
      <c r="Z2187" s="13"/>
      <c r="AA2187" s="13"/>
      <c r="AC2187"/>
      <c r="AD2187" s="13"/>
      <c r="AI2187" s="2"/>
      <c r="AM2187" s="22"/>
    </row>
    <row r="2188" spans="1:39" s="12" customFormat="1">
      <c r="A2188" s="26"/>
      <c r="B2188" s="11"/>
      <c r="E2188" s="26"/>
      <c r="F2188" s="13"/>
      <c r="G2188" s="13"/>
      <c r="H2188"/>
      <c r="I2188"/>
      <c r="J2188"/>
      <c r="K2188"/>
      <c r="L2188"/>
      <c r="M2188"/>
      <c r="N2188"/>
      <c r="O2188"/>
      <c r="P2188" s="73"/>
      <c r="Q2188" s="74"/>
      <c r="R2188" s="74"/>
      <c r="S2188" s="74"/>
      <c r="T2188" s="74"/>
      <c r="U2188" s="74"/>
      <c r="V2188"/>
      <c r="W2188"/>
      <c r="X2188"/>
      <c r="Y2188" s="13"/>
      <c r="Z2188" s="13"/>
      <c r="AA2188" s="13"/>
      <c r="AC2188"/>
      <c r="AD2188" s="13"/>
      <c r="AI2188" s="2"/>
      <c r="AM2188" s="22"/>
    </row>
    <row r="2189" spans="1:39" s="12" customFormat="1">
      <c r="A2189" s="26"/>
      <c r="B2189" s="11"/>
      <c r="E2189" s="26"/>
      <c r="F2189" s="13"/>
      <c r="G2189" s="13"/>
      <c r="H2189"/>
      <c r="I2189"/>
      <c r="J2189"/>
      <c r="K2189"/>
      <c r="L2189"/>
      <c r="M2189"/>
      <c r="N2189"/>
      <c r="O2189"/>
      <c r="P2189" s="73"/>
      <c r="Q2189" s="74"/>
      <c r="R2189" s="74"/>
      <c r="S2189" s="74"/>
      <c r="T2189" s="74"/>
      <c r="U2189" s="74"/>
      <c r="V2189"/>
      <c r="W2189"/>
      <c r="X2189"/>
      <c r="Y2189" s="13"/>
      <c r="Z2189" s="13"/>
      <c r="AA2189" s="13"/>
      <c r="AC2189"/>
      <c r="AD2189" s="13"/>
      <c r="AI2189" s="2"/>
      <c r="AM2189" s="22"/>
    </row>
    <row r="2190" spans="1:39" s="12" customFormat="1">
      <c r="A2190" s="26"/>
      <c r="B2190" s="11"/>
      <c r="E2190" s="26"/>
      <c r="F2190" s="13"/>
      <c r="G2190" s="13"/>
      <c r="H2190"/>
      <c r="I2190"/>
      <c r="J2190"/>
      <c r="K2190"/>
      <c r="L2190"/>
      <c r="M2190"/>
      <c r="N2190"/>
      <c r="O2190"/>
      <c r="P2190" s="73"/>
      <c r="Q2190" s="74"/>
      <c r="R2190" s="74"/>
      <c r="S2190" s="74"/>
      <c r="T2190" s="74"/>
      <c r="U2190" s="74"/>
      <c r="V2190"/>
      <c r="W2190"/>
      <c r="X2190"/>
      <c r="Y2190" s="13"/>
      <c r="Z2190" s="13"/>
      <c r="AA2190" s="13"/>
      <c r="AC2190"/>
      <c r="AD2190" s="13"/>
      <c r="AI2190" s="2"/>
      <c r="AM2190" s="22"/>
    </row>
    <row r="2191" spans="1:39" s="12" customFormat="1">
      <c r="A2191" s="26"/>
      <c r="B2191" s="11"/>
      <c r="E2191" s="26"/>
      <c r="F2191" s="13"/>
      <c r="G2191" s="13"/>
      <c r="H2191"/>
      <c r="I2191"/>
      <c r="J2191"/>
      <c r="K2191"/>
      <c r="L2191"/>
      <c r="M2191"/>
      <c r="N2191"/>
      <c r="O2191"/>
      <c r="P2191" s="73"/>
      <c r="Q2191" s="74"/>
      <c r="R2191" s="74"/>
      <c r="S2191" s="74"/>
      <c r="T2191" s="74"/>
      <c r="U2191" s="74"/>
      <c r="V2191"/>
      <c r="W2191"/>
      <c r="X2191"/>
      <c r="Y2191" s="13"/>
      <c r="Z2191" s="13"/>
      <c r="AA2191" s="13"/>
      <c r="AC2191"/>
      <c r="AD2191" s="13"/>
      <c r="AI2191" s="2"/>
      <c r="AM2191" s="22"/>
    </row>
    <row r="2192" spans="1:39" s="12" customFormat="1">
      <c r="A2192" s="26"/>
      <c r="B2192" s="11"/>
      <c r="E2192" s="26"/>
      <c r="F2192" s="13"/>
      <c r="G2192" s="13"/>
      <c r="H2192"/>
      <c r="I2192"/>
      <c r="J2192"/>
      <c r="K2192"/>
      <c r="L2192"/>
      <c r="M2192"/>
      <c r="N2192"/>
      <c r="O2192"/>
      <c r="P2192" s="73"/>
      <c r="Q2192" s="74"/>
      <c r="R2192" s="74"/>
      <c r="S2192" s="74"/>
      <c r="T2192" s="74"/>
      <c r="U2192" s="74"/>
      <c r="V2192"/>
      <c r="W2192"/>
      <c r="X2192"/>
      <c r="Y2192" s="13"/>
      <c r="Z2192" s="13"/>
      <c r="AA2192" s="13"/>
      <c r="AC2192"/>
      <c r="AD2192" s="13"/>
      <c r="AI2192" s="2"/>
      <c r="AM2192" s="22"/>
    </row>
    <row r="2193" spans="1:39" s="12" customFormat="1">
      <c r="A2193" s="26"/>
      <c r="B2193" s="11"/>
      <c r="E2193" s="26"/>
      <c r="F2193" s="13"/>
      <c r="G2193" s="13"/>
      <c r="H2193"/>
      <c r="I2193"/>
      <c r="J2193"/>
      <c r="K2193"/>
      <c r="L2193"/>
      <c r="M2193"/>
      <c r="N2193"/>
      <c r="O2193"/>
      <c r="P2193" s="73"/>
      <c r="Q2193" s="74"/>
      <c r="R2193" s="74"/>
      <c r="S2193" s="74"/>
      <c r="T2193" s="74"/>
      <c r="U2193" s="74"/>
      <c r="V2193"/>
      <c r="W2193"/>
      <c r="X2193"/>
      <c r="Y2193" s="13"/>
      <c r="Z2193" s="13"/>
      <c r="AA2193" s="13"/>
      <c r="AC2193"/>
      <c r="AD2193" s="13"/>
      <c r="AI2193" s="2"/>
      <c r="AM2193" s="22"/>
    </row>
    <row r="2194" spans="1:39" s="12" customFormat="1">
      <c r="A2194" s="26"/>
      <c r="B2194" s="11"/>
      <c r="E2194" s="26"/>
      <c r="F2194" s="13"/>
      <c r="G2194" s="13"/>
      <c r="H2194"/>
      <c r="I2194"/>
      <c r="J2194"/>
      <c r="K2194"/>
      <c r="L2194"/>
      <c r="M2194"/>
      <c r="N2194"/>
      <c r="O2194"/>
      <c r="P2194" s="73"/>
      <c r="Q2194" s="74"/>
      <c r="R2194" s="74"/>
      <c r="S2194" s="74"/>
      <c r="T2194" s="74"/>
      <c r="U2194" s="74"/>
      <c r="V2194"/>
      <c r="W2194"/>
      <c r="X2194"/>
      <c r="Y2194" s="13"/>
      <c r="Z2194" s="13"/>
      <c r="AA2194" s="13"/>
      <c r="AC2194"/>
      <c r="AD2194" s="13"/>
      <c r="AI2194" s="2"/>
      <c r="AM2194" s="22"/>
    </row>
    <row r="2195" spans="1:39" s="12" customFormat="1">
      <c r="A2195" s="26"/>
      <c r="B2195" s="11"/>
      <c r="E2195" s="26"/>
      <c r="F2195" s="13"/>
      <c r="G2195" s="13"/>
      <c r="H2195"/>
      <c r="I2195"/>
      <c r="J2195"/>
      <c r="K2195"/>
      <c r="L2195"/>
      <c r="M2195"/>
      <c r="N2195"/>
      <c r="O2195"/>
      <c r="P2195" s="73"/>
      <c r="Q2195" s="74"/>
      <c r="R2195" s="74"/>
      <c r="S2195" s="74"/>
      <c r="T2195" s="74"/>
      <c r="U2195" s="74"/>
      <c r="V2195"/>
      <c r="W2195"/>
      <c r="X2195"/>
      <c r="Y2195" s="13"/>
      <c r="Z2195" s="13"/>
      <c r="AA2195" s="13"/>
      <c r="AC2195"/>
      <c r="AD2195" s="13"/>
      <c r="AI2195" s="2"/>
      <c r="AM2195" s="22"/>
    </row>
    <row r="2196" spans="1:39" s="12" customFormat="1">
      <c r="A2196" s="26"/>
      <c r="B2196" s="11"/>
      <c r="E2196" s="26"/>
      <c r="F2196" s="13"/>
      <c r="G2196" s="13"/>
      <c r="H2196"/>
      <c r="I2196"/>
      <c r="J2196"/>
      <c r="K2196"/>
      <c r="L2196"/>
      <c r="M2196"/>
      <c r="N2196"/>
      <c r="O2196"/>
      <c r="P2196" s="73"/>
      <c r="Q2196" s="74"/>
      <c r="R2196" s="74"/>
      <c r="S2196" s="74"/>
      <c r="T2196" s="74"/>
      <c r="U2196" s="74"/>
      <c r="V2196"/>
      <c r="W2196"/>
      <c r="X2196"/>
      <c r="Y2196" s="13"/>
      <c r="Z2196" s="13"/>
      <c r="AA2196" s="13"/>
      <c r="AC2196"/>
      <c r="AD2196" s="13"/>
      <c r="AI2196" s="2"/>
      <c r="AM2196" s="22"/>
    </row>
    <row r="2197" spans="1:39" s="12" customFormat="1">
      <c r="A2197" s="26"/>
      <c r="B2197" s="11"/>
      <c r="E2197" s="26"/>
      <c r="F2197" s="13"/>
      <c r="G2197" s="13"/>
      <c r="H2197"/>
      <c r="I2197"/>
      <c r="J2197"/>
      <c r="K2197"/>
      <c r="L2197"/>
      <c r="M2197"/>
      <c r="N2197"/>
      <c r="O2197"/>
      <c r="P2197" s="73"/>
      <c r="Q2197" s="74"/>
      <c r="R2197" s="74"/>
      <c r="S2197" s="74"/>
      <c r="T2197" s="74"/>
      <c r="U2197" s="74"/>
      <c r="V2197"/>
      <c r="W2197"/>
      <c r="X2197"/>
      <c r="Y2197" s="13"/>
      <c r="Z2197" s="13"/>
      <c r="AA2197" s="13"/>
      <c r="AC2197"/>
      <c r="AD2197" s="13"/>
      <c r="AI2197" s="2"/>
      <c r="AM2197" s="22"/>
    </row>
    <row r="2198" spans="1:39" s="12" customFormat="1">
      <c r="A2198" s="26"/>
      <c r="B2198" s="11"/>
      <c r="E2198" s="26"/>
      <c r="F2198" s="13"/>
      <c r="G2198" s="13"/>
      <c r="H2198"/>
      <c r="I2198"/>
      <c r="J2198"/>
      <c r="K2198"/>
      <c r="L2198"/>
      <c r="M2198"/>
      <c r="N2198"/>
      <c r="O2198"/>
      <c r="P2198" s="73"/>
      <c r="Q2198" s="74"/>
      <c r="R2198" s="74"/>
      <c r="S2198" s="74"/>
      <c r="T2198" s="74"/>
      <c r="U2198" s="74"/>
      <c r="V2198"/>
      <c r="W2198"/>
      <c r="X2198"/>
      <c r="Y2198" s="13"/>
      <c r="Z2198" s="13"/>
      <c r="AA2198" s="13"/>
      <c r="AC2198"/>
      <c r="AD2198" s="13"/>
      <c r="AI2198" s="2"/>
      <c r="AM2198" s="22"/>
    </row>
    <row r="2199" spans="1:39" s="12" customFormat="1">
      <c r="A2199" s="26"/>
      <c r="B2199" s="11"/>
      <c r="E2199" s="26"/>
      <c r="F2199" s="13"/>
      <c r="G2199" s="13"/>
      <c r="H2199"/>
      <c r="I2199"/>
      <c r="J2199"/>
      <c r="K2199"/>
      <c r="L2199"/>
      <c r="M2199"/>
      <c r="N2199"/>
      <c r="O2199"/>
      <c r="P2199" s="73"/>
      <c r="Q2199" s="74"/>
      <c r="R2199" s="74"/>
      <c r="S2199" s="74"/>
      <c r="T2199" s="74"/>
      <c r="U2199" s="74"/>
      <c r="V2199"/>
      <c r="W2199"/>
      <c r="X2199"/>
      <c r="Y2199" s="13"/>
      <c r="Z2199" s="13"/>
      <c r="AA2199" s="13"/>
      <c r="AC2199"/>
      <c r="AD2199" s="13"/>
      <c r="AI2199" s="2"/>
      <c r="AM2199" s="22"/>
    </row>
    <row r="2200" spans="1:39" s="12" customFormat="1">
      <c r="A2200" s="26"/>
      <c r="B2200" s="11"/>
      <c r="E2200" s="26"/>
      <c r="F2200" s="13"/>
      <c r="G2200" s="13"/>
      <c r="H2200"/>
      <c r="I2200"/>
      <c r="J2200"/>
      <c r="K2200"/>
      <c r="L2200"/>
      <c r="M2200"/>
      <c r="N2200"/>
      <c r="O2200"/>
      <c r="P2200" s="73"/>
      <c r="Q2200" s="74"/>
      <c r="R2200" s="74"/>
      <c r="S2200" s="74"/>
      <c r="T2200" s="74"/>
      <c r="U2200" s="74"/>
      <c r="V2200"/>
      <c r="W2200"/>
      <c r="X2200"/>
      <c r="Y2200" s="13"/>
      <c r="Z2200" s="13"/>
      <c r="AA2200" s="13"/>
      <c r="AC2200"/>
      <c r="AD2200" s="13"/>
      <c r="AI2200" s="2"/>
      <c r="AM2200" s="22"/>
    </row>
    <row r="2201" spans="1:39" s="12" customFormat="1">
      <c r="A2201" s="26"/>
      <c r="B2201" s="11"/>
      <c r="E2201" s="26"/>
      <c r="F2201" s="13"/>
      <c r="G2201" s="13"/>
      <c r="H2201"/>
      <c r="I2201"/>
      <c r="J2201"/>
      <c r="K2201"/>
      <c r="L2201"/>
      <c r="M2201"/>
      <c r="N2201"/>
      <c r="O2201"/>
      <c r="P2201" s="73"/>
      <c r="Q2201" s="74"/>
      <c r="R2201" s="74"/>
      <c r="S2201" s="74"/>
      <c r="T2201" s="74"/>
      <c r="U2201" s="74"/>
      <c r="V2201"/>
      <c r="W2201"/>
      <c r="X2201"/>
      <c r="Y2201" s="13"/>
      <c r="Z2201" s="13"/>
      <c r="AA2201" s="13"/>
      <c r="AC2201"/>
      <c r="AD2201" s="13"/>
      <c r="AI2201" s="2"/>
      <c r="AM2201" s="22"/>
    </row>
    <row r="2202" spans="1:39" s="12" customFormat="1">
      <c r="A2202" s="26"/>
      <c r="B2202" s="11"/>
      <c r="E2202" s="26"/>
      <c r="F2202" s="13"/>
      <c r="G2202" s="13"/>
      <c r="H2202"/>
      <c r="I2202"/>
      <c r="J2202"/>
      <c r="K2202"/>
      <c r="L2202"/>
      <c r="M2202"/>
      <c r="N2202"/>
      <c r="O2202"/>
      <c r="P2202" s="73"/>
      <c r="Q2202" s="74"/>
      <c r="R2202" s="74"/>
      <c r="S2202" s="74"/>
      <c r="T2202" s="74"/>
      <c r="U2202" s="74"/>
      <c r="V2202"/>
      <c r="W2202"/>
      <c r="X2202"/>
      <c r="Y2202" s="13"/>
      <c r="Z2202" s="13"/>
      <c r="AA2202" s="13"/>
      <c r="AC2202"/>
      <c r="AD2202" s="13"/>
      <c r="AI2202" s="2"/>
      <c r="AM2202" s="22"/>
    </row>
    <row r="2203" spans="1:39" s="12" customFormat="1">
      <c r="A2203" s="26"/>
      <c r="B2203" s="11"/>
      <c r="E2203" s="26"/>
      <c r="F2203" s="13"/>
      <c r="G2203" s="13"/>
      <c r="H2203"/>
      <c r="I2203"/>
      <c r="J2203"/>
      <c r="K2203"/>
      <c r="L2203"/>
      <c r="M2203"/>
      <c r="N2203"/>
      <c r="O2203"/>
      <c r="P2203" s="73"/>
      <c r="Q2203" s="74"/>
      <c r="R2203" s="74"/>
      <c r="S2203" s="74"/>
      <c r="T2203" s="74"/>
      <c r="U2203" s="74"/>
      <c r="V2203"/>
      <c r="W2203"/>
      <c r="X2203"/>
      <c r="Y2203" s="13"/>
      <c r="Z2203" s="13"/>
      <c r="AA2203" s="13"/>
      <c r="AC2203"/>
      <c r="AD2203" s="13"/>
      <c r="AI2203" s="2"/>
      <c r="AM2203" s="22"/>
    </row>
    <row r="2204" spans="1:39" s="12" customFormat="1">
      <c r="A2204" s="26"/>
      <c r="B2204" s="11"/>
      <c r="E2204" s="26"/>
      <c r="F2204" s="13"/>
      <c r="G2204" s="13"/>
      <c r="H2204"/>
      <c r="I2204"/>
      <c r="J2204"/>
      <c r="K2204"/>
      <c r="L2204"/>
      <c r="M2204"/>
      <c r="N2204"/>
      <c r="O2204"/>
      <c r="P2204" s="73"/>
      <c r="Q2204" s="74"/>
      <c r="R2204" s="74"/>
      <c r="S2204" s="74"/>
      <c r="T2204" s="74"/>
      <c r="U2204" s="74"/>
      <c r="V2204"/>
      <c r="W2204"/>
      <c r="X2204"/>
      <c r="Y2204" s="13"/>
      <c r="Z2204" s="13"/>
      <c r="AA2204" s="13"/>
      <c r="AC2204"/>
      <c r="AD2204" s="13"/>
      <c r="AI2204" s="2"/>
      <c r="AM2204" s="22"/>
    </row>
    <row r="2205" spans="1:39" s="12" customFormat="1">
      <c r="A2205" s="26"/>
      <c r="B2205" s="11"/>
      <c r="E2205" s="26"/>
      <c r="F2205" s="13"/>
      <c r="G2205" s="13"/>
      <c r="H2205"/>
      <c r="I2205"/>
      <c r="J2205"/>
      <c r="K2205"/>
      <c r="L2205"/>
      <c r="M2205"/>
      <c r="N2205"/>
      <c r="O2205"/>
      <c r="P2205" s="73"/>
      <c r="Q2205" s="74"/>
      <c r="R2205" s="74"/>
      <c r="S2205" s="74"/>
      <c r="T2205" s="74"/>
      <c r="U2205" s="74"/>
      <c r="V2205"/>
      <c r="W2205"/>
      <c r="X2205"/>
      <c r="Y2205" s="13"/>
      <c r="Z2205" s="13"/>
      <c r="AA2205" s="13"/>
      <c r="AC2205"/>
      <c r="AD2205" s="13"/>
      <c r="AI2205" s="2"/>
      <c r="AM2205" s="22"/>
    </row>
    <row r="2206" spans="1:39" s="12" customFormat="1">
      <c r="A2206" s="26"/>
      <c r="B2206" s="11"/>
      <c r="E2206" s="26"/>
      <c r="F2206" s="13"/>
      <c r="G2206" s="13"/>
      <c r="H2206"/>
      <c r="I2206"/>
      <c r="J2206"/>
      <c r="K2206"/>
      <c r="L2206"/>
      <c r="M2206"/>
      <c r="N2206"/>
      <c r="O2206"/>
      <c r="P2206" s="73"/>
      <c r="Q2206" s="74"/>
      <c r="R2206" s="74"/>
      <c r="S2206" s="74"/>
      <c r="T2206" s="74"/>
      <c r="U2206" s="74"/>
      <c r="V2206"/>
      <c r="W2206"/>
      <c r="X2206"/>
      <c r="Y2206" s="13"/>
      <c r="Z2206" s="13"/>
      <c r="AA2206" s="13"/>
      <c r="AC2206"/>
      <c r="AD2206" s="13"/>
      <c r="AI2206" s="2"/>
      <c r="AM2206" s="22"/>
    </row>
    <row r="2207" spans="1:39" s="12" customFormat="1">
      <c r="A2207" s="26"/>
      <c r="B2207" s="11"/>
      <c r="E2207" s="26"/>
      <c r="F2207" s="13"/>
      <c r="G2207" s="13"/>
      <c r="H2207"/>
      <c r="I2207"/>
      <c r="J2207"/>
      <c r="K2207"/>
      <c r="L2207"/>
      <c r="M2207"/>
      <c r="N2207"/>
      <c r="O2207"/>
      <c r="P2207" s="73"/>
      <c r="Q2207" s="74"/>
      <c r="R2207" s="74"/>
      <c r="S2207" s="74"/>
      <c r="T2207" s="74"/>
      <c r="U2207" s="74"/>
      <c r="V2207"/>
      <c r="W2207"/>
      <c r="X2207"/>
      <c r="Y2207" s="13"/>
      <c r="Z2207" s="13"/>
      <c r="AA2207" s="13"/>
      <c r="AC2207"/>
      <c r="AD2207" s="13"/>
      <c r="AI2207" s="2"/>
      <c r="AM2207" s="22"/>
    </row>
    <row r="2208" spans="1:39" s="12" customFormat="1">
      <c r="A2208" s="26"/>
      <c r="B2208" s="11"/>
      <c r="E2208" s="26"/>
      <c r="F2208" s="13"/>
      <c r="G2208" s="13"/>
      <c r="H2208"/>
      <c r="I2208"/>
      <c r="J2208"/>
      <c r="K2208"/>
      <c r="L2208"/>
      <c r="M2208"/>
      <c r="N2208"/>
      <c r="O2208"/>
      <c r="P2208" s="73"/>
      <c r="Q2208" s="74"/>
      <c r="R2208" s="74"/>
      <c r="S2208" s="74"/>
      <c r="T2208" s="74"/>
      <c r="U2208" s="74"/>
      <c r="V2208"/>
      <c r="W2208"/>
      <c r="X2208"/>
      <c r="Y2208" s="13"/>
      <c r="Z2208" s="13"/>
      <c r="AA2208" s="13"/>
      <c r="AC2208"/>
      <c r="AD2208" s="13"/>
      <c r="AI2208" s="2"/>
      <c r="AM2208" s="22"/>
    </row>
    <row r="2209" spans="1:39" s="12" customFormat="1">
      <c r="A2209" s="26"/>
      <c r="B2209" s="11"/>
      <c r="E2209" s="26"/>
      <c r="F2209" s="13"/>
      <c r="G2209" s="13"/>
      <c r="H2209"/>
      <c r="I2209"/>
      <c r="J2209"/>
      <c r="K2209"/>
      <c r="L2209"/>
      <c r="M2209"/>
      <c r="N2209"/>
      <c r="O2209"/>
      <c r="P2209" s="73"/>
      <c r="Q2209" s="74"/>
      <c r="R2209" s="74"/>
      <c r="S2209" s="74"/>
      <c r="T2209" s="74"/>
      <c r="U2209" s="74"/>
      <c r="V2209"/>
      <c r="W2209"/>
      <c r="X2209"/>
      <c r="Y2209" s="13"/>
      <c r="Z2209" s="13"/>
      <c r="AA2209" s="13"/>
      <c r="AC2209"/>
      <c r="AD2209" s="13"/>
      <c r="AI2209" s="2"/>
      <c r="AM2209" s="22"/>
    </row>
    <row r="2210" spans="1:39" s="12" customFormat="1">
      <c r="A2210" s="26"/>
      <c r="B2210" s="11"/>
      <c r="E2210" s="26"/>
      <c r="F2210" s="13"/>
      <c r="G2210" s="13"/>
      <c r="H2210"/>
      <c r="I2210"/>
      <c r="J2210"/>
      <c r="K2210"/>
      <c r="L2210"/>
      <c r="M2210"/>
      <c r="N2210"/>
      <c r="O2210"/>
      <c r="P2210" s="73"/>
      <c r="Q2210" s="74"/>
      <c r="R2210" s="74"/>
      <c r="S2210" s="74"/>
      <c r="T2210" s="74"/>
      <c r="U2210" s="74"/>
      <c r="V2210"/>
      <c r="W2210"/>
      <c r="X2210"/>
      <c r="Y2210" s="13"/>
      <c r="Z2210" s="13"/>
      <c r="AA2210" s="13"/>
      <c r="AC2210"/>
      <c r="AD2210" s="13"/>
      <c r="AI2210" s="2"/>
      <c r="AM2210" s="22"/>
    </row>
    <row r="2211" spans="1:39" s="12" customFormat="1">
      <c r="A2211" s="26"/>
      <c r="B2211" s="11"/>
      <c r="E2211" s="26"/>
      <c r="F2211" s="13"/>
      <c r="G2211" s="13"/>
      <c r="H2211"/>
      <c r="I2211"/>
      <c r="J2211"/>
      <c r="K2211"/>
      <c r="L2211"/>
      <c r="M2211"/>
      <c r="N2211"/>
      <c r="O2211"/>
      <c r="P2211" s="73"/>
      <c r="Q2211" s="74"/>
      <c r="R2211" s="74"/>
      <c r="S2211" s="74"/>
      <c r="T2211" s="74"/>
      <c r="U2211" s="74"/>
      <c r="V2211"/>
      <c r="W2211"/>
      <c r="X2211"/>
      <c r="Y2211" s="13"/>
      <c r="Z2211" s="13"/>
      <c r="AA2211" s="13"/>
      <c r="AC2211"/>
      <c r="AD2211" s="13"/>
      <c r="AI2211" s="2"/>
      <c r="AM2211" s="22"/>
    </row>
    <row r="2212" spans="1:39" s="12" customFormat="1">
      <c r="A2212" s="26"/>
      <c r="B2212" s="11"/>
      <c r="E2212" s="26"/>
      <c r="F2212" s="13"/>
      <c r="G2212" s="13"/>
      <c r="H2212"/>
      <c r="I2212"/>
      <c r="J2212"/>
      <c r="K2212"/>
      <c r="L2212"/>
      <c r="M2212"/>
      <c r="N2212"/>
      <c r="O2212"/>
      <c r="P2212" s="73"/>
      <c r="Q2212" s="74"/>
      <c r="R2212" s="74"/>
      <c r="S2212" s="74"/>
      <c r="T2212" s="74"/>
      <c r="U2212" s="74"/>
      <c r="V2212"/>
      <c r="W2212"/>
      <c r="X2212"/>
      <c r="Y2212" s="13"/>
      <c r="Z2212" s="13"/>
      <c r="AA2212" s="13"/>
      <c r="AC2212"/>
      <c r="AD2212" s="13"/>
      <c r="AI2212" s="2"/>
      <c r="AM2212" s="22"/>
    </row>
    <row r="2213" spans="1:39" s="12" customFormat="1">
      <c r="A2213" s="26"/>
      <c r="B2213" s="11"/>
      <c r="E2213" s="26"/>
      <c r="F2213" s="13"/>
      <c r="G2213" s="13"/>
      <c r="H2213"/>
      <c r="I2213"/>
      <c r="J2213"/>
      <c r="K2213"/>
      <c r="L2213"/>
      <c r="M2213"/>
      <c r="N2213"/>
      <c r="O2213"/>
      <c r="P2213" s="73"/>
      <c r="Q2213" s="74"/>
      <c r="R2213" s="74"/>
      <c r="S2213" s="74"/>
      <c r="T2213" s="74"/>
      <c r="U2213" s="74"/>
      <c r="V2213"/>
      <c r="W2213"/>
      <c r="X2213"/>
      <c r="Y2213" s="13"/>
      <c r="Z2213" s="13"/>
      <c r="AA2213" s="13"/>
      <c r="AC2213"/>
      <c r="AD2213" s="13"/>
      <c r="AI2213" s="2"/>
      <c r="AM2213" s="22"/>
    </row>
    <row r="2214" spans="1:39" s="12" customFormat="1">
      <c r="A2214" s="26"/>
      <c r="B2214" s="11"/>
      <c r="E2214" s="26"/>
      <c r="F2214" s="13"/>
      <c r="G2214" s="13"/>
      <c r="H2214"/>
      <c r="I2214"/>
      <c r="J2214"/>
      <c r="K2214"/>
      <c r="L2214"/>
      <c r="M2214"/>
      <c r="N2214"/>
      <c r="O2214"/>
      <c r="P2214" s="73"/>
      <c r="Q2214" s="74"/>
      <c r="R2214" s="74"/>
      <c r="S2214" s="74"/>
      <c r="T2214" s="74"/>
      <c r="U2214" s="74"/>
      <c r="V2214"/>
      <c r="W2214"/>
      <c r="X2214"/>
      <c r="Y2214" s="13"/>
      <c r="Z2214" s="13"/>
      <c r="AA2214" s="13"/>
      <c r="AC2214"/>
      <c r="AD2214" s="13"/>
      <c r="AI2214" s="2"/>
      <c r="AM2214" s="22"/>
    </row>
    <row r="2215" spans="1:39" s="12" customFormat="1">
      <c r="A2215" s="26"/>
      <c r="B2215" s="11"/>
      <c r="E2215" s="26"/>
      <c r="F2215" s="13"/>
      <c r="G2215" s="13"/>
      <c r="H2215"/>
      <c r="I2215"/>
      <c r="J2215"/>
      <c r="K2215"/>
      <c r="L2215"/>
      <c r="M2215"/>
      <c r="N2215"/>
      <c r="O2215"/>
      <c r="P2215" s="73"/>
      <c r="Q2215" s="74"/>
      <c r="R2215" s="74"/>
      <c r="S2215" s="74"/>
      <c r="T2215" s="74"/>
      <c r="U2215" s="74"/>
      <c r="V2215"/>
      <c r="W2215"/>
      <c r="X2215"/>
      <c r="Y2215" s="13"/>
      <c r="Z2215" s="13"/>
      <c r="AA2215" s="13"/>
      <c r="AC2215"/>
      <c r="AD2215" s="13"/>
      <c r="AI2215" s="2"/>
      <c r="AM2215" s="22"/>
    </row>
    <row r="2216" spans="1:39" s="12" customFormat="1">
      <c r="A2216" s="26"/>
      <c r="B2216" s="11"/>
      <c r="E2216" s="26"/>
      <c r="F2216" s="13"/>
      <c r="G2216" s="13"/>
      <c r="H2216"/>
      <c r="I2216"/>
      <c r="J2216"/>
      <c r="K2216"/>
      <c r="L2216"/>
      <c r="M2216"/>
      <c r="N2216"/>
      <c r="O2216"/>
      <c r="P2216" s="73"/>
      <c r="Q2216" s="74"/>
      <c r="R2216" s="74"/>
      <c r="S2216" s="74"/>
      <c r="T2216" s="74"/>
      <c r="U2216" s="74"/>
      <c r="V2216"/>
      <c r="W2216"/>
      <c r="X2216"/>
      <c r="Y2216" s="13"/>
      <c r="Z2216" s="13"/>
      <c r="AA2216" s="13"/>
      <c r="AC2216"/>
      <c r="AD2216" s="13"/>
      <c r="AI2216" s="2"/>
      <c r="AM2216" s="22"/>
    </row>
    <row r="2217" spans="1:39" s="12" customFormat="1">
      <c r="A2217" s="26"/>
      <c r="B2217" s="11"/>
      <c r="E2217" s="26"/>
      <c r="F2217" s="13"/>
      <c r="G2217" s="13"/>
      <c r="H2217"/>
      <c r="I2217"/>
      <c r="J2217"/>
      <c r="K2217"/>
      <c r="L2217"/>
      <c r="M2217"/>
      <c r="N2217"/>
      <c r="O2217"/>
      <c r="P2217" s="73"/>
      <c r="Q2217" s="74"/>
      <c r="R2217" s="74"/>
      <c r="S2217" s="74"/>
      <c r="T2217" s="74"/>
      <c r="U2217" s="74"/>
      <c r="V2217"/>
      <c r="W2217"/>
      <c r="X2217"/>
      <c r="Y2217" s="13"/>
      <c r="Z2217" s="13"/>
      <c r="AA2217" s="13"/>
      <c r="AC2217"/>
      <c r="AD2217" s="13"/>
      <c r="AI2217" s="2"/>
      <c r="AM2217" s="22"/>
    </row>
    <row r="2218" spans="1:39" s="12" customFormat="1">
      <c r="A2218" s="26"/>
      <c r="B2218" s="11"/>
      <c r="E2218" s="26"/>
      <c r="F2218" s="13"/>
      <c r="G2218" s="13"/>
      <c r="H2218"/>
      <c r="I2218"/>
      <c r="J2218"/>
      <c r="K2218"/>
      <c r="L2218"/>
      <c r="M2218"/>
      <c r="N2218"/>
      <c r="O2218"/>
      <c r="P2218" s="73"/>
      <c r="Q2218" s="74"/>
      <c r="R2218" s="74"/>
      <c r="S2218" s="74"/>
      <c r="T2218" s="74"/>
      <c r="U2218" s="74"/>
      <c r="V2218"/>
      <c r="W2218"/>
      <c r="X2218"/>
      <c r="Y2218" s="13"/>
      <c r="Z2218" s="13"/>
      <c r="AA2218" s="13"/>
      <c r="AC2218"/>
      <c r="AD2218" s="13"/>
      <c r="AI2218" s="2"/>
      <c r="AM2218" s="22"/>
    </row>
    <row r="2219" spans="1:39" s="12" customFormat="1">
      <c r="A2219" s="26"/>
      <c r="B2219" s="11"/>
      <c r="E2219" s="26"/>
      <c r="F2219" s="13"/>
      <c r="G2219" s="13"/>
      <c r="H2219"/>
      <c r="I2219"/>
      <c r="J2219"/>
      <c r="K2219"/>
      <c r="L2219"/>
      <c r="M2219"/>
      <c r="N2219"/>
      <c r="O2219"/>
      <c r="P2219" s="73"/>
      <c r="Q2219" s="74"/>
      <c r="R2219" s="74"/>
      <c r="S2219" s="74"/>
      <c r="T2219" s="74"/>
      <c r="U2219" s="74"/>
      <c r="V2219"/>
      <c r="W2219"/>
      <c r="X2219"/>
      <c r="Y2219" s="13"/>
      <c r="Z2219" s="13"/>
      <c r="AA2219" s="13"/>
      <c r="AC2219"/>
      <c r="AD2219" s="13"/>
      <c r="AI2219" s="2"/>
      <c r="AM2219" s="22"/>
    </row>
    <row r="2220" spans="1:39" s="12" customFormat="1">
      <c r="A2220" s="26"/>
      <c r="B2220" s="11"/>
      <c r="E2220" s="26"/>
      <c r="F2220" s="13"/>
      <c r="G2220" s="13"/>
      <c r="H2220"/>
      <c r="I2220"/>
      <c r="J2220"/>
      <c r="K2220"/>
      <c r="L2220"/>
      <c r="M2220"/>
      <c r="N2220"/>
      <c r="O2220"/>
      <c r="P2220" s="73"/>
      <c r="Q2220" s="74"/>
      <c r="R2220" s="74"/>
      <c r="S2220" s="74"/>
      <c r="T2220" s="74"/>
      <c r="U2220" s="74"/>
      <c r="V2220"/>
      <c r="W2220"/>
      <c r="X2220"/>
      <c r="Y2220" s="13"/>
      <c r="Z2220" s="13"/>
      <c r="AA2220" s="13"/>
      <c r="AC2220"/>
      <c r="AD2220" s="13"/>
      <c r="AI2220" s="2"/>
      <c r="AM2220" s="22"/>
    </row>
    <row r="2221" spans="1:39" s="12" customFormat="1">
      <c r="A2221" s="26"/>
      <c r="B2221" s="11"/>
      <c r="E2221" s="26"/>
      <c r="F2221" s="13"/>
      <c r="G2221" s="13"/>
      <c r="H2221"/>
      <c r="I2221"/>
      <c r="J2221"/>
      <c r="K2221"/>
      <c r="L2221"/>
      <c r="M2221"/>
      <c r="N2221"/>
      <c r="O2221"/>
      <c r="P2221" s="73"/>
      <c r="Q2221" s="74"/>
      <c r="R2221" s="74"/>
      <c r="S2221" s="74"/>
      <c r="T2221" s="74"/>
      <c r="U2221" s="74"/>
      <c r="V2221"/>
      <c r="W2221"/>
      <c r="X2221"/>
      <c r="Y2221" s="13"/>
      <c r="Z2221" s="13"/>
      <c r="AA2221" s="13"/>
      <c r="AC2221"/>
      <c r="AD2221" s="13"/>
      <c r="AI2221" s="2"/>
      <c r="AM2221" s="22"/>
    </row>
    <row r="2222" spans="1:39" s="12" customFormat="1">
      <c r="A2222" s="26"/>
      <c r="B2222" s="11"/>
      <c r="E2222" s="26"/>
      <c r="F2222" s="13"/>
      <c r="G2222" s="13"/>
      <c r="H2222"/>
      <c r="I2222"/>
      <c r="J2222"/>
      <c r="K2222"/>
      <c r="L2222"/>
      <c r="M2222"/>
      <c r="N2222"/>
      <c r="O2222"/>
      <c r="P2222" s="73"/>
      <c r="Q2222" s="74"/>
      <c r="R2222" s="74"/>
      <c r="S2222" s="74"/>
      <c r="T2222" s="74"/>
      <c r="U2222" s="74"/>
      <c r="V2222"/>
      <c r="W2222"/>
      <c r="X2222"/>
      <c r="Y2222" s="13"/>
      <c r="Z2222" s="13"/>
      <c r="AA2222" s="13"/>
      <c r="AC2222"/>
      <c r="AD2222" s="13"/>
      <c r="AI2222" s="2"/>
      <c r="AM2222" s="22"/>
    </row>
    <row r="2223" spans="1:39" s="12" customFormat="1">
      <c r="A2223" s="26"/>
      <c r="B2223" s="11"/>
      <c r="E2223" s="26"/>
      <c r="F2223" s="13"/>
      <c r="G2223" s="13"/>
      <c r="H2223"/>
      <c r="I2223"/>
      <c r="J2223"/>
      <c r="K2223"/>
      <c r="L2223"/>
      <c r="M2223"/>
      <c r="N2223"/>
      <c r="O2223"/>
      <c r="P2223" s="73"/>
      <c r="Q2223" s="74"/>
      <c r="R2223" s="74"/>
      <c r="S2223" s="74"/>
      <c r="T2223" s="74"/>
      <c r="U2223" s="74"/>
      <c r="V2223"/>
      <c r="W2223"/>
      <c r="X2223"/>
      <c r="Y2223" s="13"/>
      <c r="Z2223" s="13"/>
      <c r="AA2223" s="13"/>
      <c r="AC2223"/>
      <c r="AD2223" s="13"/>
      <c r="AI2223" s="2"/>
      <c r="AM2223" s="22"/>
    </row>
    <row r="2224" spans="1:39" s="12" customFormat="1">
      <c r="A2224" s="26"/>
      <c r="B2224" s="11"/>
      <c r="E2224" s="26"/>
      <c r="F2224" s="13"/>
      <c r="G2224" s="13"/>
      <c r="H2224"/>
      <c r="I2224"/>
      <c r="J2224"/>
      <c r="K2224"/>
      <c r="L2224"/>
      <c r="M2224"/>
      <c r="N2224"/>
      <c r="O2224"/>
      <c r="P2224" s="73"/>
      <c r="Q2224" s="74"/>
      <c r="R2224" s="74"/>
      <c r="S2224" s="74"/>
      <c r="T2224" s="74"/>
      <c r="U2224" s="74"/>
      <c r="V2224"/>
      <c r="W2224"/>
      <c r="X2224"/>
      <c r="Y2224" s="13"/>
      <c r="Z2224" s="13"/>
      <c r="AA2224" s="13"/>
      <c r="AC2224"/>
      <c r="AD2224" s="13"/>
      <c r="AI2224" s="2"/>
      <c r="AM2224" s="22"/>
    </row>
    <row r="2225" spans="1:39" s="12" customFormat="1">
      <c r="A2225" s="26"/>
      <c r="B2225" s="11"/>
      <c r="E2225" s="26"/>
      <c r="F2225" s="13"/>
      <c r="G2225" s="13"/>
      <c r="H2225"/>
      <c r="I2225"/>
      <c r="J2225"/>
      <c r="K2225"/>
      <c r="L2225"/>
      <c r="M2225"/>
      <c r="N2225"/>
      <c r="O2225"/>
      <c r="P2225" s="73"/>
      <c r="Q2225" s="74"/>
      <c r="R2225" s="74"/>
      <c r="S2225" s="74"/>
      <c r="T2225" s="74"/>
      <c r="U2225" s="74"/>
      <c r="V2225"/>
      <c r="W2225"/>
      <c r="X2225"/>
      <c r="Y2225" s="13"/>
      <c r="Z2225" s="13"/>
      <c r="AA2225" s="13"/>
      <c r="AC2225"/>
      <c r="AD2225" s="13"/>
      <c r="AI2225" s="2"/>
      <c r="AM2225" s="22"/>
    </row>
    <row r="2226" spans="1:39" s="12" customFormat="1">
      <c r="A2226" s="26"/>
      <c r="B2226" s="11"/>
      <c r="E2226" s="26"/>
      <c r="F2226" s="13"/>
      <c r="G2226" s="13"/>
      <c r="H2226"/>
      <c r="I2226"/>
      <c r="J2226"/>
      <c r="K2226"/>
      <c r="L2226"/>
      <c r="M2226"/>
      <c r="N2226"/>
      <c r="O2226"/>
      <c r="P2226" s="73"/>
      <c r="Q2226" s="74"/>
      <c r="R2226" s="74"/>
      <c r="S2226" s="74"/>
      <c r="T2226" s="74"/>
      <c r="U2226" s="74"/>
      <c r="V2226"/>
      <c r="W2226"/>
      <c r="X2226"/>
      <c r="Y2226" s="13"/>
      <c r="Z2226" s="13"/>
      <c r="AA2226" s="13"/>
      <c r="AC2226"/>
      <c r="AD2226" s="13"/>
      <c r="AI2226" s="2"/>
      <c r="AM2226" s="22"/>
    </row>
    <row r="2227" spans="1:39" s="12" customFormat="1">
      <c r="A2227" s="26"/>
      <c r="B2227" s="11"/>
      <c r="E2227" s="26"/>
      <c r="F2227" s="13"/>
      <c r="G2227" s="13"/>
      <c r="H2227"/>
      <c r="I2227"/>
      <c r="J2227"/>
      <c r="K2227"/>
      <c r="L2227"/>
      <c r="M2227"/>
      <c r="N2227"/>
      <c r="O2227"/>
      <c r="P2227" s="73"/>
      <c r="Q2227" s="74"/>
      <c r="R2227" s="74"/>
      <c r="S2227" s="74"/>
      <c r="T2227" s="74"/>
      <c r="U2227" s="74"/>
      <c r="V2227"/>
      <c r="W2227"/>
      <c r="X2227"/>
      <c r="Y2227" s="13"/>
      <c r="Z2227" s="13"/>
      <c r="AA2227" s="13"/>
      <c r="AC2227"/>
      <c r="AD2227" s="13"/>
      <c r="AI2227" s="2"/>
      <c r="AM2227" s="22"/>
    </row>
    <row r="2228" spans="1:39" s="12" customFormat="1">
      <c r="A2228" s="26"/>
      <c r="B2228" s="11"/>
      <c r="E2228" s="26"/>
      <c r="F2228" s="13"/>
      <c r="G2228" s="13"/>
      <c r="H2228"/>
      <c r="I2228"/>
      <c r="J2228"/>
      <c r="K2228"/>
      <c r="L2228"/>
      <c r="M2228"/>
      <c r="N2228"/>
      <c r="O2228"/>
      <c r="P2228" s="73"/>
      <c r="Q2228" s="74"/>
      <c r="R2228" s="74"/>
      <c r="S2228" s="74"/>
      <c r="T2228" s="74"/>
      <c r="U2228" s="74"/>
      <c r="V2228"/>
      <c r="W2228"/>
      <c r="X2228"/>
      <c r="Y2228" s="13"/>
      <c r="Z2228" s="13"/>
      <c r="AA2228" s="13"/>
      <c r="AC2228"/>
      <c r="AD2228" s="13"/>
      <c r="AI2228" s="2"/>
      <c r="AM2228" s="22"/>
    </row>
    <row r="2229" spans="1:39" s="12" customFormat="1">
      <c r="A2229" s="26"/>
      <c r="B2229" s="11"/>
      <c r="E2229" s="26"/>
      <c r="F2229" s="13"/>
      <c r="G2229" s="13"/>
      <c r="H2229"/>
      <c r="I2229"/>
      <c r="J2229"/>
      <c r="K2229"/>
      <c r="L2229"/>
      <c r="M2229"/>
      <c r="N2229"/>
      <c r="O2229"/>
      <c r="P2229" s="73"/>
      <c r="Q2229" s="74"/>
      <c r="R2229" s="74"/>
      <c r="S2229" s="74"/>
      <c r="T2229" s="74"/>
      <c r="U2229" s="74"/>
      <c r="V2229"/>
      <c r="W2229"/>
      <c r="X2229"/>
      <c r="Y2229" s="13"/>
      <c r="Z2229" s="13"/>
      <c r="AA2229" s="13"/>
      <c r="AC2229"/>
      <c r="AD2229" s="13"/>
      <c r="AI2229" s="2"/>
      <c r="AM2229" s="22"/>
    </row>
    <row r="2230" spans="1:39" s="12" customFormat="1">
      <c r="A2230" s="26"/>
      <c r="B2230" s="11"/>
      <c r="E2230" s="26"/>
      <c r="F2230" s="13"/>
      <c r="G2230" s="13"/>
      <c r="H2230"/>
      <c r="I2230"/>
      <c r="J2230"/>
      <c r="K2230"/>
      <c r="L2230"/>
      <c r="M2230"/>
      <c r="N2230"/>
      <c r="O2230"/>
      <c r="P2230" s="73"/>
      <c r="Q2230" s="74"/>
      <c r="R2230" s="74"/>
      <c r="S2230" s="74"/>
      <c r="T2230" s="74"/>
      <c r="U2230" s="74"/>
      <c r="V2230"/>
      <c r="W2230"/>
      <c r="X2230"/>
      <c r="Y2230" s="13"/>
      <c r="Z2230" s="13"/>
      <c r="AA2230" s="13"/>
      <c r="AC2230"/>
      <c r="AD2230" s="13"/>
      <c r="AI2230" s="2"/>
      <c r="AM2230" s="22"/>
    </row>
    <row r="2231" spans="1:39" s="12" customFormat="1">
      <c r="A2231" s="26"/>
      <c r="B2231" s="11"/>
      <c r="E2231" s="26"/>
      <c r="F2231" s="13"/>
      <c r="G2231" s="13"/>
      <c r="H2231"/>
      <c r="I2231"/>
      <c r="J2231"/>
      <c r="K2231"/>
      <c r="L2231"/>
      <c r="M2231"/>
      <c r="N2231"/>
      <c r="O2231"/>
      <c r="P2231" s="73"/>
      <c r="Q2231" s="74"/>
      <c r="R2231" s="74"/>
      <c r="S2231" s="74"/>
      <c r="T2231" s="74"/>
      <c r="U2231" s="74"/>
      <c r="V2231"/>
      <c r="W2231"/>
      <c r="X2231"/>
      <c r="Y2231" s="13"/>
      <c r="Z2231" s="13"/>
      <c r="AA2231" s="13"/>
      <c r="AC2231"/>
      <c r="AD2231" s="13"/>
      <c r="AI2231" s="2"/>
      <c r="AM2231" s="22"/>
    </row>
    <row r="2232" spans="1:39" s="12" customFormat="1">
      <c r="A2232" s="26"/>
      <c r="B2232" s="11"/>
      <c r="E2232" s="26"/>
      <c r="F2232" s="13"/>
      <c r="G2232" s="13"/>
      <c r="H2232"/>
      <c r="I2232"/>
      <c r="J2232"/>
      <c r="K2232"/>
      <c r="L2232"/>
      <c r="M2232"/>
      <c r="N2232"/>
      <c r="O2232"/>
      <c r="P2232" s="73"/>
      <c r="Q2232" s="74"/>
      <c r="R2232" s="74"/>
      <c r="S2232" s="74"/>
      <c r="T2232" s="74"/>
      <c r="U2232" s="74"/>
      <c r="V2232"/>
      <c r="W2232"/>
      <c r="X2232"/>
      <c r="Y2232" s="13"/>
      <c r="Z2232" s="13"/>
      <c r="AA2232" s="13"/>
      <c r="AC2232"/>
      <c r="AD2232" s="13"/>
      <c r="AI2232" s="2"/>
      <c r="AM2232" s="22"/>
    </row>
    <row r="2233" spans="1:39" s="12" customFormat="1">
      <c r="A2233" s="26"/>
      <c r="B2233" s="11"/>
      <c r="E2233" s="26"/>
      <c r="F2233" s="13"/>
      <c r="G2233" s="13"/>
      <c r="H2233"/>
      <c r="I2233"/>
      <c r="J2233"/>
      <c r="K2233"/>
      <c r="L2233"/>
      <c r="M2233"/>
      <c r="N2233"/>
      <c r="O2233"/>
      <c r="P2233" s="73"/>
      <c r="Q2233" s="74"/>
      <c r="R2233" s="74"/>
      <c r="S2233" s="74"/>
      <c r="T2233" s="74"/>
      <c r="U2233" s="74"/>
      <c r="V2233"/>
      <c r="W2233"/>
      <c r="X2233"/>
      <c r="Y2233" s="13"/>
      <c r="Z2233" s="13"/>
      <c r="AA2233" s="13"/>
      <c r="AC2233"/>
      <c r="AD2233" s="13"/>
      <c r="AI2233" s="2"/>
      <c r="AM2233" s="22"/>
    </row>
    <row r="2234" spans="1:39" s="12" customFormat="1">
      <c r="A2234" s="26"/>
      <c r="B2234" s="11"/>
      <c r="E2234" s="26"/>
      <c r="F2234" s="13"/>
      <c r="G2234" s="13"/>
      <c r="H2234"/>
      <c r="I2234"/>
      <c r="J2234"/>
      <c r="K2234"/>
      <c r="L2234"/>
      <c r="M2234"/>
      <c r="N2234"/>
      <c r="O2234"/>
      <c r="P2234" s="73"/>
      <c r="Q2234" s="74"/>
      <c r="R2234" s="74"/>
      <c r="S2234" s="74"/>
      <c r="T2234" s="74"/>
      <c r="U2234" s="74"/>
      <c r="V2234"/>
      <c r="W2234"/>
      <c r="X2234"/>
      <c r="Y2234" s="13"/>
      <c r="Z2234" s="13"/>
      <c r="AA2234" s="13"/>
      <c r="AC2234"/>
      <c r="AD2234" s="13"/>
      <c r="AI2234" s="2"/>
      <c r="AM2234" s="22"/>
    </row>
    <row r="2235" spans="1:39" s="12" customFormat="1">
      <c r="A2235" s="26"/>
      <c r="B2235" s="11"/>
      <c r="E2235" s="26"/>
      <c r="F2235" s="13"/>
      <c r="G2235" s="13"/>
      <c r="H2235"/>
      <c r="I2235"/>
      <c r="J2235"/>
      <c r="K2235"/>
      <c r="L2235"/>
      <c r="M2235"/>
      <c r="N2235"/>
      <c r="O2235"/>
      <c r="P2235" s="73"/>
      <c r="Q2235" s="74"/>
      <c r="R2235" s="74"/>
      <c r="S2235" s="74"/>
      <c r="T2235" s="74"/>
      <c r="U2235" s="74"/>
      <c r="V2235"/>
      <c r="W2235"/>
      <c r="X2235"/>
      <c r="Y2235" s="13"/>
      <c r="Z2235" s="13"/>
      <c r="AA2235" s="13"/>
      <c r="AC2235"/>
      <c r="AD2235" s="13"/>
      <c r="AI2235" s="2"/>
      <c r="AM2235" s="22"/>
    </row>
    <row r="2236" spans="1:39" s="12" customFormat="1">
      <c r="A2236" s="26"/>
      <c r="B2236" s="11"/>
      <c r="E2236" s="26"/>
      <c r="F2236" s="13"/>
      <c r="G2236" s="13"/>
      <c r="H2236"/>
      <c r="I2236"/>
      <c r="J2236"/>
      <c r="K2236"/>
      <c r="L2236"/>
      <c r="M2236"/>
      <c r="N2236"/>
      <c r="O2236"/>
      <c r="P2236" s="73"/>
      <c r="Q2236" s="74"/>
      <c r="R2236" s="74"/>
      <c r="S2236" s="74"/>
      <c r="T2236" s="74"/>
      <c r="U2236" s="74"/>
      <c r="V2236"/>
      <c r="W2236"/>
      <c r="X2236"/>
      <c r="Y2236" s="13"/>
      <c r="Z2236" s="13"/>
      <c r="AA2236" s="13"/>
      <c r="AC2236"/>
      <c r="AD2236" s="13"/>
      <c r="AI2236" s="2"/>
      <c r="AM2236" s="22"/>
    </row>
    <row r="2237" spans="1:39" s="12" customFormat="1">
      <c r="A2237" s="26"/>
      <c r="B2237" s="11"/>
      <c r="E2237" s="26"/>
      <c r="F2237" s="13"/>
      <c r="G2237" s="13"/>
      <c r="H2237"/>
      <c r="I2237"/>
      <c r="J2237"/>
      <c r="K2237"/>
      <c r="L2237"/>
      <c r="M2237"/>
      <c r="N2237"/>
      <c r="O2237"/>
      <c r="P2237" s="73"/>
      <c r="Q2237" s="74"/>
      <c r="R2237" s="74"/>
      <c r="S2237" s="74"/>
      <c r="T2237" s="74"/>
      <c r="U2237" s="74"/>
      <c r="V2237"/>
      <c r="W2237"/>
      <c r="X2237"/>
      <c r="Y2237" s="13"/>
      <c r="Z2237" s="13"/>
      <c r="AA2237" s="13"/>
      <c r="AC2237"/>
      <c r="AD2237" s="13"/>
      <c r="AI2237" s="2"/>
      <c r="AM2237" s="22"/>
    </row>
    <row r="2238" spans="1:39" s="12" customFormat="1">
      <c r="A2238" s="26"/>
      <c r="B2238" s="11"/>
      <c r="E2238" s="26"/>
      <c r="F2238" s="13"/>
      <c r="G2238" s="13"/>
      <c r="H2238"/>
      <c r="I2238"/>
      <c r="J2238"/>
      <c r="K2238"/>
      <c r="L2238"/>
      <c r="M2238"/>
      <c r="N2238"/>
      <c r="O2238"/>
      <c r="P2238" s="73"/>
      <c r="Q2238" s="74"/>
      <c r="R2238" s="74"/>
      <c r="S2238" s="74"/>
      <c r="T2238" s="74"/>
      <c r="U2238" s="74"/>
      <c r="V2238"/>
      <c r="W2238"/>
      <c r="X2238"/>
      <c r="Y2238" s="13"/>
      <c r="Z2238" s="13"/>
      <c r="AA2238" s="13"/>
      <c r="AC2238"/>
      <c r="AD2238" s="13"/>
      <c r="AI2238" s="2"/>
      <c r="AM2238" s="22"/>
    </row>
    <row r="2239" spans="1:39" s="12" customFormat="1">
      <c r="A2239" s="26"/>
      <c r="B2239" s="11"/>
      <c r="E2239" s="26"/>
      <c r="F2239" s="13"/>
      <c r="G2239" s="13"/>
      <c r="H2239"/>
      <c r="I2239"/>
      <c r="J2239"/>
      <c r="K2239"/>
      <c r="L2239"/>
      <c r="M2239"/>
      <c r="N2239"/>
      <c r="O2239"/>
      <c r="P2239" s="73"/>
      <c r="Q2239" s="74"/>
      <c r="R2239" s="74"/>
      <c r="S2239" s="74"/>
      <c r="T2239" s="74"/>
      <c r="U2239" s="74"/>
      <c r="V2239"/>
      <c r="W2239"/>
      <c r="X2239"/>
      <c r="Y2239" s="13"/>
      <c r="Z2239" s="13"/>
      <c r="AA2239" s="13"/>
      <c r="AC2239"/>
      <c r="AD2239" s="13"/>
      <c r="AI2239" s="2"/>
      <c r="AM2239" s="22"/>
    </row>
    <row r="2240" spans="1:39" s="12" customFormat="1">
      <c r="A2240" s="26"/>
      <c r="B2240" s="11"/>
      <c r="E2240" s="26"/>
      <c r="F2240" s="13"/>
      <c r="G2240" s="13"/>
      <c r="H2240"/>
      <c r="I2240"/>
      <c r="J2240"/>
      <c r="K2240"/>
      <c r="L2240"/>
      <c r="M2240"/>
      <c r="N2240"/>
      <c r="O2240"/>
      <c r="P2240" s="73"/>
      <c r="Q2240" s="74"/>
      <c r="R2240" s="74"/>
      <c r="S2240" s="74"/>
      <c r="T2240" s="74"/>
      <c r="U2240" s="74"/>
      <c r="V2240"/>
      <c r="W2240"/>
      <c r="X2240"/>
      <c r="Y2240" s="13"/>
      <c r="Z2240" s="13"/>
      <c r="AA2240" s="13"/>
      <c r="AC2240"/>
      <c r="AD2240" s="13"/>
      <c r="AI2240" s="2"/>
      <c r="AM2240" s="22"/>
    </row>
    <row r="2241" spans="1:39" s="12" customFormat="1">
      <c r="A2241" s="26"/>
      <c r="B2241" s="11"/>
      <c r="E2241" s="26"/>
      <c r="F2241" s="13"/>
      <c r="G2241" s="13"/>
      <c r="H2241"/>
      <c r="I2241"/>
      <c r="J2241"/>
      <c r="K2241"/>
      <c r="L2241"/>
      <c r="M2241"/>
      <c r="N2241"/>
      <c r="O2241"/>
      <c r="P2241" s="73"/>
      <c r="Q2241" s="74"/>
      <c r="R2241" s="74"/>
      <c r="S2241" s="74"/>
      <c r="T2241" s="74"/>
      <c r="U2241" s="74"/>
      <c r="V2241"/>
      <c r="W2241"/>
      <c r="X2241"/>
      <c r="Y2241" s="13"/>
      <c r="Z2241" s="13"/>
      <c r="AA2241" s="13"/>
      <c r="AC2241"/>
      <c r="AD2241" s="13"/>
      <c r="AI2241" s="2"/>
      <c r="AM2241" s="22"/>
    </row>
    <row r="2242" spans="1:39" s="12" customFormat="1">
      <c r="A2242" s="26"/>
      <c r="B2242" s="11"/>
      <c r="E2242" s="26"/>
      <c r="F2242" s="13"/>
      <c r="G2242" s="13"/>
      <c r="H2242"/>
      <c r="I2242"/>
      <c r="J2242"/>
      <c r="K2242"/>
      <c r="L2242"/>
      <c r="M2242"/>
      <c r="N2242"/>
      <c r="O2242"/>
      <c r="P2242" s="73"/>
      <c r="Q2242" s="74"/>
      <c r="R2242" s="74"/>
      <c r="S2242" s="74"/>
      <c r="T2242" s="74"/>
      <c r="U2242" s="74"/>
      <c r="V2242"/>
      <c r="W2242"/>
      <c r="X2242"/>
      <c r="Y2242" s="13"/>
      <c r="Z2242" s="13"/>
      <c r="AA2242" s="13"/>
      <c r="AC2242"/>
      <c r="AD2242" s="13"/>
      <c r="AI2242" s="2"/>
      <c r="AM2242" s="22"/>
    </row>
    <row r="2243" spans="1:39" s="12" customFormat="1">
      <c r="A2243" s="26"/>
      <c r="B2243" s="11"/>
      <c r="E2243" s="26"/>
      <c r="F2243" s="13"/>
      <c r="G2243" s="13"/>
      <c r="H2243"/>
      <c r="I2243"/>
      <c r="J2243"/>
      <c r="K2243"/>
      <c r="L2243"/>
      <c r="M2243"/>
      <c r="N2243"/>
      <c r="O2243"/>
      <c r="P2243" s="73"/>
      <c r="Q2243" s="74"/>
      <c r="R2243" s="74"/>
      <c r="S2243" s="74"/>
      <c r="T2243" s="74"/>
      <c r="U2243" s="74"/>
      <c r="V2243"/>
      <c r="W2243"/>
      <c r="X2243"/>
      <c r="Y2243" s="13"/>
      <c r="Z2243" s="13"/>
      <c r="AA2243" s="13"/>
      <c r="AC2243"/>
      <c r="AD2243" s="13"/>
      <c r="AI2243" s="2"/>
      <c r="AM2243" s="22"/>
    </row>
    <row r="2244" spans="1:39" s="12" customFormat="1">
      <c r="A2244" s="26"/>
      <c r="B2244" s="11"/>
      <c r="E2244" s="26"/>
      <c r="F2244" s="13"/>
      <c r="G2244" s="13"/>
      <c r="H2244"/>
      <c r="I2244"/>
      <c r="J2244"/>
      <c r="K2244"/>
      <c r="L2244"/>
      <c r="M2244"/>
      <c r="N2244"/>
      <c r="O2244"/>
      <c r="P2244" s="73"/>
      <c r="Q2244" s="74"/>
      <c r="R2244" s="74"/>
      <c r="S2244" s="74"/>
      <c r="T2244" s="74"/>
      <c r="U2244" s="74"/>
      <c r="V2244"/>
      <c r="W2244"/>
      <c r="X2244"/>
      <c r="Y2244" s="13"/>
      <c r="Z2244" s="13"/>
      <c r="AA2244" s="13"/>
      <c r="AC2244"/>
      <c r="AD2244" s="13"/>
      <c r="AI2244" s="2"/>
      <c r="AM2244" s="22"/>
    </row>
    <row r="2245" spans="1:39" s="12" customFormat="1">
      <c r="A2245" s="26"/>
      <c r="B2245" s="11"/>
      <c r="E2245" s="26"/>
      <c r="F2245" s="13"/>
      <c r="G2245" s="13"/>
      <c r="H2245"/>
      <c r="I2245"/>
      <c r="J2245"/>
      <c r="K2245"/>
      <c r="L2245"/>
      <c r="M2245"/>
      <c r="N2245"/>
      <c r="O2245"/>
      <c r="P2245" s="73"/>
      <c r="Q2245" s="74"/>
      <c r="R2245" s="74"/>
      <c r="S2245" s="74"/>
      <c r="T2245" s="74"/>
      <c r="U2245" s="74"/>
      <c r="V2245"/>
      <c r="W2245"/>
      <c r="X2245"/>
      <c r="Y2245" s="13"/>
      <c r="Z2245" s="13"/>
      <c r="AA2245" s="13"/>
      <c r="AC2245"/>
      <c r="AD2245" s="13"/>
      <c r="AI2245" s="2"/>
      <c r="AM2245" s="22"/>
    </row>
    <row r="2246" spans="1:39" s="12" customFormat="1">
      <c r="A2246" s="26"/>
      <c r="B2246" s="11"/>
      <c r="E2246" s="26"/>
      <c r="F2246" s="13"/>
      <c r="G2246" s="13"/>
      <c r="H2246"/>
      <c r="I2246"/>
      <c r="J2246"/>
      <c r="K2246"/>
      <c r="L2246"/>
      <c r="M2246"/>
      <c r="N2246"/>
      <c r="O2246"/>
      <c r="P2246" s="73"/>
      <c r="Q2246" s="74"/>
      <c r="R2246" s="74"/>
      <c r="S2246" s="74"/>
      <c r="T2246" s="74"/>
      <c r="U2246" s="74"/>
      <c r="V2246"/>
      <c r="W2246"/>
      <c r="X2246"/>
      <c r="Y2246" s="13"/>
      <c r="Z2246" s="13"/>
      <c r="AA2246" s="13"/>
      <c r="AC2246"/>
      <c r="AD2246" s="13"/>
      <c r="AI2246" s="2"/>
      <c r="AM2246" s="22"/>
    </row>
    <row r="2247" spans="1:39" s="12" customFormat="1">
      <c r="A2247" s="26"/>
      <c r="B2247" s="11"/>
      <c r="E2247" s="26"/>
      <c r="F2247" s="13"/>
      <c r="G2247" s="13"/>
      <c r="H2247"/>
      <c r="I2247"/>
      <c r="J2247"/>
      <c r="K2247"/>
      <c r="L2247"/>
      <c r="M2247"/>
      <c r="N2247"/>
      <c r="O2247"/>
      <c r="P2247" s="73"/>
      <c r="Q2247" s="74"/>
      <c r="R2247" s="74"/>
      <c r="S2247" s="74"/>
      <c r="T2247" s="74"/>
      <c r="U2247" s="74"/>
      <c r="V2247"/>
      <c r="W2247"/>
      <c r="X2247"/>
      <c r="Y2247" s="13"/>
      <c r="Z2247" s="13"/>
      <c r="AA2247" s="13"/>
      <c r="AC2247"/>
      <c r="AD2247" s="13"/>
      <c r="AI2247" s="2"/>
      <c r="AM2247" s="22"/>
    </row>
    <row r="2248" spans="1:39" s="12" customFormat="1">
      <c r="A2248" s="26"/>
      <c r="B2248" s="11"/>
      <c r="E2248" s="26"/>
      <c r="F2248" s="13"/>
      <c r="G2248" s="13"/>
      <c r="H2248"/>
      <c r="I2248"/>
      <c r="J2248"/>
      <c r="K2248"/>
      <c r="L2248"/>
      <c r="M2248"/>
      <c r="N2248"/>
      <c r="O2248"/>
      <c r="P2248" s="73"/>
      <c r="Q2248" s="74"/>
      <c r="R2248" s="74"/>
      <c r="S2248" s="74"/>
      <c r="T2248" s="74"/>
      <c r="U2248" s="74"/>
      <c r="V2248"/>
      <c r="W2248"/>
      <c r="X2248"/>
      <c r="Y2248" s="13"/>
      <c r="Z2248" s="13"/>
      <c r="AA2248" s="13"/>
      <c r="AC2248"/>
      <c r="AD2248" s="13"/>
      <c r="AI2248" s="2"/>
      <c r="AM2248" s="22"/>
    </row>
    <row r="2249" spans="1:39" s="12" customFormat="1">
      <c r="A2249" s="26"/>
      <c r="B2249" s="11"/>
      <c r="E2249" s="26"/>
      <c r="F2249" s="13"/>
      <c r="G2249" s="13"/>
      <c r="H2249"/>
      <c r="I2249"/>
      <c r="J2249"/>
      <c r="K2249"/>
      <c r="L2249"/>
      <c r="M2249"/>
      <c r="N2249"/>
      <c r="O2249"/>
      <c r="P2249" s="73"/>
      <c r="Q2249" s="74"/>
      <c r="R2249" s="74"/>
      <c r="S2249" s="74"/>
      <c r="T2249" s="74"/>
      <c r="U2249" s="74"/>
      <c r="V2249"/>
      <c r="W2249"/>
      <c r="X2249"/>
      <c r="Y2249" s="13"/>
      <c r="Z2249" s="13"/>
      <c r="AA2249" s="13"/>
      <c r="AC2249"/>
      <c r="AD2249" s="13"/>
      <c r="AI2249" s="2"/>
      <c r="AM2249" s="22"/>
    </row>
    <row r="2250" spans="1:39" s="12" customFormat="1">
      <c r="A2250" s="26"/>
      <c r="B2250" s="11"/>
      <c r="E2250" s="26"/>
      <c r="F2250" s="13"/>
      <c r="G2250" s="13"/>
      <c r="H2250"/>
      <c r="I2250"/>
      <c r="J2250"/>
      <c r="K2250"/>
      <c r="L2250"/>
      <c r="M2250"/>
      <c r="N2250"/>
      <c r="O2250"/>
      <c r="P2250" s="73"/>
      <c r="Q2250" s="74"/>
      <c r="R2250" s="74"/>
      <c r="S2250" s="74"/>
      <c r="T2250" s="74"/>
      <c r="U2250" s="74"/>
      <c r="V2250"/>
      <c r="W2250"/>
      <c r="X2250"/>
      <c r="Y2250" s="13"/>
      <c r="Z2250" s="13"/>
      <c r="AA2250" s="13"/>
      <c r="AC2250"/>
      <c r="AD2250" s="13"/>
      <c r="AI2250" s="2"/>
      <c r="AM2250" s="22"/>
    </row>
    <row r="2251" spans="1:39" s="12" customFormat="1">
      <c r="A2251" s="26"/>
      <c r="B2251" s="11"/>
      <c r="E2251" s="26"/>
      <c r="F2251" s="13"/>
      <c r="G2251" s="13"/>
      <c r="H2251"/>
      <c r="I2251"/>
      <c r="J2251"/>
      <c r="K2251"/>
      <c r="L2251"/>
      <c r="M2251"/>
      <c r="N2251"/>
      <c r="O2251"/>
      <c r="P2251" s="73"/>
      <c r="Q2251" s="74"/>
      <c r="R2251" s="74"/>
      <c r="S2251" s="74"/>
      <c r="T2251" s="74"/>
      <c r="U2251" s="74"/>
      <c r="V2251"/>
      <c r="W2251"/>
      <c r="X2251"/>
      <c r="Y2251" s="13"/>
      <c r="Z2251" s="13"/>
      <c r="AA2251" s="13"/>
      <c r="AC2251"/>
      <c r="AD2251" s="13"/>
      <c r="AI2251" s="2"/>
      <c r="AM2251" s="22"/>
    </row>
    <row r="2252" spans="1:39" s="12" customFormat="1">
      <c r="A2252" s="26"/>
      <c r="B2252" s="11"/>
      <c r="E2252" s="26"/>
      <c r="F2252" s="13"/>
      <c r="G2252" s="13"/>
      <c r="H2252"/>
      <c r="I2252"/>
      <c r="J2252"/>
      <c r="K2252"/>
      <c r="L2252"/>
      <c r="M2252"/>
      <c r="N2252"/>
      <c r="O2252"/>
      <c r="P2252" s="73"/>
      <c r="Q2252" s="74"/>
      <c r="R2252" s="74"/>
      <c r="S2252" s="74"/>
      <c r="T2252" s="74"/>
      <c r="U2252" s="74"/>
      <c r="V2252"/>
      <c r="W2252"/>
      <c r="X2252"/>
      <c r="Y2252" s="13"/>
      <c r="Z2252" s="13"/>
      <c r="AA2252" s="13"/>
      <c r="AC2252"/>
      <c r="AD2252" s="13"/>
      <c r="AI2252" s="2"/>
      <c r="AM2252" s="22"/>
    </row>
    <row r="2253" spans="1:39" s="12" customFormat="1">
      <c r="A2253" s="26"/>
      <c r="B2253" s="11"/>
      <c r="E2253" s="26"/>
      <c r="F2253" s="13"/>
      <c r="G2253" s="13"/>
      <c r="H2253"/>
      <c r="I2253"/>
      <c r="J2253"/>
      <c r="K2253"/>
      <c r="L2253"/>
      <c r="M2253"/>
      <c r="N2253"/>
      <c r="O2253"/>
      <c r="P2253" s="73"/>
      <c r="Q2253" s="74"/>
      <c r="R2253" s="74"/>
      <c r="S2253" s="74"/>
      <c r="T2253" s="74"/>
      <c r="U2253" s="74"/>
      <c r="V2253"/>
      <c r="W2253"/>
      <c r="X2253"/>
      <c r="Y2253" s="13"/>
      <c r="Z2253" s="13"/>
      <c r="AA2253" s="13"/>
      <c r="AC2253"/>
      <c r="AD2253" s="13"/>
      <c r="AI2253" s="2"/>
      <c r="AM2253" s="22"/>
    </row>
    <row r="2254" spans="1:39" s="12" customFormat="1">
      <c r="A2254" s="26"/>
      <c r="B2254" s="11"/>
      <c r="E2254" s="26"/>
      <c r="F2254" s="13"/>
      <c r="G2254" s="13"/>
      <c r="H2254"/>
      <c r="I2254"/>
      <c r="J2254"/>
      <c r="K2254"/>
      <c r="L2254"/>
      <c r="M2254"/>
      <c r="N2254"/>
      <c r="O2254"/>
      <c r="P2254" s="73"/>
      <c r="Q2254" s="74"/>
      <c r="R2254" s="74"/>
      <c r="S2254" s="74"/>
      <c r="T2254" s="74"/>
      <c r="U2254" s="74"/>
      <c r="V2254"/>
      <c r="W2254"/>
      <c r="X2254"/>
      <c r="Y2254" s="13"/>
      <c r="Z2254" s="13"/>
      <c r="AA2254" s="13"/>
      <c r="AC2254"/>
      <c r="AD2254" s="13"/>
      <c r="AI2254" s="2"/>
      <c r="AM2254" s="22"/>
    </row>
    <row r="2255" spans="1:39" s="12" customFormat="1">
      <c r="A2255" s="26"/>
      <c r="B2255" s="11"/>
      <c r="E2255" s="26"/>
      <c r="F2255" s="13"/>
      <c r="G2255" s="13"/>
      <c r="H2255"/>
      <c r="I2255"/>
      <c r="J2255"/>
      <c r="K2255"/>
      <c r="L2255"/>
      <c r="M2255"/>
      <c r="N2255"/>
      <c r="O2255"/>
      <c r="P2255" s="73"/>
      <c r="Q2255" s="74"/>
      <c r="R2255" s="74"/>
      <c r="S2255" s="74"/>
      <c r="T2255" s="74"/>
      <c r="U2255" s="74"/>
      <c r="V2255"/>
      <c r="W2255"/>
      <c r="X2255"/>
      <c r="Y2255" s="13"/>
      <c r="Z2255" s="13"/>
      <c r="AA2255" s="13"/>
      <c r="AC2255"/>
      <c r="AD2255" s="13"/>
      <c r="AI2255" s="2"/>
      <c r="AM2255" s="22"/>
    </row>
    <row r="2256" spans="1:39" s="12" customFormat="1">
      <c r="A2256" s="26"/>
      <c r="B2256" s="11"/>
      <c r="E2256" s="26"/>
      <c r="F2256" s="13"/>
      <c r="G2256" s="13"/>
      <c r="H2256"/>
      <c r="I2256"/>
      <c r="J2256"/>
      <c r="K2256"/>
      <c r="L2256"/>
      <c r="M2256"/>
      <c r="N2256"/>
      <c r="O2256"/>
      <c r="P2256" s="73"/>
      <c r="Q2256" s="74"/>
      <c r="R2256" s="74"/>
      <c r="S2256" s="74"/>
      <c r="T2256" s="74"/>
      <c r="U2256" s="74"/>
      <c r="V2256"/>
      <c r="W2256"/>
      <c r="X2256"/>
      <c r="Y2256" s="13"/>
      <c r="Z2256" s="13"/>
      <c r="AA2256" s="13"/>
      <c r="AC2256"/>
      <c r="AD2256" s="13"/>
      <c r="AI2256" s="2"/>
      <c r="AM2256" s="22"/>
    </row>
    <row r="2257" spans="1:39" s="12" customFormat="1">
      <c r="A2257" s="26"/>
      <c r="B2257" s="11"/>
      <c r="E2257" s="26"/>
      <c r="F2257" s="13"/>
      <c r="G2257" s="13"/>
      <c r="H2257"/>
      <c r="I2257"/>
      <c r="J2257"/>
      <c r="K2257"/>
      <c r="L2257"/>
      <c r="M2257"/>
      <c r="N2257"/>
      <c r="O2257"/>
      <c r="P2257" s="73"/>
      <c r="Q2257" s="74"/>
      <c r="R2257" s="74"/>
      <c r="S2257" s="74"/>
      <c r="T2257" s="74"/>
      <c r="U2257" s="74"/>
      <c r="V2257"/>
      <c r="W2257"/>
      <c r="X2257"/>
      <c r="Y2257" s="13"/>
      <c r="Z2257" s="13"/>
      <c r="AA2257" s="13"/>
      <c r="AC2257"/>
      <c r="AD2257" s="13"/>
      <c r="AI2257" s="2"/>
      <c r="AM2257" s="22"/>
    </row>
    <row r="2258" spans="1:39" s="12" customFormat="1">
      <c r="A2258" s="26"/>
      <c r="B2258" s="11"/>
      <c r="E2258" s="26"/>
      <c r="F2258" s="13"/>
      <c r="G2258" s="13"/>
      <c r="H2258"/>
      <c r="I2258"/>
      <c r="J2258"/>
      <c r="K2258"/>
      <c r="L2258"/>
      <c r="M2258"/>
      <c r="N2258"/>
      <c r="O2258"/>
      <c r="P2258" s="73"/>
      <c r="Q2258" s="74"/>
      <c r="R2258" s="74"/>
      <c r="S2258" s="74"/>
      <c r="T2258" s="74"/>
      <c r="U2258" s="74"/>
      <c r="V2258"/>
      <c r="W2258"/>
      <c r="X2258"/>
      <c r="Y2258" s="13"/>
      <c r="Z2258" s="13"/>
      <c r="AA2258" s="13"/>
      <c r="AC2258"/>
      <c r="AD2258" s="13"/>
      <c r="AI2258" s="2"/>
      <c r="AM2258" s="22"/>
    </row>
    <row r="2259" spans="1:39" s="12" customFormat="1">
      <c r="A2259" s="26"/>
      <c r="B2259" s="11"/>
      <c r="E2259" s="26"/>
      <c r="F2259" s="13"/>
      <c r="G2259" s="13"/>
      <c r="H2259"/>
      <c r="I2259"/>
      <c r="J2259"/>
      <c r="K2259"/>
      <c r="L2259"/>
      <c r="M2259"/>
      <c r="N2259"/>
      <c r="O2259"/>
      <c r="P2259" s="73"/>
      <c r="Q2259" s="74"/>
      <c r="R2259" s="74"/>
      <c r="S2259" s="74"/>
      <c r="T2259" s="74"/>
      <c r="U2259" s="74"/>
      <c r="V2259"/>
      <c r="W2259"/>
      <c r="X2259"/>
      <c r="Y2259" s="13"/>
      <c r="Z2259" s="13"/>
      <c r="AA2259" s="13"/>
      <c r="AC2259"/>
      <c r="AD2259" s="13"/>
      <c r="AI2259" s="2"/>
      <c r="AM2259" s="22"/>
    </row>
    <row r="2260" spans="1:39" s="12" customFormat="1">
      <c r="A2260" s="26"/>
      <c r="B2260" s="11"/>
      <c r="E2260" s="26"/>
      <c r="F2260" s="13"/>
      <c r="G2260" s="13"/>
      <c r="H2260"/>
      <c r="I2260"/>
      <c r="J2260"/>
      <c r="K2260"/>
      <c r="L2260"/>
      <c r="M2260"/>
      <c r="N2260"/>
      <c r="O2260"/>
      <c r="P2260" s="73"/>
      <c r="Q2260" s="74"/>
      <c r="R2260" s="74"/>
      <c r="S2260" s="74"/>
      <c r="T2260" s="74"/>
      <c r="U2260" s="74"/>
      <c r="V2260"/>
      <c r="W2260"/>
      <c r="X2260"/>
      <c r="Y2260" s="13"/>
      <c r="Z2260" s="13"/>
      <c r="AA2260" s="13"/>
      <c r="AC2260"/>
      <c r="AD2260" s="13"/>
      <c r="AI2260" s="2"/>
      <c r="AM2260" s="22"/>
    </row>
    <row r="2261" spans="1:39" s="12" customFormat="1">
      <c r="A2261" s="26"/>
      <c r="B2261" s="11"/>
      <c r="E2261" s="26"/>
      <c r="F2261" s="13"/>
      <c r="G2261" s="13"/>
      <c r="H2261"/>
      <c r="I2261"/>
      <c r="J2261"/>
      <c r="K2261"/>
      <c r="L2261"/>
      <c r="M2261"/>
      <c r="N2261"/>
      <c r="O2261"/>
      <c r="P2261" s="73"/>
      <c r="Q2261" s="74"/>
      <c r="R2261" s="74"/>
      <c r="S2261" s="74"/>
      <c r="T2261" s="74"/>
      <c r="U2261" s="74"/>
      <c r="V2261"/>
      <c r="W2261"/>
      <c r="X2261"/>
      <c r="Y2261" s="13"/>
      <c r="Z2261" s="13"/>
      <c r="AA2261" s="13"/>
      <c r="AC2261"/>
      <c r="AD2261" s="13"/>
      <c r="AI2261" s="2"/>
      <c r="AM2261" s="22"/>
    </row>
    <row r="2262" spans="1:39" s="12" customFormat="1">
      <c r="A2262" s="26"/>
      <c r="B2262" s="11"/>
      <c r="E2262" s="26"/>
      <c r="F2262" s="13"/>
      <c r="G2262" s="13"/>
      <c r="H2262"/>
      <c r="I2262"/>
      <c r="J2262"/>
      <c r="K2262"/>
      <c r="L2262"/>
      <c r="M2262"/>
      <c r="N2262"/>
      <c r="O2262"/>
      <c r="P2262" s="73"/>
      <c r="Q2262" s="74"/>
      <c r="R2262" s="74"/>
      <c r="S2262" s="74"/>
      <c r="T2262" s="74"/>
      <c r="U2262" s="74"/>
      <c r="V2262"/>
      <c r="W2262"/>
      <c r="X2262"/>
      <c r="Y2262" s="13"/>
      <c r="Z2262" s="13"/>
      <c r="AA2262" s="13"/>
      <c r="AC2262"/>
      <c r="AD2262" s="13"/>
      <c r="AI2262" s="2"/>
      <c r="AM2262" s="22"/>
    </row>
    <row r="2263" spans="1:39" s="12" customFormat="1">
      <c r="A2263" s="26"/>
      <c r="B2263" s="11"/>
      <c r="E2263" s="26"/>
      <c r="F2263" s="13"/>
      <c r="G2263" s="13"/>
      <c r="H2263"/>
      <c r="I2263"/>
      <c r="J2263"/>
      <c r="K2263"/>
      <c r="L2263"/>
      <c r="M2263"/>
      <c r="N2263"/>
      <c r="O2263"/>
      <c r="P2263" s="73"/>
      <c r="Q2263" s="74"/>
      <c r="R2263" s="74"/>
      <c r="S2263" s="74"/>
      <c r="T2263" s="74"/>
      <c r="U2263" s="74"/>
      <c r="V2263"/>
      <c r="W2263"/>
      <c r="X2263"/>
      <c r="Y2263" s="13"/>
      <c r="Z2263" s="13"/>
      <c r="AA2263" s="13"/>
      <c r="AC2263"/>
      <c r="AD2263" s="13"/>
      <c r="AI2263" s="2"/>
      <c r="AM2263" s="22"/>
    </row>
    <row r="2264" spans="1:39" s="12" customFormat="1">
      <c r="A2264" s="26"/>
      <c r="B2264" s="11"/>
      <c r="E2264" s="26"/>
      <c r="F2264" s="13"/>
      <c r="G2264" s="13"/>
      <c r="H2264"/>
      <c r="I2264"/>
      <c r="J2264"/>
      <c r="K2264"/>
      <c r="L2264"/>
      <c r="M2264"/>
      <c r="N2264"/>
      <c r="O2264"/>
      <c r="P2264" s="73"/>
      <c r="Q2264" s="74"/>
      <c r="R2264" s="74"/>
      <c r="S2264" s="74"/>
      <c r="T2264" s="74"/>
      <c r="U2264" s="74"/>
      <c r="V2264"/>
      <c r="W2264"/>
      <c r="X2264"/>
      <c r="Y2264" s="13"/>
      <c r="Z2264" s="13"/>
      <c r="AA2264" s="13"/>
      <c r="AC2264"/>
      <c r="AD2264" s="13"/>
      <c r="AI2264" s="2"/>
      <c r="AM2264" s="22"/>
    </row>
    <row r="2265" spans="1:39" s="12" customFormat="1">
      <c r="A2265" s="26"/>
      <c r="B2265" s="11"/>
      <c r="E2265" s="26"/>
      <c r="F2265" s="13"/>
      <c r="G2265" s="13"/>
      <c r="H2265"/>
      <c r="I2265"/>
      <c r="J2265"/>
      <c r="K2265"/>
      <c r="L2265"/>
      <c r="M2265"/>
      <c r="N2265"/>
      <c r="O2265"/>
      <c r="P2265" s="73"/>
      <c r="Q2265" s="74"/>
      <c r="R2265" s="74"/>
      <c r="S2265" s="74"/>
      <c r="T2265" s="74"/>
      <c r="U2265" s="74"/>
      <c r="V2265"/>
      <c r="W2265"/>
      <c r="X2265"/>
      <c r="Y2265" s="13"/>
      <c r="Z2265" s="13"/>
      <c r="AA2265" s="13"/>
      <c r="AC2265"/>
      <c r="AD2265" s="13"/>
      <c r="AI2265" s="2"/>
      <c r="AM2265" s="22"/>
    </row>
    <row r="2266" spans="1:39" s="12" customFormat="1">
      <c r="A2266" s="26"/>
      <c r="B2266" s="11"/>
      <c r="E2266" s="26"/>
      <c r="F2266" s="13"/>
      <c r="G2266" s="13"/>
      <c r="H2266"/>
      <c r="I2266"/>
      <c r="J2266"/>
      <c r="K2266"/>
      <c r="L2266"/>
      <c r="M2266"/>
      <c r="N2266"/>
      <c r="O2266"/>
      <c r="P2266" s="73"/>
      <c r="Q2266" s="74"/>
      <c r="R2266" s="74"/>
      <c r="S2266" s="74"/>
      <c r="T2266" s="74"/>
      <c r="U2266" s="74"/>
      <c r="V2266"/>
      <c r="W2266"/>
      <c r="X2266"/>
      <c r="Y2266" s="13"/>
      <c r="Z2266" s="13"/>
      <c r="AA2266" s="13"/>
      <c r="AC2266"/>
      <c r="AD2266" s="13"/>
      <c r="AI2266" s="2"/>
      <c r="AM2266" s="22"/>
    </row>
    <row r="2267" spans="1:39" s="12" customFormat="1">
      <c r="A2267" s="26"/>
      <c r="B2267" s="11"/>
      <c r="E2267" s="26"/>
      <c r="F2267" s="13"/>
      <c r="G2267" s="13"/>
      <c r="H2267"/>
      <c r="I2267"/>
      <c r="J2267"/>
      <c r="K2267"/>
      <c r="L2267"/>
      <c r="M2267"/>
      <c r="N2267"/>
      <c r="O2267"/>
      <c r="P2267" s="73"/>
      <c r="Q2267" s="74"/>
      <c r="R2267" s="74"/>
      <c r="S2267" s="74"/>
      <c r="T2267" s="74"/>
      <c r="U2267" s="74"/>
      <c r="V2267"/>
      <c r="W2267"/>
      <c r="X2267"/>
      <c r="Y2267" s="13"/>
      <c r="Z2267" s="13"/>
      <c r="AA2267" s="13"/>
      <c r="AC2267"/>
      <c r="AD2267" s="13"/>
      <c r="AI2267" s="2"/>
      <c r="AM2267" s="22"/>
    </row>
    <row r="2268" spans="1:39" s="12" customFormat="1">
      <c r="A2268" s="26"/>
      <c r="B2268" s="11"/>
      <c r="E2268" s="26"/>
      <c r="F2268" s="13"/>
      <c r="G2268" s="13"/>
      <c r="H2268"/>
      <c r="I2268"/>
      <c r="J2268"/>
      <c r="K2268"/>
      <c r="L2268"/>
      <c r="M2268"/>
      <c r="N2268"/>
      <c r="O2268"/>
      <c r="P2268" s="73"/>
      <c r="Q2268" s="74"/>
      <c r="R2268" s="74"/>
      <c r="S2268" s="74"/>
      <c r="T2268" s="74"/>
      <c r="U2268" s="74"/>
      <c r="V2268"/>
      <c r="W2268"/>
      <c r="X2268"/>
      <c r="Y2268" s="13"/>
      <c r="Z2268" s="13"/>
      <c r="AA2268" s="13"/>
      <c r="AC2268"/>
      <c r="AD2268" s="13"/>
      <c r="AI2268" s="2"/>
      <c r="AM2268" s="22"/>
    </row>
    <row r="2269" spans="1:39" s="12" customFormat="1">
      <c r="A2269" s="26"/>
      <c r="B2269" s="11"/>
      <c r="E2269" s="26"/>
      <c r="F2269" s="13"/>
      <c r="G2269" s="13"/>
      <c r="H2269"/>
      <c r="I2269"/>
      <c r="J2269"/>
      <c r="K2269"/>
      <c r="L2269"/>
      <c r="M2269"/>
      <c r="N2269"/>
      <c r="O2269"/>
      <c r="P2269" s="73"/>
      <c r="Q2269" s="74"/>
      <c r="R2269" s="74"/>
      <c r="S2269" s="74"/>
      <c r="T2269" s="74"/>
      <c r="U2269" s="74"/>
      <c r="V2269"/>
      <c r="W2269"/>
      <c r="X2269"/>
      <c r="Y2269" s="13"/>
      <c r="Z2269" s="13"/>
      <c r="AA2269" s="13"/>
      <c r="AC2269"/>
      <c r="AD2269" s="13"/>
      <c r="AI2269" s="2"/>
      <c r="AM2269" s="22"/>
    </row>
    <row r="2270" spans="1:39" s="12" customFormat="1">
      <c r="A2270" s="26"/>
      <c r="B2270" s="11"/>
      <c r="E2270" s="26"/>
      <c r="F2270" s="13"/>
      <c r="G2270" s="13"/>
      <c r="H2270"/>
      <c r="I2270"/>
      <c r="J2270"/>
      <c r="K2270"/>
      <c r="L2270"/>
      <c r="M2270"/>
      <c r="N2270"/>
      <c r="O2270"/>
      <c r="P2270" s="73"/>
      <c r="Q2270" s="74"/>
      <c r="R2270" s="74"/>
      <c r="S2270" s="74"/>
      <c r="T2270" s="74"/>
      <c r="U2270" s="74"/>
      <c r="V2270"/>
      <c r="W2270"/>
      <c r="X2270"/>
      <c r="Y2270" s="13"/>
      <c r="Z2270" s="13"/>
      <c r="AA2270" s="13"/>
      <c r="AC2270"/>
      <c r="AD2270" s="13"/>
      <c r="AI2270" s="2"/>
      <c r="AM2270" s="22"/>
    </row>
    <row r="2271" spans="1:39" s="12" customFormat="1">
      <c r="A2271" s="26"/>
      <c r="B2271" s="11"/>
      <c r="E2271" s="26"/>
      <c r="F2271" s="13"/>
      <c r="G2271" s="13"/>
      <c r="H2271"/>
      <c r="I2271"/>
      <c r="J2271"/>
      <c r="K2271"/>
      <c r="L2271"/>
      <c r="M2271"/>
      <c r="N2271"/>
      <c r="O2271"/>
      <c r="P2271" s="73"/>
      <c r="Q2271" s="74"/>
      <c r="R2271" s="74"/>
      <c r="S2271" s="74"/>
      <c r="T2271" s="74"/>
      <c r="U2271" s="74"/>
      <c r="V2271"/>
      <c r="W2271"/>
      <c r="X2271"/>
      <c r="Y2271" s="13"/>
      <c r="Z2271" s="13"/>
      <c r="AA2271" s="13"/>
      <c r="AC2271"/>
      <c r="AD2271" s="13"/>
      <c r="AI2271" s="2"/>
      <c r="AM2271" s="22"/>
    </row>
    <row r="2272" spans="1:39" s="12" customFormat="1">
      <c r="A2272" s="26"/>
      <c r="B2272" s="11"/>
      <c r="E2272" s="26"/>
      <c r="F2272" s="13"/>
      <c r="G2272" s="13"/>
      <c r="H2272"/>
      <c r="I2272"/>
      <c r="J2272"/>
      <c r="K2272"/>
      <c r="L2272"/>
      <c r="M2272"/>
      <c r="N2272"/>
      <c r="O2272"/>
      <c r="P2272" s="73"/>
      <c r="Q2272" s="74"/>
      <c r="R2272" s="74"/>
      <c r="S2272" s="74"/>
      <c r="T2272" s="74"/>
      <c r="U2272" s="74"/>
      <c r="V2272"/>
      <c r="W2272"/>
      <c r="X2272"/>
      <c r="Y2272" s="13"/>
      <c r="Z2272" s="13"/>
      <c r="AA2272" s="13"/>
      <c r="AC2272"/>
      <c r="AD2272" s="13"/>
      <c r="AI2272" s="2"/>
      <c r="AM2272" s="22"/>
    </row>
    <row r="2273" spans="1:39" s="12" customFormat="1">
      <c r="A2273" s="26"/>
      <c r="B2273" s="11"/>
      <c r="E2273" s="26"/>
      <c r="F2273" s="13"/>
      <c r="G2273" s="13"/>
      <c r="H2273"/>
      <c r="I2273"/>
      <c r="J2273"/>
      <c r="K2273"/>
      <c r="L2273"/>
      <c r="M2273"/>
      <c r="N2273"/>
      <c r="O2273"/>
      <c r="P2273" s="73"/>
      <c r="Q2273" s="74"/>
      <c r="R2273" s="74"/>
      <c r="S2273" s="74"/>
      <c r="T2273" s="74"/>
      <c r="U2273" s="74"/>
      <c r="V2273"/>
      <c r="W2273"/>
      <c r="X2273"/>
      <c r="Y2273" s="13"/>
      <c r="Z2273" s="13"/>
      <c r="AA2273" s="13"/>
      <c r="AC2273"/>
      <c r="AD2273" s="13"/>
      <c r="AI2273" s="2"/>
      <c r="AM2273" s="22"/>
    </row>
    <row r="2274" spans="1:39" s="12" customFormat="1">
      <c r="A2274" s="26"/>
      <c r="B2274" s="11"/>
      <c r="E2274" s="26"/>
      <c r="F2274" s="13"/>
      <c r="G2274" s="13"/>
      <c r="H2274"/>
      <c r="I2274"/>
      <c r="J2274"/>
      <c r="K2274"/>
      <c r="L2274"/>
      <c r="M2274"/>
      <c r="N2274"/>
      <c r="O2274"/>
      <c r="P2274" s="73"/>
      <c r="Q2274" s="74"/>
      <c r="R2274" s="74"/>
      <c r="S2274" s="74"/>
      <c r="T2274" s="74"/>
      <c r="U2274" s="74"/>
      <c r="V2274"/>
      <c r="W2274"/>
      <c r="X2274"/>
      <c r="Y2274" s="13"/>
      <c r="Z2274" s="13"/>
      <c r="AA2274" s="13"/>
      <c r="AC2274"/>
      <c r="AD2274" s="13"/>
      <c r="AI2274" s="2"/>
      <c r="AM2274" s="22"/>
    </row>
    <row r="2275" spans="1:39" s="12" customFormat="1">
      <c r="A2275" s="26"/>
      <c r="B2275" s="11"/>
      <c r="E2275" s="26"/>
      <c r="F2275" s="13"/>
      <c r="G2275" s="13"/>
      <c r="H2275"/>
      <c r="I2275"/>
      <c r="J2275"/>
      <c r="K2275"/>
      <c r="L2275"/>
      <c r="M2275"/>
      <c r="N2275"/>
      <c r="O2275"/>
      <c r="P2275" s="73"/>
      <c r="Q2275" s="74"/>
      <c r="R2275" s="74"/>
      <c r="S2275" s="74"/>
      <c r="T2275" s="74"/>
      <c r="U2275" s="74"/>
      <c r="V2275"/>
      <c r="W2275"/>
      <c r="X2275"/>
      <c r="Y2275" s="13"/>
      <c r="Z2275" s="13"/>
      <c r="AA2275" s="13"/>
      <c r="AC2275"/>
      <c r="AD2275" s="13"/>
      <c r="AI2275" s="2"/>
      <c r="AM2275" s="22"/>
    </row>
    <row r="2276" spans="1:39" s="12" customFormat="1">
      <c r="A2276" s="26"/>
      <c r="B2276" s="11"/>
      <c r="E2276" s="26"/>
      <c r="F2276" s="13"/>
      <c r="G2276" s="13"/>
      <c r="H2276"/>
      <c r="I2276"/>
      <c r="J2276"/>
      <c r="K2276"/>
      <c r="L2276"/>
      <c r="M2276"/>
      <c r="N2276"/>
      <c r="O2276"/>
      <c r="P2276" s="73"/>
      <c r="Q2276" s="74"/>
      <c r="R2276" s="74"/>
      <c r="S2276" s="74"/>
      <c r="T2276" s="74"/>
      <c r="U2276" s="74"/>
      <c r="V2276"/>
      <c r="W2276"/>
      <c r="X2276"/>
      <c r="Y2276" s="13"/>
      <c r="Z2276" s="13"/>
      <c r="AA2276" s="13"/>
      <c r="AC2276"/>
      <c r="AD2276" s="13"/>
      <c r="AI2276" s="2"/>
      <c r="AM2276" s="22"/>
    </row>
    <row r="2277" spans="1:39" s="12" customFormat="1">
      <c r="A2277" s="26"/>
      <c r="B2277" s="11"/>
      <c r="E2277" s="26"/>
      <c r="F2277" s="13"/>
      <c r="G2277" s="13"/>
      <c r="H2277"/>
      <c r="I2277"/>
      <c r="J2277"/>
      <c r="K2277"/>
      <c r="L2277"/>
      <c r="M2277"/>
      <c r="N2277"/>
      <c r="O2277"/>
      <c r="P2277" s="73"/>
      <c r="Q2277" s="74"/>
      <c r="R2277" s="74"/>
      <c r="S2277" s="74"/>
      <c r="T2277" s="74"/>
      <c r="U2277" s="74"/>
      <c r="V2277"/>
      <c r="W2277"/>
      <c r="X2277"/>
      <c r="Y2277" s="13"/>
      <c r="Z2277" s="13"/>
      <c r="AA2277" s="13"/>
      <c r="AC2277"/>
      <c r="AD2277" s="13"/>
      <c r="AI2277" s="2"/>
      <c r="AM2277" s="22"/>
    </row>
    <row r="2278" spans="1:39" s="12" customFormat="1">
      <c r="A2278" s="26"/>
      <c r="B2278" s="11"/>
      <c r="E2278" s="26"/>
      <c r="F2278" s="13"/>
      <c r="G2278" s="13"/>
      <c r="H2278"/>
      <c r="I2278"/>
      <c r="J2278"/>
      <c r="K2278"/>
      <c r="L2278"/>
      <c r="M2278"/>
      <c r="N2278"/>
      <c r="O2278"/>
      <c r="P2278" s="73"/>
      <c r="Q2278" s="74"/>
      <c r="R2278" s="74"/>
      <c r="S2278" s="74"/>
      <c r="T2278" s="74"/>
      <c r="U2278" s="74"/>
      <c r="V2278"/>
      <c r="W2278"/>
      <c r="X2278"/>
      <c r="Y2278" s="13"/>
      <c r="Z2278" s="13"/>
      <c r="AA2278" s="13"/>
      <c r="AC2278"/>
      <c r="AD2278" s="13"/>
      <c r="AI2278" s="2"/>
      <c r="AM2278" s="22"/>
    </row>
    <row r="2279" spans="1:39" s="12" customFormat="1">
      <c r="A2279" s="26"/>
      <c r="B2279" s="11"/>
      <c r="E2279" s="26"/>
      <c r="F2279" s="13"/>
      <c r="G2279" s="13"/>
      <c r="H2279"/>
      <c r="I2279"/>
      <c r="J2279"/>
      <c r="K2279"/>
      <c r="L2279"/>
      <c r="M2279"/>
      <c r="N2279"/>
      <c r="O2279"/>
      <c r="P2279" s="73"/>
      <c r="Q2279" s="74"/>
      <c r="R2279" s="74"/>
      <c r="S2279" s="74"/>
      <c r="T2279" s="74"/>
      <c r="U2279" s="74"/>
      <c r="V2279"/>
      <c r="W2279"/>
      <c r="X2279"/>
      <c r="Y2279" s="13"/>
      <c r="Z2279" s="13"/>
      <c r="AA2279" s="13"/>
      <c r="AC2279"/>
      <c r="AD2279" s="13"/>
      <c r="AI2279" s="2"/>
      <c r="AM2279" s="22"/>
    </row>
    <row r="2280" spans="1:39" s="12" customFormat="1">
      <c r="A2280" s="26"/>
      <c r="B2280" s="11"/>
      <c r="E2280" s="26"/>
      <c r="F2280" s="13"/>
      <c r="G2280" s="13"/>
      <c r="H2280"/>
      <c r="I2280"/>
      <c r="J2280"/>
      <c r="K2280"/>
      <c r="L2280"/>
      <c r="M2280"/>
      <c r="N2280"/>
      <c r="O2280"/>
      <c r="P2280" s="73"/>
      <c r="Q2280" s="74"/>
      <c r="R2280" s="74"/>
      <c r="S2280" s="74"/>
      <c r="T2280" s="74"/>
      <c r="U2280" s="74"/>
      <c r="V2280"/>
      <c r="W2280"/>
      <c r="X2280"/>
      <c r="Y2280" s="13"/>
      <c r="Z2280" s="13"/>
      <c r="AA2280" s="13"/>
      <c r="AC2280"/>
      <c r="AD2280" s="13"/>
      <c r="AI2280" s="2"/>
      <c r="AM2280" s="22"/>
    </row>
    <row r="2281" spans="1:39" s="12" customFormat="1">
      <c r="A2281" s="26"/>
      <c r="B2281" s="11"/>
      <c r="E2281" s="26"/>
      <c r="F2281" s="13"/>
      <c r="G2281" s="13"/>
      <c r="H2281"/>
      <c r="I2281"/>
      <c r="J2281"/>
      <c r="K2281"/>
      <c r="L2281"/>
      <c r="M2281"/>
      <c r="N2281"/>
      <c r="O2281"/>
      <c r="P2281" s="73"/>
      <c r="Q2281" s="74"/>
      <c r="R2281" s="74"/>
      <c r="S2281" s="74"/>
      <c r="T2281" s="74"/>
      <c r="U2281" s="74"/>
      <c r="V2281"/>
      <c r="W2281"/>
      <c r="X2281"/>
      <c r="Y2281" s="13"/>
      <c r="Z2281" s="13"/>
      <c r="AA2281" s="13"/>
      <c r="AC2281"/>
      <c r="AD2281" s="13"/>
      <c r="AI2281" s="2"/>
      <c r="AM2281" s="22"/>
    </row>
    <row r="2282" spans="1:39" s="12" customFormat="1">
      <c r="A2282" s="26"/>
      <c r="B2282" s="11"/>
      <c r="E2282" s="26"/>
      <c r="F2282" s="13"/>
      <c r="G2282" s="13"/>
      <c r="H2282"/>
      <c r="I2282"/>
      <c r="J2282"/>
      <c r="K2282"/>
      <c r="L2282"/>
      <c r="M2282"/>
      <c r="N2282"/>
      <c r="O2282"/>
      <c r="P2282" s="73"/>
      <c r="Q2282" s="74"/>
      <c r="R2282" s="74"/>
      <c r="S2282" s="74"/>
      <c r="T2282" s="74"/>
      <c r="U2282" s="74"/>
      <c r="V2282"/>
      <c r="W2282"/>
      <c r="X2282"/>
      <c r="Y2282" s="13"/>
      <c r="Z2282" s="13"/>
      <c r="AA2282" s="13"/>
      <c r="AC2282"/>
      <c r="AD2282" s="13"/>
      <c r="AI2282" s="2"/>
      <c r="AM2282" s="22"/>
    </row>
    <row r="2283" spans="1:39" s="12" customFormat="1">
      <c r="A2283" s="26"/>
      <c r="B2283" s="11"/>
      <c r="E2283" s="26"/>
      <c r="F2283" s="13"/>
      <c r="G2283" s="13"/>
      <c r="H2283"/>
      <c r="I2283"/>
      <c r="J2283"/>
      <c r="K2283"/>
      <c r="L2283"/>
      <c r="M2283"/>
      <c r="N2283"/>
      <c r="O2283"/>
      <c r="P2283" s="73"/>
      <c r="Q2283" s="74"/>
      <c r="R2283" s="74"/>
      <c r="S2283" s="74"/>
      <c r="T2283" s="74"/>
      <c r="U2283" s="74"/>
      <c r="V2283"/>
      <c r="W2283"/>
      <c r="X2283"/>
      <c r="Y2283" s="13"/>
      <c r="Z2283" s="13"/>
      <c r="AA2283" s="13"/>
      <c r="AC2283"/>
      <c r="AD2283" s="13"/>
      <c r="AI2283" s="2"/>
      <c r="AM2283" s="22"/>
    </row>
    <row r="2284" spans="1:39" s="12" customFormat="1">
      <c r="A2284" s="26"/>
      <c r="B2284" s="11"/>
      <c r="E2284" s="26"/>
      <c r="F2284" s="13"/>
      <c r="G2284" s="13"/>
      <c r="H2284"/>
      <c r="I2284"/>
      <c r="J2284"/>
      <c r="K2284"/>
      <c r="L2284"/>
      <c r="M2284"/>
      <c r="N2284"/>
      <c r="O2284"/>
      <c r="P2284" s="73"/>
      <c r="Q2284" s="74"/>
      <c r="R2284" s="74"/>
      <c r="S2284" s="74"/>
      <c r="T2284" s="74"/>
      <c r="U2284" s="74"/>
      <c r="V2284"/>
      <c r="W2284"/>
      <c r="X2284"/>
      <c r="Y2284" s="13"/>
      <c r="Z2284" s="13"/>
      <c r="AA2284" s="13"/>
      <c r="AC2284"/>
      <c r="AD2284" s="13"/>
      <c r="AI2284" s="2"/>
      <c r="AM2284" s="22"/>
    </row>
    <row r="2285" spans="1:39" s="12" customFormat="1">
      <c r="A2285" s="26"/>
      <c r="B2285" s="11"/>
      <c r="E2285" s="26"/>
      <c r="F2285" s="13"/>
      <c r="G2285" s="13"/>
      <c r="H2285"/>
      <c r="I2285"/>
      <c r="J2285"/>
      <c r="K2285"/>
      <c r="L2285"/>
      <c r="M2285"/>
      <c r="N2285"/>
      <c r="O2285"/>
      <c r="P2285" s="73"/>
      <c r="Q2285" s="74"/>
      <c r="R2285" s="74"/>
      <c r="S2285" s="74"/>
      <c r="T2285" s="74"/>
      <c r="U2285" s="74"/>
      <c r="V2285"/>
      <c r="W2285"/>
      <c r="X2285"/>
      <c r="Y2285" s="13"/>
      <c r="Z2285" s="13"/>
      <c r="AA2285" s="13"/>
      <c r="AC2285"/>
      <c r="AD2285" s="13"/>
      <c r="AI2285" s="2"/>
      <c r="AM2285" s="22"/>
    </row>
    <row r="2286" spans="1:39" s="12" customFormat="1">
      <c r="A2286" s="26"/>
      <c r="B2286" s="11"/>
      <c r="E2286" s="26"/>
      <c r="F2286" s="13"/>
      <c r="G2286" s="13"/>
      <c r="H2286"/>
      <c r="I2286"/>
      <c r="J2286"/>
      <c r="K2286"/>
      <c r="L2286"/>
      <c r="M2286"/>
      <c r="N2286"/>
      <c r="O2286"/>
      <c r="P2286" s="73"/>
      <c r="Q2286" s="74"/>
      <c r="R2286" s="74"/>
      <c r="S2286" s="74"/>
      <c r="T2286" s="74"/>
      <c r="U2286" s="74"/>
      <c r="V2286"/>
      <c r="W2286"/>
      <c r="X2286"/>
      <c r="Y2286" s="13"/>
      <c r="Z2286" s="13"/>
      <c r="AA2286" s="13"/>
      <c r="AC2286"/>
      <c r="AD2286" s="13"/>
      <c r="AI2286" s="2"/>
      <c r="AM2286" s="22"/>
    </row>
    <row r="2287" spans="1:39" s="12" customFormat="1">
      <c r="A2287" s="26"/>
      <c r="B2287" s="11"/>
      <c r="E2287" s="26"/>
      <c r="F2287" s="13"/>
      <c r="G2287" s="13"/>
      <c r="H2287"/>
      <c r="I2287"/>
      <c r="J2287"/>
      <c r="K2287"/>
      <c r="L2287"/>
      <c r="M2287"/>
      <c r="N2287"/>
      <c r="O2287"/>
      <c r="P2287" s="73"/>
      <c r="Q2287" s="74"/>
      <c r="R2287" s="74"/>
      <c r="S2287" s="74"/>
      <c r="T2287" s="74"/>
      <c r="U2287" s="74"/>
      <c r="V2287"/>
      <c r="W2287"/>
      <c r="X2287"/>
      <c r="Y2287" s="13"/>
      <c r="Z2287" s="13"/>
      <c r="AA2287" s="13"/>
      <c r="AC2287"/>
      <c r="AD2287" s="13"/>
      <c r="AI2287" s="2"/>
      <c r="AM2287" s="22"/>
    </row>
    <row r="2288" spans="1:39" s="12" customFormat="1">
      <c r="A2288" s="26"/>
      <c r="B2288" s="11"/>
      <c r="E2288" s="26"/>
      <c r="F2288" s="13"/>
      <c r="G2288" s="13"/>
      <c r="H2288"/>
      <c r="I2288"/>
      <c r="J2288"/>
      <c r="K2288"/>
      <c r="L2288"/>
      <c r="M2288"/>
      <c r="N2288"/>
      <c r="O2288"/>
      <c r="P2288" s="73"/>
      <c r="Q2288" s="74"/>
      <c r="R2288" s="74"/>
      <c r="S2288" s="74"/>
      <c r="T2288" s="74"/>
      <c r="U2288" s="74"/>
      <c r="V2288"/>
      <c r="W2288"/>
      <c r="X2288"/>
      <c r="Y2288" s="13"/>
      <c r="Z2288" s="13"/>
      <c r="AA2288" s="13"/>
      <c r="AC2288"/>
      <c r="AD2288" s="13"/>
      <c r="AI2288" s="2"/>
      <c r="AM2288" s="22"/>
    </row>
    <row r="2289" spans="1:39" s="12" customFormat="1">
      <c r="A2289" s="26"/>
      <c r="B2289" s="11"/>
      <c r="E2289" s="26"/>
      <c r="F2289" s="13"/>
      <c r="G2289" s="13"/>
      <c r="H2289"/>
      <c r="I2289"/>
      <c r="J2289"/>
      <c r="K2289"/>
      <c r="L2289"/>
      <c r="M2289"/>
      <c r="N2289"/>
      <c r="O2289"/>
      <c r="P2289" s="73"/>
      <c r="Q2289" s="74"/>
      <c r="R2289" s="74"/>
      <c r="S2289" s="74"/>
      <c r="T2289" s="74"/>
      <c r="U2289" s="74"/>
      <c r="V2289"/>
      <c r="W2289"/>
      <c r="X2289"/>
      <c r="Y2289" s="13"/>
      <c r="Z2289" s="13"/>
      <c r="AA2289" s="13"/>
      <c r="AC2289"/>
      <c r="AD2289" s="13"/>
      <c r="AI2289" s="2"/>
      <c r="AM2289" s="22"/>
    </row>
    <row r="2290" spans="1:39" s="12" customFormat="1">
      <c r="A2290" s="26"/>
      <c r="B2290" s="11"/>
      <c r="E2290" s="26"/>
      <c r="F2290" s="13"/>
      <c r="G2290" s="13"/>
      <c r="H2290"/>
      <c r="I2290"/>
      <c r="J2290"/>
      <c r="K2290"/>
      <c r="L2290"/>
      <c r="M2290"/>
      <c r="N2290"/>
      <c r="O2290"/>
      <c r="P2290" s="73"/>
      <c r="Q2290" s="74"/>
      <c r="R2290" s="74"/>
      <c r="S2290" s="74"/>
      <c r="T2290" s="74"/>
      <c r="U2290" s="74"/>
      <c r="V2290"/>
      <c r="W2290"/>
      <c r="X2290"/>
      <c r="Y2290" s="13"/>
      <c r="Z2290" s="13"/>
      <c r="AA2290" s="13"/>
      <c r="AC2290"/>
      <c r="AD2290" s="13"/>
      <c r="AI2290" s="2"/>
      <c r="AM2290" s="22"/>
    </row>
    <row r="2291" spans="1:39" s="12" customFormat="1">
      <c r="A2291" s="26"/>
      <c r="B2291" s="11"/>
      <c r="E2291" s="26"/>
      <c r="F2291" s="13"/>
      <c r="G2291" s="13"/>
      <c r="H2291"/>
      <c r="I2291"/>
      <c r="J2291"/>
      <c r="K2291"/>
      <c r="L2291"/>
      <c r="M2291"/>
      <c r="N2291"/>
      <c r="O2291"/>
      <c r="P2291" s="73"/>
      <c r="Q2291" s="74"/>
      <c r="R2291" s="74"/>
      <c r="S2291" s="74"/>
      <c r="T2291" s="74"/>
      <c r="U2291" s="74"/>
      <c r="V2291"/>
      <c r="W2291"/>
      <c r="X2291"/>
      <c r="Y2291" s="13"/>
      <c r="Z2291" s="13"/>
      <c r="AA2291" s="13"/>
      <c r="AC2291"/>
      <c r="AD2291" s="13"/>
      <c r="AI2291" s="2"/>
      <c r="AM2291" s="22"/>
    </row>
    <row r="2292" spans="1:39" s="12" customFormat="1">
      <c r="A2292" s="26"/>
      <c r="B2292" s="11"/>
      <c r="E2292" s="26"/>
      <c r="F2292" s="13"/>
      <c r="G2292" s="13"/>
      <c r="H2292"/>
      <c r="I2292"/>
      <c r="J2292"/>
      <c r="K2292"/>
      <c r="L2292"/>
      <c r="M2292"/>
      <c r="N2292"/>
      <c r="O2292"/>
      <c r="P2292" s="73"/>
      <c r="Q2292" s="74"/>
      <c r="R2292" s="74"/>
      <c r="S2292" s="74"/>
      <c r="T2292" s="74"/>
      <c r="U2292" s="74"/>
      <c r="V2292"/>
      <c r="W2292"/>
      <c r="X2292"/>
      <c r="Y2292" s="13"/>
      <c r="Z2292" s="13"/>
      <c r="AA2292" s="13"/>
      <c r="AC2292"/>
      <c r="AD2292" s="13"/>
      <c r="AI2292" s="2"/>
      <c r="AM2292" s="22"/>
    </row>
    <row r="2293" spans="1:39" s="12" customFormat="1">
      <c r="A2293" s="26"/>
      <c r="B2293" s="11"/>
      <c r="E2293" s="26"/>
      <c r="F2293" s="13"/>
      <c r="G2293" s="13"/>
      <c r="H2293"/>
      <c r="I2293"/>
      <c r="J2293"/>
      <c r="K2293"/>
      <c r="L2293"/>
      <c r="M2293"/>
      <c r="N2293"/>
      <c r="O2293"/>
      <c r="P2293" s="73"/>
      <c r="Q2293" s="74"/>
      <c r="R2293" s="74"/>
      <c r="S2293" s="74"/>
      <c r="T2293" s="74"/>
      <c r="U2293" s="74"/>
      <c r="V2293"/>
      <c r="W2293"/>
      <c r="X2293"/>
      <c r="Y2293" s="13"/>
      <c r="Z2293" s="13"/>
      <c r="AA2293" s="13"/>
      <c r="AC2293"/>
      <c r="AD2293" s="13"/>
      <c r="AI2293" s="2"/>
      <c r="AM2293" s="22"/>
    </row>
    <row r="2294" spans="1:39" s="12" customFormat="1">
      <c r="A2294" s="26"/>
      <c r="B2294" s="11"/>
      <c r="E2294" s="26"/>
      <c r="F2294" s="13"/>
      <c r="G2294" s="13"/>
      <c r="H2294"/>
      <c r="I2294"/>
      <c r="J2294"/>
      <c r="K2294"/>
      <c r="L2294"/>
      <c r="M2294"/>
      <c r="N2294"/>
      <c r="O2294"/>
      <c r="P2294" s="73"/>
      <c r="Q2294" s="74"/>
      <c r="R2294" s="74"/>
      <c r="S2294" s="74"/>
      <c r="T2294" s="74"/>
      <c r="U2294" s="74"/>
      <c r="V2294"/>
      <c r="W2294"/>
      <c r="X2294"/>
      <c r="Y2294" s="13"/>
      <c r="Z2294" s="13"/>
      <c r="AA2294" s="13"/>
      <c r="AC2294"/>
      <c r="AD2294" s="13"/>
      <c r="AI2294" s="2"/>
      <c r="AM2294" s="22"/>
    </row>
    <row r="2295" spans="1:39" s="12" customFormat="1">
      <c r="A2295" s="26"/>
      <c r="B2295" s="11"/>
      <c r="E2295" s="26"/>
      <c r="F2295" s="13"/>
      <c r="G2295" s="13"/>
      <c r="H2295"/>
      <c r="I2295"/>
      <c r="J2295"/>
      <c r="K2295"/>
      <c r="L2295"/>
      <c r="M2295"/>
      <c r="N2295"/>
      <c r="O2295"/>
      <c r="P2295" s="73"/>
      <c r="Q2295" s="74"/>
      <c r="R2295" s="74"/>
      <c r="S2295" s="74"/>
      <c r="T2295" s="74"/>
      <c r="U2295" s="74"/>
      <c r="V2295"/>
      <c r="W2295"/>
      <c r="X2295"/>
      <c r="Y2295" s="13"/>
      <c r="Z2295" s="13"/>
      <c r="AA2295" s="13"/>
      <c r="AC2295"/>
      <c r="AD2295" s="13"/>
      <c r="AI2295" s="2"/>
      <c r="AM2295" s="22"/>
    </row>
    <row r="2296" spans="1:39" s="12" customFormat="1">
      <c r="A2296" s="26"/>
      <c r="B2296" s="11"/>
      <c r="E2296" s="26"/>
      <c r="F2296" s="13"/>
      <c r="G2296" s="13"/>
      <c r="H2296"/>
      <c r="I2296"/>
      <c r="J2296"/>
      <c r="K2296"/>
      <c r="L2296"/>
      <c r="M2296"/>
      <c r="N2296"/>
      <c r="O2296"/>
      <c r="P2296" s="73"/>
      <c r="Q2296" s="74"/>
      <c r="R2296" s="74"/>
      <c r="S2296" s="74"/>
      <c r="T2296" s="74"/>
      <c r="U2296" s="74"/>
      <c r="V2296"/>
      <c r="W2296"/>
      <c r="X2296"/>
      <c r="Y2296" s="13"/>
      <c r="Z2296" s="13"/>
      <c r="AA2296" s="13"/>
      <c r="AC2296"/>
      <c r="AD2296" s="13"/>
      <c r="AI2296" s="2"/>
      <c r="AM2296" s="22"/>
    </row>
    <row r="2297" spans="1:39" s="12" customFormat="1">
      <c r="A2297" s="26"/>
      <c r="B2297" s="11"/>
      <c r="E2297" s="26"/>
      <c r="F2297" s="13"/>
      <c r="G2297" s="13"/>
      <c r="H2297"/>
      <c r="I2297"/>
      <c r="J2297"/>
      <c r="K2297"/>
      <c r="L2297"/>
      <c r="M2297"/>
      <c r="N2297"/>
      <c r="O2297"/>
      <c r="P2297" s="73"/>
      <c r="Q2297" s="74"/>
      <c r="R2297" s="74"/>
      <c r="S2297" s="74"/>
      <c r="T2297" s="74"/>
      <c r="U2297" s="74"/>
      <c r="V2297"/>
      <c r="W2297"/>
      <c r="X2297"/>
      <c r="Y2297" s="13"/>
      <c r="Z2297" s="13"/>
      <c r="AA2297" s="13"/>
      <c r="AC2297"/>
      <c r="AD2297" s="13"/>
      <c r="AI2297" s="2"/>
      <c r="AM2297" s="22"/>
    </row>
    <row r="2298" spans="1:39" s="12" customFormat="1">
      <c r="A2298" s="26"/>
      <c r="B2298" s="11"/>
      <c r="E2298" s="26"/>
      <c r="F2298" s="13"/>
      <c r="G2298" s="13"/>
      <c r="H2298"/>
      <c r="I2298"/>
      <c r="J2298"/>
      <c r="K2298"/>
      <c r="L2298"/>
      <c r="M2298"/>
      <c r="N2298"/>
      <c r="O2298"/>
      <c r="P2298" s="73"/>
      <c r="Q2298" s="74"/>
      <c r="R2298" s="74"/>
      <c r="S2298" s="74"/>
      <c r="T2298" s="74"/>
      <c r="U2298" s="74"/>
      <c r="V2298"/>
      <c r="W2298"/>
      <c r="X2298"/>
      <c r="Y2298" s="13"/>
      <c r="Z2298" s="13"/>
      <c r="AA2298" s="13"/>
      <c r="AC2298"/>
      <c r="AD2298" s="13"/>
      <c r="AI2298" s="2"/>
      <c r="AM2298" s="22"/>
    </row>
    <row r="2299" spans="1:39" s="12" customFormat="1">
      <c r="A2299" s="26"/>
      <c r="B2299" s="11"/>
      <c r="E2299" s="26"/>
      <c r="F2299" s="13"/>
      <c r="G2299" s="13"/>
      <c r="H2299"/>
      <c r="I2299"/>
      <c r="J2299"/>
      <c r="K2299"/>
      <c r="L2299"/>
      <c r="M2299"/>
      <c r="N2299"/>
      <c r="O2299"/>
      <c r="P2299" s="73"/>
      <c r="Q2299" s="74"/>
      <c r="R2299" s="74"/>
      <c r="S2299" s="74"/>
      <c r="T2299" s="74"/>
      <c r="U2299" s="74"/>
      <c r="V2299"/>
      <c r="W2299"/>
      <c r="X2299"/>
      <c r="Y2299" s="13"/>
      <c r="Z2299" s="13"/>
      <c r="AA2299" s="13"/>
      <c r="AC2299"/>
      <c r="AD2299" s="13"/>
      <c r="AI2299" s="2"/>
      <c r="AM2299" s="22"/>
    </row>
    <row r="2300" spans="1:39" s="12" customFormat="1">
      <c r="A2300" s="26"/>
      <c r="B2300" s="11"/>
      <c r="E2300" s="26"/>
      <c r="F2300" s="13"/>
      <c r="G2300" s="13"/>
      <c r="H2300"/>
      <c r="I2300"/>
      <c r="J2300"/>
      <c r="K2300"/>
      <c r="L2300"/>
      <c r="M2300"/>
      <c r="N2300"/>
      <c r="O2300"/>
      <c r="P2300" s="73"/>
      <c r="Q2300" s="74"/>
      <c r="R2300" s="74"/>
      <c r="S2300" s="74"/>
      <c r="T2300" s="74"/>
      <c r="U2300" s="74"/>
      <c r="V2300"/>
      <c r="W2300"/>
      <c r="X2300"/>
      <c r="Y2300" s="13"/>
      <c r="Z2300" s="13"/>
      <c r="AA2300" s="13"/>
      <c r="AC2300"/>
      <c r="AD2300" s="13"/>
      <c r="AI2300" s="2"/>
      <c r="AM2300" s="22"/>
    </row>
    <row r="2301" spans="1:39" s="12" customFormat="1">
      <c r="A2301" s="26"/>
      <c r="B2301" s="11"/>
      <c r="E2301" s="26"/>
      <c r="F2301" s="13"/>
      <c r="G2301" s="13"/>
      <c r="H2301"/>
      <c r="I2301"/>
      <c r="J2301"/>
      <c r="K2301"/>
      <c r="L2301"/>
      <c r="M2301"/>
      <c r="N2301"/>
      <c r="O2301"/>
      <c r="P2301" s="73"/>
      <c r="Q2301" s="74"/>
      <c r="R2301" s="74"/>
      <c r="S2301" s="74"/>
      <c r="T2301" s="74"/>
      <c r="U2301" s="74"/>
      <c r="V2301"/>
      <c r="W2301"/>
      <c r="X2301"/>
      <c r="Y2301" s="13"/>
      <c r="Z2301" s="13"/>
      <c r="AA2301" s="13"/>
      <c r="AC2301"/>
      <c r="AD2301" s="13"/>
      <c r="AI2301" s="2"/>
      <c r="AM2301" s="22"/>
    </row>
    <row r="2302" spans="1:39" s="12" customFormat="1">
      <c r="A2302" s="26"/>
      <c r="B2302" s="11"/>
      <c r="E2302" s="26"/>
      <c r="F2302" s="13"/>
      <c r="G2302" s="13"/>
      <c r="H2302"/>
      <c r="I2302"/>
      <c r="J2302"/>
      <c r="K2302"/>
      <c r="L2302"/>
      <c r="M2302"/>
      <c r="N2302"/>
      <c r="O2302"/>
      <c r="P2302" s="73"/>
      <c r="Q2302" s="74"/>
      <c r="R2302" s="74"/>
      <c r="S2302" s="74"/>
      <c r="T2302" s="74"/>
      <c r="U2302" s="74"/>
      <c r="V2302"/>
      <c r="W2302"/>
      <c r="X2302"/>
      <c r="Y2302" s="13"/>
      <c r="Z2302" s="13"/>
      <c r="AA2302" s="13"/>
      <c r="AC2302"/>
      <c r="AD2302" s="13"/>
      <c r="AI2302" s="2"/>
      <c r="AM2302" s="22"/>
    </row>
    <row r="2303" spans="1:39" s="12" customFormat="1">
      <c r="A2303" s="26"/>
      <c r="B2303" s="11"/>
      <c r="E2303" s="26"/>
      <c r="F2303" s="13"/>
      <c r="G2303" s="13"/>
      <c r="H2303"/>
      <c r="I2303"/>
      <c r="J2303"/>
      <c r="K2303"/>
      <c r="L2303"/>
      <c r="M2303"/>
      <c r="N2303"/>
      <c r="O2303"/>
      <c r="P2303" s="73"/>
      <c r="Q2303" s="74"/>
      <c r="R2303" s="74"/>
      <c r="S2303" s="74"/>
      <c r="T2303" s="74"/>
      <c r="U2303" s="74"/>
      <c r="V2303"/>
      <c r="W2303"/>
      <c r="X2303"/>
      <c r="Y2303" s="13"/>
      <c r="Z2303" s="13"/>
      <c r="AA2303" s="13"/>
      <c r="AC2303"/>
      <c r="AD2303" s="13"/>
      <c r="AI2303" s="2"/>
      <c r="AM2303" s="22"/>
    </row>
    <row r="2304" spans="1:39" s="12" customFormat="1">
      <c r="A2304" s="26"/>
      <c r="B2304" s="11"/>
      <c r="E2304" s="26"/>
      <c r="F2304" s="13"/>
      <c r="G2304" s="13"/>
      <c r="H2304"/>
      <c r="I2304"/>
      <c r="J2304"/>
      <c r="K2304"/>
      <c r="L2304"/>
      <c r="M2304"/>
      <c r="N2304"/>
      <c r="O2304"/>
      <c r="P2304" s="73"/>
      <c r="Q2304" s="74"/>
      <c r="R2304" s="74"/>
      <c r="S2304" s="74"/>
      <c r="T2304" s="74"/>
      <c r="U2304" s="74"/>
      <c r="V2304"/>
      <c r="W2304"/>
      <c r="X2304"/>
      <c r="Y2304" s="13"/>
      <c r="Z2304" s="13"/>
      <c r="AA2304" s="13"/>
      <c r="AC2304"/>
      <c r="AD2304" s="13"/>
      <c r="AI2304" s="2"/>
      <c r="AM2304" s="22"/>
    </row>
    <row r="2305" spans="1:39" s="12" customFormat="1">
      <c r="A2305" s="26"/>
      <c r="B2305" s="11"/>
      <c r="E2305" s="26"/>
      <c r="F2305" s="13"/>
      <c r="G2305" s="13"/>
      <c r="H2305"/>
      <c r="I2305"/>
      <c r="J2305"/>
      <c r="K2305"/>
      <c r="L2305"/>
      <c r="M2305"/>
      <c r="N2305"/>
      <c r="O2305"/>
      <c r="P2305" s="73"/>
      <c r="Q2305" s="74"/>
      <c r="R2305" s="74"/>
      <c r="S2305" s="74"/>
      <c r="T2305" s="74"/>
      <c r="U2305" s="74"/>
      <c r="V2305"/>
      <c r="W2305"/>
      <c r="X2305"/>
      <c r="Y2305" s="13"/>
      <c r="Z2305" s="13"/>
      <c r="AA2305" s="13"/>
      <c r="AC2305"/>
      <c r="AD2305" s="13"/>
      <c r="AI2305" s="2"/>
      <c r="AM2305" s="22"/>
    </row>
    <row r="2306" spans="1:39" s="12" customFormat="1">
      <c r="A2306" s="26"/>
      <c r="B2306" s="11"/>
      <c r="E2306" s="26"/>
      <c r="F2306" s="13"/>
      <c r="G2306" s="13"/>
      <c r="H2306"/>
      <c r="I2306"/>
      <c r="J2306"/>
      <c r="K2306"/>
      <c r="L2306"/>
      <c r="M2306"/>
      <c r="N2306"/>
      <c r="O2306"/>
      <c r="P2306" s="73"/>
      <c r="Q2306" s="74"/>
      <c r="R2306" s="74"/>
      <c r="S2306" s="74"/>
      <c r="T2306" s="74"/>
      <c r="U2306" s="74"/>
      <c r="V2306"/>
      <c r="W2306"/>
      <c r="X2306"/>
      <c r="Y2306" s="13"/>
      <c r="Z2306" s="13"/>
      <c r="AA2306" s="13"/>
      <c r="AC2306"/>
      <c r="AD2306" s="13"/>
      <c r="AI2306" s="2"/>
      <c r="AM2306" s="22"/>
    </row>
    <row r="2307" spans="1:39" s="12" customFormat="1">
      <c r="A2307" s="26"/>
      <c r="B2307" s="11"/>
      <c r="E2307" s="26"/>
      <c r="F2307" s="13"/>
      <c r="G2307" s="13"/>
      <c r="H2307"/>
      <c r="I2307"/>
      <c r="J2307"/>
      <c r="K2307"/>
      <c r="L2307"/>
      <c r="M2307"/>
      <c r="N2307"/>
      <c r="O2307"/>
      <c r="P2307" s="73"/>
      <c r="Q2307" s="74"/>
      <c r="R2307" s="74"/>
      <c r="S2307" s="74"/>
      <c r="T2307" s="74"/>
      <c r="U2307" s="74"/>
      <c r="V2307"/>
      <c r="W2307"/>
      <c r="X2307"/>
      <c r="Y2307" s="13"/>
      <c r="Z2307" s="13"/>
      <c r="AA2307" s="13"/>
      <c r="AC2307"/>
      <c r="AD2307" s="13"/>
      <c r="AI2307" s="2"/>
      <c r="AM2307" s="22"/>
    </row>
    <row r="2308" spans="1:39" s="12" customFormat="1">
      <c r="A2308" s="26"/>
      <c r="B2308" s="11"/>
      <c r="E2308" s="26"/>
      <c r="F2308" s="13"/>
      <c r="G2308" s="13"/>
      <c r="H2308"/>
      <c r="I2308"/>
      <c r="J2308"/>
      <c r="K2308"/>
      <c r="L2308"/>
      <c r="M2308"/>
      <c r="N2308"/>
      <c r="O2308"/>
      <c r="P2308" s="73"/>
      <c r="Q2308" s="74"/>
      <c r="R2308" s="74"/>
      <c r="S2308" s="74"/>
      <c r="T2308" s="74"/>
      <c r="U2308" s="74"/>
      <c r="V2308"/>
      <c r="W2308"/>
      <c r="X2308"/>
      <c r="Y2308" s="13"/>
      <c r="Z2308" s="13"/>
      <c r="AA2308" s="13"/>
      <c r="AC2308"/>
      <c r="AD2308" s="13"/>
      <c r="AI2308" s="2"/>
      <c r="AM2308" s="22"/>
    </row>
    <row r="2309" spans="1:39" s="12" customFormat="1">
      <c r="A2309" s="26"/>
      <c r="B2309" s="11"/>
      <c r="E2309" s="26"/>
      <c r="F2309" s="13"/>
      <c r="G2309" s="13"/>
      <c r="H2309"/>
      <c r="I2309"/>
      <c r="J2309"/>
      <c r="K2309"/>
      <c r="L2309"/>
      <c r="M2309"/>
      <c r="N2309"/>
      <c r="O2309"/>
      <c r="P2309" s="73"/>
      <c r="Q2309" s="74"/>
      <c r="R2309" s="74"/>
      <c r="S2309" s="74"/>
      <c r="T2309" s="74"/>
      <c r="U2309" s="74"/>
      <c r="V2309"/>
      <c r="W2309"/>
      <c r="X2309"/>
      <c r="Y2309" s="13"/>
      <c r="Z2309" s="13"/>
      <c r="AA2309" s="13"/>
      <c r="AC2309"/>
      <c r="AD2309" s="13"/>
      <c r="AI2309" s="2"/>
      <c r="AM2309" s="22"/>
    </row>
    <row r="2310" spans="1:39" s="12" customFormat="1">
      <c r="A2310" s="26"/>
      <c r="B2310" s="11"/>
      <c r="E2310" s="26"/>
      <c r="F2310" s="13"/>
      <c r="G2310" s="13"/>
      <c r="H2310"/>
      <c r="I2310"/>
      <c r="J2310"/>
      <c r="K2310"/>
      <c r="L2310"/>
      <c r="M2310"/>
      <c r="N2310"/>
      <c r="O2310"/>
      <c r="P2310" s="73"/>
      <c r="Q2310" s="74"/>
      <c r="R2310" s="74"/>
      <c r="S2310" s="74"/>
      <c r="T2310" s="74"/>
      <c r="U2310" s="74"/>
      <c r="V2310"/>
      <c r="W2310"/>
      <c r="X2310"/>
      <c r="Y2310" s="13"/>
      <c r="Z2310" s="13"/>
      <c r="AA2310" s="13"/>
      <c r="AC2310"/>
      <c r="AD2310" s="13"/>
      <c r="AI2310" s="2"/>
      <c r="AM2310" s="22"/>
    </row>
    <row r="2311" spans="1:39" s="12" customFormat="1">
      <c r="A2311" s="26"/>
      <c r="B2311" s="11"/>
      <c r="E2311" s="26"/>
      <c r="F2311" s="13"/>
      <c r="G2311" s="13"/>
      <c r="H2311"/>
      <c r="I2311"/>
      <c r="J2311"/>
      <c r="K2311"/>
      <c r="L2311"/>
      <c r="M2311"/>
      <c r="N2311"/>
      <c r="O2311"/>
      <c r="P2311" s="73"/>
      <c r="Q2311" s="74"/>
      <c r="R2311" s="74"/>
      <c r="S2311" s="74"/>
      <c r="T2311" s="74"/>
      <c r="U2311" s="74"/>
      <c r="V2311"/>
      <c r="W2311"/>
      <c r="X2311"/>
      <c r="Y2311" s="13"/>
      <c r="Z2311" s="13"/>
      <c r="AA2311" s="13"/>
      <c r="AC2311"/>
      <c r="AD2311" s="13"/>
      <c r="AI2311" s="2"/>
      <c r="AM2311" s="22"/>
    </row>
    <row r="2312" spans="1:39" s="12" customFormat="1">
      <c r="A2312" s="26"/>
      <c r="B2312" s="11"/>
      <c r="E2312" s="26"/>
      <c r="F2312" s="13"/>
      <c r="G2312" s="13"/>
      <c r="H2312"/>
      <c r="I2312"/>
      <c r="J2312"/>
      <c r="K2312"/>
      <c r="L2312"/>
      <c r="M2312"/>
      <c r="N2312"/>
      <c r="O2312"/>
      <c r="P2312" s="73"/>
      <c r="Q2312" s="74"/>
      <c r="R2312" s="74"/>
      <c r="S2312" s="74"/>
      <c r="T2312" s="74"/>
      <c r="U2312" s="74"/>
      <c r="V2312"/>
      <c r="W2312"/>
      <c r="X2312"/>
      <c r="Y2312" s="13"/>
      <c r="Z2312" s="13"/>
      <c r="AA2312" s="13"/>
      <c r="AC2312"/>
      <c r="AD2312" s="13"/>
      <c r="AI2312" s="2"/>
      <c r="AM2312" s="22"/>
    </row>
    <row r="2313" spans="1:39" s="12" customFormat="1">
      <c r="A2313" s="26"/>
      <c r="B2313" s="11"/>
      <c r="E2313" s="26"/>
      <c r="F2313" s="13"/>
      <c r="G2313" s="13"/>
      <c r="H2313"/>
      <c r="I2313"/>
      <c r="J2313"/>
      <c r="K2313"/>
      <c r="L2313"/>
      <c r="M2313"/>
      <c r="N2313"/>
      <c r="O2313"/>
      <c r="P2313" s="73"/>
      <c r="Q2313" s="74"/>
      <c r="R2313" s="74"/>
      <c r="S2313" s="74"/>
      <c r="T2313" s="74"/>
      <c r="U2313" s="74"/>
      <c r="V2313"/>
      <c r="W2313"/>
      <c r="X2313"/>
      <c r="Y2313" s="13"/>
      <c r="Z2313" s="13"/>
      <c r="AA2313" s="13"/>
      <c r="AC2313"/>
      <c r="AD2313" s="13"/>
      <c r="AI2313" s="2"/>
      <c r="AM2313" s="22"/>
    </row>
    <row r="2314" spans="1:39" s="12" customFormat="1">
      <c r="A2314" s="26"/>
      <c r="B2314" s="11"/>
      <c r="E2314" s="26"/>
      <c r="F2314" s="13"/>
      <c r="G2314" s="13"/>
      <c r="H2314"/>
      <c r="I2314"/>
      <c r="J2314"/>
      <c r="K2314"/>
      <c r="L2314"/>
      <c r="M2314"/>
      <c r="N2314"/>
      <c r="O2314"/>
      <c r="P2314" s="73"/>
      <c r="Q2314" s="74"/>
      <c r="R2314" s="74"/>
      <c r="S2314" s="74"/>
      <c r="T2314" s="74"/>
      <c r="U2314" s="74"/>
      <c r="V2314"/>
      <c r="W2314"/>
      <c r="X2314"/>
      <c r="Y2314" s="13"/>
      <c r="Z2314" s="13"/>
      <c r="AA2314" s="13"/>
      <c r="AC2314"/>
      <c r="AD2314" s="13"/>
      <c r="AI2314" s="2"/>
      <c r="AM2314" s="22"/>
    </row>
    <row r="2315" spans="1:39" s="12" customFormat="1">
      <c r="A2315" s="26"/>
      <c r="B2315" s="11"/>
      <c r="E2315" s="26"/>
      <c r="F2315" s="13"/>
      <c r="G2315" s="13"/>
      <c r="H2315"/>
      <c r="I2315"/>
      <c r="J2315"/>
      <c r="K2315"/>
      <c r="L2315"/>
      <c r="M2315"/>
      <c r="N2315"/>
      <c r="O2315"/>
      <c r="P2315" s="73"/>
      <c r="Q2315" s="74"/>
      <c r="R2315" s="74"/>
      <c r="S2315" s="74"/>
      <c r="T2315" s="74"/>
      <c r="U2315" s="74"/>
      <c r="V2315"/>
      <c r="W2315"/>
      <c r="X2315"/>
      <c r="Y2315" s="13"/>
      <c r="Z2315" s="13"/>
      <c r="AA2315" s="13"/>
      <c r="AC2315"/>
      <c r="AD2315" s="13"/>
      <c r="AI2315" s="2"/>
      <c r="AM2315" s="22"/>
    </row>
    <row r="2316" spans="1:39" s="12" customFormat="1">
      <c r="A2316" s="26"/>
      <c r="B2316" s="11"/>
      <c r="E2316" s="26"/>
      <c r="F2316" s="13"/>
      <c r="G2316" s="13"/>
      <c r="H2316"/>
      <c r="I2316"/>
      <c r="J2316"/>
      <c r="K2316"/>
      <c r="L2316"/>
      <c r="M2316"/>
      <c r="N2316"/>
      <c r="O2316"/>
      <c r="P2316" s="73"/>
      <c r="Q2316" s="74"/>
      <c r="R2316" s="74"/>
      <c r="S2316" s="74"/>
      <c r="T2316" s="74"/>
      <c r="U2316" s="74"/>
      <c r="V2316"/>
      <c r="W2316"/>
      <c r="X2316"/>
      <c r="Y2316" s="13"/>
      <c r="Z2316" s="13"/>
      <c r="AA2316" s="13"/>
      <c r="AC2316"/>
      <c r="AD2316" s="13"/>
      <c r="AI2316" s="2"/>
      <c r="AM2316" s="22"/>
    </row>
    <row r="2317" spans="1:39" s="12" customFormat="1">
      <c r="A2317" s="26"/>
      <c r="B2317" s="11"/>
      <c r="E2317" s="26"/>
      <c r="F2317" s="13"/>
      <c r="G2317" s="13"/>
      <c r="H2317"/>
      <c r="I2317"/>
      <c r="J2317"/>
      <c r="K2317"/>
      <c r="L2317"/>
      <c r="M2317"/>
      <c r="N2317"/>
      <c r="O2317"/>
      <c r="P2317" s="73"/>
      <c r="Q2317" s="74"/>
      <c r="R2317" s="74"/>
      <c r="S2317" s="74"/>
      <c r="T2317" s="74"/>
      <c r="U2317" s="74"/>
      <c r="V2317"/>
      <c r="W2317"/>
      <c r="X2317"/>
      <c r="Y2317" s="13"/>
      <c r="Z2317" s="13"/>
      <c r="AA2317" s="13"/>
      <c r="AC2317"/>
      <c r="AD2317" s="13"/>
      <c r="AI2317" s="2"/>
      <c r="AM2317" s="22"/>
    </row>
    <row r="2318" spans="1:39" s="12" customFormat="1">
      <c r="A2318" s="26"/>
      <c r="B2318" s="11"/>
      <c r="E2318" s="26"/>
      <c r="F2318" s="13"/>
      <c r="G2318" s="13"/>
      <c r="H2318"/>
      <c r="I2318"/>
      <c r="J2318"/>
      <c r="K2318"/>
      <c r="L2318"/>
      <c r="M2318"/>
      <c r="N2318"/>
      <c r="O2318"/>
      <c r="P2318" s="73"/>
      <c r="Q2318" s="74"/>
      <c r="R2318" s="74"/>
      <c r="S2318" s="74"/>
      <c r="T2318" s="74"/>
      <c r="U2318" s="74"/>
      <c r="V2318"/>
      <c r="W2318"/>
      <c r="X2318"/>
      <c r="Y2318" s="13"/>
      <c r="Z2318" s="13"/>
      <c r="AA2318" s="13"/>
      <c r="AC2318"/>
      <c r="AD2318" s="13"/>
      <c r="AI2318" s="2"/>
      <c r="AM2318" s="22"/>
    </row>
    <row r="2319" spans="1:39" s="12" customFormat="1">
      <c r="A2319" s="26"/>
      <c r="B2319" s="11"/>
      <c r="E2319" s="26"/>
      <c r="F2319" s="13"/>
      <c r="G2319" s="13"/>
      <c r="H2319"/>
      <c r="I2319"/>
      <c r="J2319"/>
      <c r="K2319"/>
      <c r="L2319"/>
      <c r="M2319"/>
      <c r="N2319"/>
      <c r="O2319"/>
      <c r="P2319" s="73"/>
      <c r="Q2319" s="74"/>
      <c r="R2319" s="74"/>
      <c r="S2319" s="74"/>
      <c r="T2319" s="74"/>
      <c r="U2319" s="74"/>
      <c r="V2319"/>
      <c r="W2319"/>
      <c r="X2319"/>
      <c r="Y2319" s="13"/>
      <c r="Z2319" s="13"/>
      <c r="AA2319" s="13"/>
      <c r="AC2319"/>
      <c r="AD2319" s="13"/>
      <c r="AI2319" s="2"/>
      <c r="AM2319" s="22"/>
    </row>
    <row r="2320" spans="1:39" s="12" customFormat="1">
      <c r="A2320" s="26"/>
      <c r="B2320" s="11"/>
      <c r="E2320" s="26"/>
      <c r="F2320" s="13"/>
      <c r="G2320" s="13"/>
      <c r="H2320"/>
      <c r="I2320"/>
      <c r="J2320"/>
      <c r="K2320"/>
      <c r="L2320"/>
      <c r="M2320"/>
      <c r="N2320"/>
      <c r="O2320"/>
      <c r="P2320" s="73"/>
      <c r="Q2320" s="74"/>
      <c r="R2320" s="74"/>
      <c r="S2320" s="74"/>
      <c r="T2320" s="74"/>
      <c r="U2320" s="74"/>
      <c r="V2320"/>
      <c r="W2320"/>
      <c r="X2320"/>
      <c r="Y2320" s="13"/>
      <c r="Z2320" s="13"/>
      <c r="AA2320" s="13"/>
      <c r="AC2320"/>
      <c r="AD2320" s="13"/>
      <c r="AI2320" s="2"/>
      <c r="AM2320" s="22"/>
    </row>
    <row r="2321" spans="1:39" s="12" customFormat="1">
      <c r="A2321" s="26"/>
      <c r="B2321" s="11"/>
      <c r="E2321" s="26"/>
      <c r="F2321" s="13"/>
      <c r="G2321" s="13"/>
      <c r="H2321"/>
      <c r="I2321"/>
      <c r="J2321"/>
      <c r="K2321"/>
      <c r="L2321"/>
      <c r="M2321"/>
      <c r="N2321"/>
      <c r="O2321"/>
      <c r="P2321" s="73"/>
      <c r="Q2321" s="74"/>
      <c r="R2321" s="74"/>
      <c r="S2321" s="74"/>
      <c r="T2321" s="74"/>
      <c r="U2321" s="74"/>
      <c r="V2321"/>
      <c r="W2321"/>
      <c r="X2321"/>
      <c r="Y2321" s="13"/>
      <c r="Z2321" s="13"/>
      <c r="AA2321" s="13"/>
      <c r="AC2321"/>
      <c r="AD2321" s="13"/>
      <c r="AI2321" s="2"/>
      <c r="AM2321" s="22"/>
    </row>
    <row r="2322" spans="1:39" s="12" customFormat="1">
      <c r="A2322" s="26"/>
      <c r="B2322" s="11"/>
      <c r="E2322" s="26"/>
      <c r="F2322" s="13"/>
      <c r="G2322" s="13"/>
      <c r="H2322"/>
      <c r="I2322"/>
      <c r="J2322"/>
      <c r="K2322"/>
      <c r="L2322"/>
      <c r="M2322"/>
      <c r="N2322"/>
      <c r="O2322"/>
      <c r="P2322" s="73"/>
      <c r="Q2322" s="74"/>
      <c r="R2322" s="74"/>
      <c r="S2322" s="74"/>
      <c r="T2322" s="74"/>
      <c r="U2322" s="74"/>
      <c r="V2322"/>
      <c r="W2322"/>
      <c r="X2322"/>
      <c r="Y2322" s="13"/>
      <c r="Z2322" s="13"/>
      <c r="AA2322" s="13"/>
      <c r="AC2322"/>
      <c r="AD2322" s="13"/>
      <c r="AI2322" s="2"/>
      <c r="AM2322" s="22"/>
    </row>
    <row r="2323" spans="1:39" s="12" customFormat="1">
      <c r="A2323" s="26"/>
      <c r="B2323" s="11"/>
      <c r="E2323" s="26"/>
      <c r="F2323" s="13"/>
      <c r="G2323" s="13"/>
      <c r="H2323"/>
      <c r="I2323"/>
      <c r="J2323"/>
      <c r="K2323"/>
      <c r="L2323"/>
      <c r="M2323"/>
      <c r="N2323"/>
      <c r="O2323"/>
      <c r="P2323" s="73"/>
      <c r="Q2323" s="74"/>
      <c r="R2323" s="74"/>
      <c r="S2323" s="74"/>
      <c r="T2323" s="74"/>
      <c r="U2323" s="74"/>
      <c r="V2323"/>
      <c r="W2323"/>
      <c r="X2323"/>
      <c r="Y2323" s="13"/>
      <c r="Z2323" s="13"/>
      <c r="AA2323" s="13"/>
      <c r="AC2323"/>
      <c r="AD2323" s="13"/>
      <c r="AI2323" s="2"/>
      <c r="AM2323" s="22"/>
    </row>
    <row r="2324" spans="1:39" s="12" customFormat="1">
      <c r="A2324" s="26"/>
      <c r="B2324" s="11"/>
      <c r="E2324" s="26"/>
      <c r="F2324" s="13"/>
      <c r="G2324" s="13"/>
      <c r="H2324"/>
      <c r="I2324"/>
      <c r="J2324"/>
      <c r="K2324"/>
      <c r="L2324"/>
      <c r="M2324"/>
      <c r="N2324"/>
      <c r="O2324"/>
      <c r="P2324" s="73"/>
      <c r="Q2324" s="74"/>
      <c r="R2324" s="74"/>
      <c r="S2324" s="74"/>
      <c r="T2324" s="74"/>
      <c r="U2324" s="74"/>
      <c r="V2324"/>
      <c r="W2324"/>
      <c r="X2324"/>
      <c r="Y2324" s="13"/>
      <c r="Z2324" s="13"/>
      <c r="AA2324" s="13"/>
      <c r="AC2324"/>
      <c r="AD2324" s="13"/>
      <c r="AI2324" s="2"/>
      <c r="AM2324" s="22"/>
    </row>
    <row r="2325" spans="1:39" s="12" customFormat="1">
      <c r="A2325" s="26"/>
      <c r="B2325" s="11"/>
      <c r="E2325" s="26"/>
      <c r="F2325" s="13"/>
      <c r="G2325" s="13"/>
      <c r="H2325"/>
      <c r="I2325"/>
      <c r="J2325"/>
      <c r="K2325"/>
      <c r="L2325"/>
      <c r="M2325"/>
      <c r="N2325"/>
      <c r="O2325"/>
      <c r="P2325" s="73"/>
      <c r="Q2325" s="74"/>
      <c r="R2325" s="74"/>
      <c r="S2325" s="74"/>
      <c r="T2325" s="74"/>
      <c r="U2325" s="74"/>
      <c r="V2325"/>
      <c r="W2325"/>
      <c r="X2325"/>
      <c r="Y2325" s="13"/>
      <c r="Z2325" s="13"/>
      <c r="AA2325" s="13"/>
      <c r="AC2325"/>
      <c r="AD2325" s="13"/>
      <c r="AI2325" s="2"/>
      <c r="AM2325" s="22"/>
    </row>
    <row r="2326" spans="1:39" s="12" customFormat="1">
      <c r="A2326" s="26"/>
      <c r="B2326" s="11"/>
      <c r="E2326" s="26"/>
      <c r="F2326" s="13"/>
      <c r="G2326" s="13"/>
      <c r="H2326"/>
      <c r="I2326"/>
      <c r="J2326"/>
      <c r="K2326"/>
      <c r="L2326"/>
      <c r="M2326"/>
      <c r="N2326"/>
      <c r="O2326"/>
      <c r="P2326" s="73"/>
      <c r="Q2326" s="74"/>
      <c r="R2326" s="74"/>
      <c r="S2326" s="74"/>
      <c r="T2326" s="74"/>
      <c r="U2326" s="74"/>
      <c r="V2326"/>
      <c r="W2326"/>
      <c r="X2326"/>
      <c r="Y2326" s="13"/>
      <c r="Z2326" s="13"/>
      <c r="AA2326" s="13"/>
      <c r="AC2326"/>
      <c r="AD2326" s="13"/>
      <c r="AI2326" s="2"/>
      <c r="AM2326" s="22"/>
    </row>
    <row r="2327" spans="1:39" s="12" customFormat="1">
      <c r="A2327" s="26"/>
      <c r="B2327" s="11"/>
      <c r="E2327" s="26"/>
      <c r="F2327" s="13"/>
      <c r="G2327" s="13"/>
      <c r="H2327"/>
      <c r="I2327"/>
      <c r="J2327"/>
      <c r="K2327"/>
      <c r="L2327"/>
      <c r="M2327"/>
      <c r="N2327"/>
      <c r="O2327"/>
      <c r="P2327" s="73"/>
      <c r="Q2327" s="74"/>
      <c r="R2327" s="74"/>
      <c r="S2327" s="74"/>
      <c r="T2327" s="74"/>
      <c r="U2327" s="74"/>
      <c r="V2327"/>
      <c r="W2327"/>
      <c r="X2327"/>
      <c r="Y2327" s="13"/>
      <c r="Z2327" s="13"/>
      <c r="AA2327" s="13"/>
      <c r="AC2327"/>
      <c r="AD2327" s="13"/>
      <c r="AI2327" s="2"/>
      <c r="AM2327" s="22"/>
    </row>
    <row r="2328" spans="1:39" s="12" customFormat="1">
      <c r="A2328" s="26"/>
      <c r="B2328" s="11"/>
      <c r="E2328" s="26"/>
      <c r="F2328" s="13"/>
      <c r="G2328" s="13"/>
      <c r="H2328"/>
      <c r="I2328"/>
      <c r="J2328"/>
      <c r="K2328"/>
      <c r="L2328"/>
      <c r="M2328"/>
      <c r="N2328"/>
      <c r="O2328"/>
      <c r="P2328" s="73"/>
      <c r="Q2328" s="74"/>
      <c r="R2328" s="74"/>
      <c r="S2328" s="74"/>
      <c r="T2328" s="74"/>
      <c r="U2328" s="74"/>
      <c r="V2328"/>
      <c r="W2328"/>
      <c r="X2328"/>
      <c r="Y2328" s="13"/>
      <c r="Z2328" s="13"/>
      <c r="AA2328" s="13"/>
      <c r="AC2328"/>
      <c r="AD2328" s="13"/>
      <c r="AI2328" s="2"/>
      <c r="AM2328" s="22"/>
    </row>
    <row r="2329" spans="1:39" s="12" customFormat="1">
      <c r="A2329" s="26"/>
      <c r="B2329" s="11"/>
      <c r="E2329" s="26"/>
      <c r="F2329" s="13"/>
      <c r="G2329" s="13"/>
      <c r="H2329"/>
      <c r="I2329"/>
      <c r="J2329"/>
      <c r="K2329"/>
      <c r="L2329"/>
      <c r="M2329"/>
      <c r="N2329"/>
      <c r="O2329"/>
      <c r="P2329" s="73"/>
      <c r="Q2329" s="74"/>
      <c r="R2329" s="74"/>
      <c r="S2329" s="74"/>
      <c r="T2329" s="74"/>
      <c r="U2329" s="74"/>
      <c r="V2329"/>
      <c r="W2329"/>
      <c r="X2329"/>
      <c r="Y2329" s="13"/>
      <c r="Z2329" s="13"/>
      <c r="AA2329" s="13"/>
      <c r="AC2329"/>
      <c r="AD2329" s="13"/>
      <c r="AI2329" s="2"/>
      <c r="AM2329" s="22"/>
    </row>
    <row r="2330" spans="1:39" s="12" customFormat="1">
      <c r="A2330" s="26"/>
      <c r="B2330" s="11"/>
      <c r="E2330" s="26"/>
      <c r="F2330" s="13"/>
      <c r="G2330" s="13"/>
      <c r="H2330"/>
      <c r="I2330"/>
      <c r="J2330"/>
      <c r="K2330"/>
      <c r="L2330"/>
      <c r="M2330"/>
      <c r="N2330"/>
      <c r="O2330"/>
      <c r="P2330" s="73"/>
      <c r="Q2330" s="74"/>
      <c r="R2330" s="74"/>
      <c r="S2330" s="74"/>
      <c r="T2330" s="74"/>
      <c r="U2330" s="74"/>
      <c r="V2330"/>
      <c r="W2330"/>
      <c r="X2330"/>
      <c r="Y2330" s="13"/>
      <c r="Z2330" s="13"/>
      <c r="AA2330" s="13"/>
      <c r="AC2330"/>
      <c r="AD2330" s="13"/>
      <c r="AI2330" s="2"/>
      <c r="AM2330" s="22"/>
    </row>
    <row r="2331" spans="1:39" s="12" customFormat="1">
      <c r="A2331" s="26"/>
      <c r="B2331" s="11"/>
      <c r="E2331" s="26"/>
      <c r="F2331" s="13"/>
      <c r="G2331" s="13"/>
      <c r="H2331"/>
      <c r="I2331"/>
      <c r="J2331"/>
      <c r="K2331"/>
      <c r="L2331"/>
      <c r="M2331"/>
      <c r="N2331"/>
      <c r="O2331"/>
      <c r="P2331" s="73"/>
      <c r="Q2331" s="74"/>
      <c r="R2331" s="74"/>
      <c r="S2331" s="74"/>
      <c r="T2331" s="74"/>
      <c r="U2331" s="74"/>
      <c r="V2331"/>
      <c r="W2331"/>
      <c r="X2331"/>
      <c r="Y2331" s="13"/>
      <c r="Z2331" s="13"/>
      <c r="AA2331" s="13"/>
      <c r="AC2331"/>
      <c r="AD2331" s="13"/>
      <c r="AI2331" s="2"/>
      <c r="AM2331" s="22"/>
    </row>
    <row r="2332" spans="1:39" s="12" customFormat="1">
      <c r="A2332" s="26"/>
      <c r="B2332" s="11"/>
      <c r="E2332" s="26"/>
      <c r="F2332" s="13"/>
      <c r="G2332" s="13"/>
      <c r="H2332"/>
      <c r="I2332"/>
      <c r="J2332"/>
      <c r="K2332"/>
      <c r="L2332"/>
      <c r="M2332"/>
      <c r="N2332"/>
      <c r="O2332"/>
      <c r="P2332" s="73"/>
      <c r="Q2332" s="74"/>
      <c r="R2332" s="74"/>
      <c r="S2332" s="74"/>
      <c r="T2332" s="74"/>
      <c r="U2332" s="74"/>
      <c r="V2332"/>
      <c r="W2332"/>
      <c r="X2332"/>
      <c r="Y2332" s="13"/>
      <c r="Z2332" s="13"/>
      <c r="AA2332" s="13"/>
      <c r="AC2332"/>
      <c r="AD2332" s="13"/>
      <c r="AI2332" s="2"/>
      <c r="AM2332" s="22"/>
    </row>
    <row r="2333" spans="1:39" s="12" customFormat="1">
      <c r="A2333" s="26"/>
      <c r="B2333" s="11"/>
      <c r="E2333" s="26"/>
      <c r="F2333" s="13"/>
      <c r="G2333" s="13"/>
      <c r="H2333"/>
      <c r="I2333"/>
      <c r="J2333"/>
      <c r="K2333"/>
      <c r="L2333"/>
      <c r="M2333"/>
      <c r="N2333"/>
      <c r="O2333"/>
      <c r="P2333" s="73"/>
      <c r="Q2333" s="74"/>
      <c r="R2333" s="74"/>
      <c r="S2333" s="74"/>
      <c r="T2333" s="74"/>
      <c r="U2333" s="74"/>
      <c r="V2333"/>
      <c r="W2333"/>
      <c r="X2333"/>
      <c r="Y2333" s="13"/>
      <c r="Z2333" s="13"/>
      <c r="AA2333" s="13"/>
      <c r="AC2333"/>
      <c r="AD2333" s="13"/>
      <c r="AI2333" s="2"/>
      <c r="AM2333" s="22"/>
    </row>
    <row r="2334" spans="1:39" s="12" customFormat="1">
      <c r="A2334" s="26"/>
      <c r="B2334" s="11"/>
      <c r="E2334" s="26"/>
      <c r="F2334" s="13"/>
      <c r="G2334" s="13"/>
      <c r="H2334"/>
      <c r="I2334"/>
      <c r="J2334"/>
      <c r="K2334"/>
      <c r="L2334"/>
      <c r="M2334"/>
      <c r="N2334"/>
      <c r="O2334"/>
      <c r="P2334" s="73"/>
      <c r="Q2334" s="74"/>
      <c r="R2334" s="74"/>
      <c r="S2334" s="74"/>
      <c r="T2334" s="74"/>
      <c r="U2334" s="74"/>
      <c r="V2334"/>
      <c r="W2334"/>
      <c r="X2334"/>
      <c r="Y2334" s="13"/>
      <c r="Z2334" s="13"/>
      <c r="AA2334" s="13"/>
      <c r="AC2334"/>
      <c r="AD2334" s="13"/>
      <c r="AI2334" s="2"/>
      <c r="AM2334" s="22"/>
    </row>
    <row r="2335" spans="1:39" s="12" customFormat="1">
      <c r="A2335" s="26"/>
      <c r="B2335" s="11"/>
      <c r="E2335" s="26"/>
      <c r="F2335" s="13"/>
      <c r="G2335" s="13"/>
      <c r="H2335"/>
      <c r="I2335"/>
      <c r="J2335"/>
      <c r="K2335"/>
      <c r="L2335"/>
      <c r="M2335"/>
      <c r="N2335"/>
      <c r="O2335"/>
      <c r="P2335" s="73"/>
      <c r="Q2335" s="74"/>
      <c r="R2335" s="74"/>
      <c r="S2335" s="74"/>
      <c r="T2335" s="74"/>
      <c r="U2335" s="74"/>
      <c r="V2335"/>
      <c r="W2335"/>
      <c r="X2335"/>
      <c r="Y2335" s="13"/>
      <c r="Z2335" s="13"/>
      <c r="AA2335" s="13"/>
      <c r="AC2335"/>
      <c r="AD2335" s="13"/>
      <c r="AI2335" s="2"/>
      <c r="AM2335" s="22"/>
    </row>
    <row r="2336" spans="1:39" s="12" customFormat="1">
      <c r="A2336" s="26"/>
      <c r="B2336" s="11"/>
      <c r="E2336" s="26"/>
      <c r="F2336" s="13"/>
      <c r="G2336" s="13"/>
      <c r="H2336"/>
      <c r="I2336"/>
      <c r="J2336"/>
      <c r="K2336"/>
      <c r="L2336"/>
      <c r="M2336"/>
      <c r="N2336"/>
      <c r="O2336"/>
      <c r="P2336" s="73"/>
      <c r="Q2336" s="74"/>
      <c r="R2336" s="74"/>
      <c r="S2336" s="74"/>
      <c r="T2336" s="74"/>
      <c r="U2336" s="74"/>
      <c r="V2336"/>
      <c r="W2336"/>
      <c r="X2336"/>
      <c r="Y2336" s="13"/>
      <c r="Z2336" s="13"/>
      <c r="AA2336" s="13"/>
      <c r="AC2336"/>
      <c r="AD2336" s="13"/>
      <c r="AI2336" s="2"/>
      <c r="AM2336" s="22"/>
    </row>
    <row r="2337" spans="1:39" s="12" customFormat="1">
      <c r="A2337" s="26"/>
      <c r="B2337" s="11"/>
      <c r="E2337" s="26"/>
      <c r="F2337" s="13"/>
      <c r="G2337" s="13"/>
      <c r="H2337"/>
      <c r="I2337"/>
      <c r="J2337"/>
      <c r="K2337"/>
      <c r="L2337"/>
      <c r="M2337"/>
      <c r="N2337"/>
      <c r="O2337"/>
      <c r="P2337" s="73"/>
      <c r="Q2337" s="74"/>
      <c r="R2337" s="74"/>
      <c r="S2337" s="74"/>
      <c r="T2337" s="74"/>
      <c r="U2337" s="74"/>
      <c r="V2337"/>
      <c r="W2337"/>
      <c r="X2337"/>
      <c r="Y2337" s="13"/>
      <c r="Z2337" s="13"/>
      <c r="AA2337" s="13"/>
      <c r="AC2337"/>
      <c r="AD2337" s="13"/>
      <c r="AI2337" s="2"/>
      <c r="AM2337" s="22"/>
    </row>
    <row r="2338" spans="1:39" s="12" customFormat="1">
      <c r="A2338" s="26"/>
      <c r="B2338" s="11"/>
      <c r="E2338" s="26"/>
      <c r="F2338" s="13"/>
      <c r="G2338" s="13"/>
      <c r="H2338"/>
      <c r="I2338"/>
      <c r="J2338"/>
      <c r="K2338"/>
      <c r="L2338"/>
      <c r="M2338"/>
      <c r="N2338"/>
      <c r="O2338"/>
      <c r="P2338" s="73"/>
      <c r="Q2338" s="74"/>
      <c r="R2338" s="74"/>
      <c r="S2338" s="74"/>
      <c r="T2338" s="74"/>
      <c r="U2338" s="74"/>
      <c r="V2338"/>
      <c r="W2338"/>
      <c r="X2338"/>
      <c r="Y2338" s="13"/>
      <c r="Z2338" s="13"/>
      <c r="AA2338" s="13"/>
      <c r="AC2338"/>
      <c r="AD2338" s="13"/>
      <c r="AI2338" s="2"/>
      <c r="AM2338" s="22"/>
    </row>
    <row r="2339" spans="1:39" s="12" customFormat="1">
      <c r="A2339" s="26"/>
      <c r="B2339" s="11"/>
      <c r="E2339" s="26"/>
      <c r="F2339" s="13"/>
      <c r="G2339" s="13"/>
      <c r="H2339"/>
      <c r="I2339"/>
      <c r="J2339"/>
      <c r="K2339"/>
      <c r="L2339"/>
      <c r="M2339"/>
      <c r="N2339"/>
      <c r="O2339"/>
      <c r="P2339" s="73"/>
      <c r="Q2339" s="74"/>
      <c r="R2339" s="74"/>
      <c r="S2339" s="74"/>
      <c r="T2339" s="74"/>
      <c r="U2339" s="74"/>
      <c r="V2339"/>
      <c r="W2339"/>
      <c r="X2339"/>
      <c r="Y2339" s="13"/>
      <c r="Z2339" s="13"/>
      <c r="AA2339" s="13"/>
      <c r="AC2339"/>
      <c r="AD2339" s="13"/>
      <c r="AI2339" s="2"/>
      <c r="AM2339" s="22"/>
    </row>
    <row r="2340" spans="1:39" s="12" customFormat="1">
      <c r="A2340" s="26"/>
      <c r="B2340" s="11"/>
      <c r="E2340" s="26"/>
      <c r="F2340" s="13"/>
      <c r="G2340" s="13"/>
      <c r="H2340"/>
      <c r="I2340"/>
      <c r="J2340"/>
      <c r="K2340"/>
      <c r="L2340"/>
      <c r="M2340"/>
      <c r="N2340"/>
      <c r="O2340"/>
      <c r="P2340" s="73"/>
      <c r="Q2340" s="74"/>
      <c r="R2340" s="74"/>
      <c r="S2340" s="74"/>
      <c r="T2340" s="74"/>
      <c r="U2340" s="74"/>
      <c r="V2340"/>
      <c r="W2340"/>
      <c r="X2340"/>
      <c r="Y2340" s="13"/>
      <c r="Z2340" s="13"/>
      <c r="AA2340" s="13"/>
      <c r="AC2340"/>
      <c r="AD2340" s="13"/>
      <c r="AI2340" s="2"/>
      <c r="AM2340" s="22"/>
    </row>
    <row r="2341" spans="1:39" s="12" customFormat="1">
      <c r="A2341" s="26"/>
      <c r="B2341" s="11"/>
      <c r="E2341" s="26"/>
      <c r="F2341" s="13"/>
      <c r="G2341" s="13"/>
      <c r="H2341"/>
      <c r="I2341"/>
      <c r="J2341"/>
      <c r="K2341"/>
      <c r="L2341"/>
      <c r="M2341"/>
      <c r="N2341"/>
      <c r="O2341"/>
      <c r="P2341" s="73"/>
      <c r="Q2341" s="74"/>
      <c r="R2341" s="74"/>
      <c r="S2341" s="74"/>
      <c r="T2341" s="74"/>
      <c r="U2341" s="74"/>
      <c r="V2341"/>
      <c r="W2341"/>
      <c r="X2341"/>
      <c r="Y2341" s="13"/>
      <c r="Z2341" s="13"/>
      <c r="AA2341" s="13"/>
      <c r="AC2341"/>
      <c r="AD2341" s="13"/>
      <c r="AI2341" s="2"/>
      <c r="AM2341" s="22"/>
    </row>
    <row r="2342" spans="1:39" s="12" customFormat="1">
      <c r="A2342" s="26"/>
      <c r="B2342" s="11"/>
      <c r="E2342" s="26"/>
      <c r="F2342" s="13"/>
      <c r="G2342" s="13"/>
      <c r="H2342"/>
      <c r="I2342"/>
      <c r="J2342"/>
      <c r="K2342"/>
      <c r="L2342"/>
      <c r="M2342"/>
      <c r="N2342"/>
      <c r="O2342"/>
      <c r="P2342" s="73"/>
      <c r="Q2342" s="74"/>
      <c r="R2342" s="74"/>
      <c r="S2342" s="74"/>
      <c r="T2342" s="74"/>
      <c r="U2342" s="74"/>
      <c r="V2342"/>
      <c r="W2342"/>
      <c r="X2342"/>
      <c r="Y2342" s="13"/>
      <c r="Z2342" s="13"/>
      <c r="AA2342" s="13"/>
      <c r="AC2342"/>
      <c r="AD2342" s="13"/>
      <c r="AI2342" s="2"/>
      <c r="AM2342" s="22"/>
    </row>
    <row r="2343" spans="1:39" s="12" customFormat="1">
      <c r="A2343" s="26"/>
      <c r="B2343" s="11"/>
      <c r="E2343" s="26"/>
      <c r="F2343" s="13"/>
      <c r="G2343" s="13"/>
      <c r="H2343"/>
      <c r="I2343"/>
      <c r="J2343"/>
      <c r="K2343"/>
      <c r="L2343"/>
      <c r="M2343"/>
      <c r="N2343"/>
      <c r="O2343"/>
      <c r="P2343" s="73"/>
      <c r="Q2343" s="74"/>
      <c r="R2343" s="74"/>
      <c r="S2343" s="74"/>
      <c r="T2343" s="74"/>
      <c r="U2343" s="74"/>
      <c r="V2343"/>
      <c r="W2343"/>
      <c r="X2343"/>
      <c r="Y2343" s="13"/>
      <c r="Z2343" s="13"/>
      <c r="AA2343" s="13"/>
      <c r="AC2343"/>
      <c r="AD2343" s="13"/>
      <c r="AI2343" s="2"/>
      <c r="AM2343" s="22"/>
    </row>
    <row r="2344" spans="1:39" s="12" customFormat="1">
      <c r="A2344" s="26"/>
      <c r="B2344" s="11"/>
      <c r="E2344" s="26"/>
      <c r="F2344" s="13"/>
      <c r="G2344" s="13"/>
      <c r="H2344"/>
      <c r="I2344"/>
      <c r="J2344"/>
      <c r="K2344"/>
      <c r="L2344"/>
      <c r="M2344"/>
      <c r="N2344"/>
      <c r="O2344"/>
      <c r="P2344" s="73"/>
      <c r="Q2344" s="74"/>
      <c r="R2344" s="74"/>
      <c r="S2344" s="74"/>
      <c r="T2344" s="74"/>
      <c r="U2344" s="74"/>
      <c r="V2344"/>
      <c r="W2344"/>
      <c r="X2344"/>
      <c r="Y2344" s="13"/>
      <c r="Z2344" s="13"/>
      <c r="AA2344" s="13"/>
      <c r="AC2344"/>
      <c r="AD2344" s="13"/>
      <c r="AI2344" s="2"/>
      <c r="AM2344" s="22"/>
    </row>
    <row r="2345" spans="1:39" s="12" customFormat="1">
      <c r="A2345" s="26"/>
      <c r="B2345" s="11"/>
      <c r="E2345" s="26"/>
      <c r="F2345" s="13"/>
      <c r="G2345" s="13"/>
      <c r="H2345"/>
      <c r="I2345"/>
      <c r="J2345"/>
      <c r="K2345"/>
      <c r="L2345"/>
      <c r="M2345"/>
      <c r="N2345"/>
      <c r="O2345"/>
      <c r="P2345" s="73"/>
      <c r="Q2345" s="74"/>
      <c r="R2345" s="74"/>
      <c r="S2345" s="74"/>
      <c r="T2345" s="74"/>
      <c r="U2345" s="74"/>
      <c r="V2345"/>
      <c r="W2345"/>
      <c r="X2345"/>
      <c r="Y2345" s="13"/>
      <c r="Z2345" s="13"/>
      <c r="AA2345" s="13"/>
      <c r="AC2345"/>
      <c r="AD2345" s="13"/>
      <c r="AI2345" s="2"/>
      <c r="AM2345" s="22"/>
    </row>
    <row r="2346" spans="1:39" s="12" customFormat="1">
      <c r="A2346" s="26"/>
      <c r="B2346" s="11"/>
      <c r="E2346" s="26"/>
      <c r="F2346" s="13"/>
      <c r="G2346" s="13"/>
      <c r="H2346"/>
      <c r="I2346"/>
      <c r="J2346"/>
      <c r="K2346"/>
      <c r="L2346"/>
      <c r="M2346"/>
      <c r="N2346"/>
      <c r="O2346"/>
      <c r="P2346" s="73"/>
      <c r="Q2346" s="74"/>
      <c r="R2346" s="74"/>
      <c r="S2346" s="74"/>
      <c r="T2346" s="74"/>
      <c r="U2346" s="74"/>
      <c r="V2346"/>
      <c r="W2346"/>
      <c r="X2346"/>
      <c r="Y2346" s="13"/>
      <c r="Z2346" s="13"/>
      <c r="AA2346" s="13"/>
      <c r="AC2346"/>
      <c r="AD2346" s="13"/>
      <c r="AI2346" s="2"/>
      <c r="AM2346" s="22"/>
    </row>
    <row r="2347" spans="1:39" s="12" customFormat="1">
      <c r="A2347" s="26"/>
      <c r="B2347" s="11"/>
      <c r="E2347" s="26"/>
      <c r="F2347" s="13"/>
      <c r="G2347" s="13"/>
      <c r="H2347"/>
      <c r="I2347"/>
      <c r="J2347"/>
      <c r="K2347"/>
      <c r="L2347"/>
      <c r="M2347"/>
      <c r="N2347"/>
      <c r="O2347"/>
      <c r="P2347" s="73"/>
      <c r="Q2347" s="74"/>
      <c r="R2347" s="74"/>
      <c r="S2347" s="74"/>
      <c r="T2347" s="74"/>
      <c r="U2347" s="74"/>
      <c r="V2347"/>
      <c r="W2347"/>
      <c r="X2347"/>
      <c r="Y2347" s="13"/>
      <c r="Z2347" s="13"/>
      <c r="AA2347" s="13"/>
      <c r="AC2347"/>
      <c r="AD2347" s="13"/>
      <c r="AI2347" s="2"/>
      <c r="AM2347" s="22"/>
    </row>
    <row r="2348" spans="1:39" s="12" customFormat="1">
      <c r="A2348" s="26"/>
      <c r="B2348" s="11"/>
      <c r="E2348" s="26"/>
      <c r="F2348" s="13"/>
      <c r="G2348" s="13"/>
      <c r="H2348"/>
      <c r="I2348"/>
      <c r="J2348"/>
      <c r="K2348"/>
      <c r="L2348"/>
      <c r="M2348"/>
      <c r="N2348"/>
      <c r="O2348"/>
      <c r="P2348" s="73"/>
      <c r="Q2348" s="74"/>
      <c r="R2348" s="74"/>
      <c r="S2348" s="74"/>
      <c r="T2348" s="74"/>
      <c r="U2348" s="74"/>
      <c r="V2348"/>
      <c r="W2348"/>
      <c r="X2348"/>
      <c r="Y2348" s="13"/>
      <c r="Z2348" s="13"/>
      <c r="AA2348" s="13"/>
      <c r="AC2348"/>
      <c r="AD2348" s="13"/>
      <c r="AI2348" s="2"/>
      <c r="AM2348" s="22"/>
    </row>
    <row r="2349" spans="1:39" s="12" customFormat="1">
      <c r="A2349" s="26"/>
      <c r="B2349" s="11"/>
      <c r="E2349" s="26"/>
      <c r="F2349" s="13"/>
      <c r="G2349" s="13"/>
      <c r="H2349"/>
      <c r="I2349"/>
      <c r="J2349"/>
      <c r="K2349"/>
      <c r="L2349"/>
      <c r="M2349"/>
      <c r="N2349"/>
      <c r="O2349"/>
      <c r="P2349" s="73"/>
      <c r="Q2349" s="74"/>
      <c r="R2349" s="74"/>
      <c r="S2349" s="74"/>
      <c r="T2349" s="74"/>
      <c r="U2349" s="74"/>
      <c r="V2349"/>
      <c r="W2349"/>
      <c r="X2349"/>
      <c r="Y2349" s="13"/>
      <c r="Z2349" s="13"/>
      <c r="AA2349" s="13"/>
      <c r="AC2349"/>
      <c r="AD2349" s="13"/>
      <c r="AI2349" s="2"/>
      <c r="AM2349" s="22"/>
    </row>
    <row r="2350" spans="1:39" s="12" customFormat="1">
      <c r="A2350" s="26"/>
      <c r="B2350" s="11"/>
      <c r="E2350" s="26"/>
      <c r="F2350" s="13"/>
      <c r="G2350" s="13"/>
      <c r="H2350"/>
      <c r="I2350"/>
      <c r="J2350"/>
      <c r="K2350"/>
      <c r="L2350"/>
      <c r="M2350"/>
      <c r="N2350"/>
      <c r="O2350"/>
      <c r="P2350" s="73"/>
      <c r="Q2350" s="74"/>
      <c r="R2350" s="74"/>
      <c r="S2350" s="74"/>
      <c r="T2350" s="74"/>
      <c r="U2350" s="74"/>
      <c r="V2350"/>
      <c r="W2350"/>
      <c r="X2350"/>
      <c r="Y2350" s="13"/>
      <c r="Z2350" s="13"/>
      <c r="AA2350" s="13"/>
      <c r="AC2350"/>
      <c r="AD2350" s="13"/>
      <c r="AI2350" s="2"/>
      <c r="AM2350" s="22"/>
    </row>
    <row r="2351" spans="1:39" s="12" customFormat="1">
      <c r="A2351" s="26"/>
      <c r="B2351" s="11"/>
      <c r="E2351" s="26"/>
      <c r="F2351" s="13"/>
      <c r="G2351" s="13"/>
      <c r="H2351"/>
      <c r="I2351"/>
      <c r="J2351"/>
      <c r="K2351"/>
      <c r="L2351"/>
      <c r="M2351"/>
      <c r="N2351"/>
      <c r="O2351"/>
      <c r="P2351" s="73"/>
      <c r="Q2351" s="74"/>
      <c r="R2351" s="74"/>
      <c r="S2351" s="74"/>
      <c r="T2351" s="74"/>
      <c r="U2351" s="74"/>
      <c r="V2351"/>
      <c r="W2351"/>
      <c r="X2351"/>
      <c r="Y2351" s="13"/>
      <c r="Z2351" s="13"/>
      <c r="AA2351" s="13"/>
      <c r="AC2351"/>
      <c r="AD2351" s="13"/>
      <c r="AI2351" s="2"/>
      <c r="AM2351" s="22"/>
    </row>
    <row r="2352" spans="1:39" s="12" customFormat="1">
      <c r="A2352" s="26"/>
      <c r="B2352" s="11"/>
      <c r="E2352" s="26"/>
      <c r="F2352" s="13"/>
      <c r="G2352" s="13"/>
      <c r="H2352"/>
      <c r="I2352"/>
      <c r="J2352"/>
      <c r="K2352"/>
      <c r="L2352"/>
      <c r="M2352"/>
      <c r="N2352"/>
      <c r="O2352"/>
      <c r="P2352" s="73"/>
      <c r="Q2352" s="74"/>
      <c r="R2352" s="74"/>
      <c r="S2352" s="74"/>
      <c r="T2352" s="74"/>
      <c r="U2352" s="74"/>
      <c r="V2352"/>
      <c r="W2352"/>
      <c r="X2352"/>
      <c r="Y2352" s="13"/>
      <c r="Z2352" s="13"/>
      <c r="AA2352" s="13"/>
      <c r="AC2352"/>
      <c r="AD2352" s="13"/>
      <c r="AI2352" s="2"/>
      <c r="AM2352" s="22"/>
    </row>
    <row r="2353" spans="1:39" s="12" customFormat="1">
      <c r="A2353" s="26"/>
      <c r="B2353" s="11"/>
      <c r="E2353" s="26"/>
      <c r="F2353" s="13"/>
      <c r="G2353" s="13"/>
      <c r="H2353"/>
      <c r="I2353"/>
      <c r="J2353"/>
      <c r="K2353"/>
      <c r="L2353"/>
      <c r="M2353"/>
      <c r="N2353"/>
      <c r="O2353"/>
      <c r="P2353" s="73"/>
      <c r="Q2353" s="74"/>
      <c r="R2353" s="74"/>
      <c r="S2353" s="74"/>
      <c r="T2353" s="74"/>
      <c r="U2353" s="74"/>
      <c r="V2353"/>
      <c r="W2353"/>
      <c r="X2353"/>
      <c r="Y2353" s="13"/>
      <c r="Z2353" s="13"/>
      <c r="AA2353" s="13"/>
      <c r="AC2353"/>
      <c r="AD2353" s="13"/>
      <c r="AI2353" s="2"/>
      <c r="AM2353" s="22"/>
    </row>
    <row r="2354" spans="1:39" s="12" customFormat="1">
      <c r="A2354" s="26"/>
      <c r="B2354" s="11"/>
      <c r="E2354" s="26"/>
      <c r="F2354" s="13"/>
      <c r="G2354" s="13"/>
      <c r="H2354"/>
      <c r="I2354"/>
      <c r="J2354"/>
      <c r="K2354"/>
      <c r="L2354"/>
      <c r="M2354"/>
      <c r="N2354"/>
      <c r="O2354"/>
      <c r="P2354" s="73"/>
      <c r="Q2354" s="74"/>
      <c r="R2354" s="74"/>
      <c r="S2354" s="74"/>
      <c r="T2354" s="74"/>
      <c r="U2354" s="74"/>
      <c r="V2354"/>
      <c r="W2354"/>
      <c r="X2354"/>
      <c r="Y2354" s="13"/>
      <c r="Z2354" s="13"/>
      <c r="AA2354" s="13"/>
      <c r="AC2354"/>
      <c r="AD2354" s="13"/>
      <c r="AI2354" s="2"/>
      <c r="AM2354" s="22"/>
    </row>
    <row r="2355" spans="1:39" s="12" customFormat="1">
      <c r="A2355" s="26"/>
      <c r="B2355" s="11"/>
      <c r="E2355" s="26"/>
      <c r="F2355" s="13"/>
      <c r="G2355" s="13"/>
      <c r="H2355"/>
      <c r="I2355"/>
      <c r="J2355"/>
      <c r="K2355"/>
      <c r="L2355"/>
      <c r="M2355"/>
      <c r="N2355"/>
      <c r="O2355"/>
      <c r="P2355" s="73"/>
      <c r="Q2355" s="74"/>
      <c r="R2355" s="74"/>
      <c r="S2355" s="74"/>
      <c r="T2355" s="74"/>
      <c r="U2355" s="74"/>
      <c r="V2355"/>
      <c r="W2355"/>
      <c r="X2355"/>
      <c r="Y2355" s="13"/>
      <c r="Z2355" s="13"/>
      <c r="AA2355" s="13"/>
      <c r="AC2355"/>
      <c r="AD2355" s="13"/>
      <c r="AI2355" s="2"/>
      <c r="AM2355" s="22"/>
    </row>
    <row r="2356" spans="1:39" s="12" customFormat="1">
      <c r="A2356" s="26"/>
      <c r="B2356" s="11"/>
      <c r="E2356" s="26"/>
      <c r="F2356" s="13"/>
      <c r="G2356" s="13"/>
      <c r="H2356"/>
      <c r="I2356"/>
      <c r="J2356"/>
      <c r="K2356"/>
      <c r="L2356"/>
      <c r="M2356"/>
      <c r="N2356"/>
      <c r="O2356"/>
      <c r="P2356" s="73"/>
      <c r="Q2356" s="74"/>
      <c r="R2356" s="74"/>
      <c r="S2356" s="74"/>
      <c r="T2356" s="74"/>
      <c r="U2356" s="74"/>
      <c r="V2356"/>
      <c r="W2356"/>
      <c r="X2356"/>
      <c r="Y2356" s="13"/>
      <c r="Z2356" s="13"/>
      <c r="AA2356" s="13"/>
      <c r="AC2356"/>
      <c r="AD2356" s="13"/>
      <c r="AI2356" s="2"/>
      <c r="AM2356" s="22"/>
    </row>
    <row r="2357" spans="1:39" s="12" customFormat="1">
      <c r="A2357" s="26"/>
      <c r="B2357" s="11"/>
      <c r="E2357" s="26"/>
      <c r="F2357" s="13"/>
      <c r="G2357" s="13"/>
      <c r="H2357"/>
      <c r="I2357"/>
      <c r="J2357"/>
      <c r="K2357"/>
      <c r="L2357"/>
      <c r="M2357"/>
      <c r="N2357"/>
      <c r="O2357"/>
      <c r="P2357" s="73"/>
      <c r="Q2357" s="74"/>
      <c r="R2357" s="74"/>
      <c r="S2357" s="74"/>
      <c r="T2357" s="74"/>
      <c r="U2357" s="74"/>
      <c r="V2357"/>
      <c r="W2357"/>
      <c r="X2357"/>
      <c r="Y2357" s="13"/>
      <c r="Z2357" s="13"/>
      <c r="AA2357" s="13"/>
      <c r="AC2357"/>
      <c r="AD2357" s="13"/>
      <c r="AI2357" s="2"/>
      <c r="AM2357" s="22"/>
    </row>
    <row r="2358" spans="1:39" s="12" customFormat="1">
      <c r="A2358" s="26"/>
      <c r="B2358" s="11"/>
      <c r="E2358" s="26"/>
      <c r="F2358" s="13"/>
      <c r="G2358" s="13"/>
      <c r="H2358"/>
      <c r="I2358"/>
      <c r="J2358"/>
      <c r="K2358"/>
      <c r="L2358"/>
      <c r="M2358"/>
      <c r="N2358"/>
      <c r="O2358"/>
      <c r="P2358" s="73"/>
      <c r="Q2358" s="74"/>
      <c r="R2358" s="74"/>
      <c r="S2358" s="74"/>
      <c r="T2358" s="74"/>
      <c r="U2358" s="74"/>
      <c r="V2358"/>
      <c r="W2358"/>
      <c r="X2358"/>
      <c r="Y2358" s="13"/>
      <c r="Z2358" s="13"/>
      <c r="AA2358" s="13"/>
      <c r="AC2358"/>
      <c r="AD2358" s="13"/>
      <c r="AI2358" s="2"/>
      <c r="AM2358" s="22"/>
    </row>
    <row r="2359" spans="1:39" s="12" customFormat="1">
      <c r="A2359" s="26"/>
      <c r="B2359" s="11"/>
      <c r="E2359" s="26"/>
      <c r="F2359" s="13"/>
      <c r="G2359" s="13"/>
      <c r="H2359"/>
      <c r="I2359"/>
      <c r="J2359"/>
      <c r="K2359"/>
      <c r="L2359"/>
      <c r="M2359"/>
      <c r="N2359"/>
      <c r="O2359"/>
      <c r="P2359" s="73"/>
      <c r="Q2359" s="74"/>
      <c r="R2359" s="74"/>
      <c r="S2359" s="74"/>
      <c r="T2359" s="74"/>
      <c r="U2359" s="74"/>
      <c r="V2359"/>
      <c r="W2359"/>
      <c r="X2359"/>
      <c r="Y2359" s="13"/>
      <c r="Z2359" s="13"/>
      <c r="AA2359" s="13"/>
      <c r="AC2359"/>
      <c r="AD2359" s="13"/>
      <c r="AI2359" s="2"/>
      <c r="AM2359" s="22"/>
    </row>
    <row r="2360" spans="1:39" s="12" customFormat="1">
      <c r="A2360" s="26"/>
      <c r="B2360" s="11"/>
      <c r="E2360" s="26"/>
      <c r="F2360" s="13"/>
      <c r="G2360" s="13"/>
      <c r="H2360"/>
      <c r="I2360"/>
      <c r="J2360"/>
      <c r="K2360"/>
      <c r="L2360"/>
      <c r="M2360"/>
      <c r="N2360"/>
      <c r="O2360"/>
      <c r="P2360" s="73"/>
      <c r="Q2360" s="74"/>
      <c r="R2360" s="74"/>
      <c r="S2360" s="74"/>
      <c r="T2360" s="74"/>
      <c r="U2360" s="74"/>
      <c r="V2360"/>
      <c r="W2360"/>
      <c r="X2360"/>
      <c r="Y2360" s="13"/>
      <c r="Z2360" s="13"/>
      <c r="AA2360" s="13"/>
      <c r="AC2360"/>
      <c r="AD2360" s="13"/>
      <c r="AI2360" s="2"/>
      <c r="AM2360" s="22"/>
    </row>
    <row r="2361" spans="1:39" s="12" customFormat="1">
      <c r="A2361" s="26"/>
      <c r="B2361" s="11"/>
      <c r="E2361" s="26"/>
      <c r="F2361" s="13"/>
      <c r="G2361" s="13"/>
      <c r="H2361"/>
      <c r="I2361"/>
      <c r="J2361"/>
      <c r="K2361"/>
      <c r="L2361"/>
      <c r="M2361"/>
      <c r="N2361"/>
      <c r="O2361"/>
      <c r="P2361" s="73"/>
      <c r="Q2361" s="74"/>
      <c r="R2361" s="74"/>
      <c r="S2361" s="74"/>
      <c r="T2361" s="74"/>
      <c r="U2361" s="74"/>
      <c r="V2361"/>
      <c r="W2361"/>
      <c r="X2361"/>
      <c r="Y2361" s="13"/>
      <c r="Z2361" s="13"/>
      <c r="AA2361" s="13"/>
      <c r="AC2361"/>
      <c r="AD2361" s="13"/>
      <c r="AI2361" s="2"/>
      <c r="AM2361" s="22"/>
    </row>
    <row r="2362" spans="1:39" s="12" customFormat="1">
      <c r="A2362" s="26"/>
      <c r="B2362" s="11"/>
      <c r="E2362" s="26"/>
      <c r="F2362" s="13"/>
      <c r="G2362" s="13"/>
      <c r="H2362"/>
      <c r="I2362"/>
      <c r="J2362"/>
      <c r="K2362"/>
      <c r="L2362"/>
      <c r="M2362"/>
      <c r="N2362"/>
      <c r="O2362"/>
      <c r="P2362" s="73"/>
      <c r="Q2362" s="74"/>
      <c r="R2362" s="74"/>
      <c r="S2362" s="74"/>
      <c r="T2362" s="74"/>
      <c r="U2362" s="74"/>
      <c r="V2362"/>
      <c r="W2362"/>
      <c r="X2362"/>
      <c r="Y2362" s="13"/>
      <c r="Z2362" s="13"/>
      <c r="AA2362" s="13"/>
      <c r="AC2362"/>
      <c r="AD2362" s="13"/>
      <c r="AI2362" s="2"/>
      <c r="AM2362" s="22"/>
    </row>
    <row r="2363" spans="1:39" s="12" customFormat="1">
      <c r="A2363" s="26"/>
      <c r="B2363" s="11"/>
      <c r="E2363" s="26"/>
      <c r="F2363" s="13"/>
      <c r="G2363" s="13"/>
      <c r="H2363"/>
      <c r="I2363"/>
      <c r="J2363"/>
      <c r="K2363"/>
      <c r="L2363"/>
      <c r="M2363"/>
      <c r="N2363"/>
      <c r="O2363"/>
      <c r="P2363" s="73"/>
      <c r="Q2363" s="74"/>
      <c r="R2363" s="74"/>
      <c r="S2363" s="74"/>
      <c r="T2363" s="74"/>
      <c r="U2363" s="74"/>
      <c r="V2363"/>
      <c r="W2363"/>
      <c r="X2363"/>
      <c r="Y2363" s="13"/>
      <c r="Z2363" s="13"/>
      <c r="AA2363" s="13"/>
      <c r="AC2363"/>
      <c r="AD2363" s="13"/>
      <c r="AI2363" s="2"/>
      <c r="AM2363" s="22"/>
    </row>
    <row r="2364" spans="1:39" s="12" customFormat="1">
      <c r="A2364" s="26"/>
      <c r="B2364" s="11"/>
      <c r="E2364" s="26"/>
      <c r="F2364" s="13"/>
      <c r="G2364" s="13"/>
      <c r="H2364"/>
      <c r="I2364"/>
      <c r="J2364"/>
      <c r="K2364"/>
      <c r="L2364"/>
      <c r="M2364"/>
      <c r="N2364"/>
      <c r="O2364"/>
      <c r="P2364" s="73"/>
      <c r="Q2364" s="74"/>
      <c r="R2364" s="74"/>
      <c r="S2364" s="74"/>
      <c r="T2364" s="74"/>
      <c r="U2364" s="74"/>
      <c r="V2364"/>
      <c r="W2364"/>
      <c r="X2364"/>
      <c r="Y2364" s="13"/>
      <c r="Z2364" s="13"/>
      <c r="AA2364" s="13"/>
      <c r="AC2364"/>
      <c r="AD2364" s="13"/>
      <c r="AI2364" s="2"/>
      <c r="AM2364" s="22"/>
    </row>
    <row r="2365" spans="1:39" s="12" customFormat="1">
      <c r="A2365" s="26"/>
      <c r="B2365" s="11"/>
      <c r="E2365" s="26"/>
      <c r="F2365" s="13"/>
      <c r="G2365" s="13"/>
      <c r="H2365"/>
      <c r="I2365"/>
      <c r="J2365"/>
      <c r="K2365"/>
      <c r="L2365"/>
      <c r="M2365"/>
      <c r="N2365"/>
      <c r="O2365"/>
      <c r="P2365" s="73"/>
      <c r="Q2365" s="74"/>
      <c r="R2365" s="74"/>
      <c r="S2365" s="74"/>
      <c r="T2365" s="74"/>
      <c r="U2365" s="74"/>
      <c r="V2365"/>
      <c r="W2365"/>
      <c r="X2365"/>
      <c r="Y2365" s="13"/>
      <c r="Z2365" s="13"/>
      <c r="AA2365" s="13"/>
      <c r="AC2365"/>
      <c r="AD2365" s="13"/>
      <c r="AI2365" s="2"/>
      <c r="AM2365" s="22"/>
    </row>
    <row r="2366" spans="1:39" s="12" customFormat="1">
      <c r="A2366" s="26"/>
      <c r="B2366" s="11"/>
      <c r="E2366" s="26"/>
      <c r="F2366" s="13"/>
      <c r="G2366" s="13"/>
      <c r="H2366"/>
      <c r="I2366"/>
      <c r="J2366"/>
      <c r="K2366"/>
      <c r="L2366"/>
      <c r="M2366"/>
      <c r="N2366"/>
      <c r="O2366"/>
      <c r="P2366" s="73"/>
      <c r="Q2366" s="74"/>
      <c r="R2366" s="74"/>
      <c r="S2366" s="74"/>
      <c r="T2366" s="74"/>
      <c r="U2366" s="74"/>
      <c r="V2366"/>
      <c r="W2366"/>
      <c r="X2366"/>
      <c r="Y2366" s="13"/>
      <c r="Z2366" s="13"/>
      <c r="AA2366" s="13"/>
      <c r="AC2366"/>
      <c r="AD2366" s="13"/>
      <c r="AI2366" s="2"/>
      <c r="AM2366" s="22"/>
    </row>
    <row r="2367" spans="1:39" s="12" customFormat="1">
      <c r="A2367" s="26"/>
      <c r="B2367" s="11"/>
      <c r="E2367" s="26"/>
      <c r="F2367" s="13"/>
      <c r="G2367" s="13"/>
      <c r="H2367"/>
      <c r="I2367"/>
      <c r="J2367"/>
      <c r="K2367"/>
      <c r="L2367"/>
      <c r="M2367"/>
      <c r="N2367"/>
      <c r="O2367"/>
      <c r="P2367" s="73"/>
      <c r="Q2367" s="74"/>
      <c r="R2367" s="74"/>
      <c r="S2367" s="74"/>
      <c r="T2367" s="74"/>
      <c r="U2367" s="74"/>
      <c r="V2367"/>
      <c r="W2367"/>
      <c r="X2367"/>
      <c r="Y2367" s="13"/>
      <c r="Z2367" s="13"/>
      <c r="AA2367" s="13"/>
      <c r="AC2367"/>
      <c r="AD2367" s="13"/>
      <c r="AI2367" s="2"/>
      <c r="AM2367" s="22"/>
    </row>
    <row r="2368" spans="1:39" s="12" customFormat="1">
      <c r="A2368" s="26"/>
      <c r="B2368" s="11"/>
      <c r="E2368" s="26"/>
      <c r="F2368" s="13"/>
      <c r="G2368" s="13"/>
      <c r="H2368"/>
      <c r="I2368"/>
      <c r="J2368"/>
      <c r="K2368"/>
      <c r="L2368"/>
      <c r="M2368"/>
      <c r="N2368"/>
      <c r="O2368"/>
      <c r="P2368" s="73"/>
      <c r="Q2368" s="74"/>
      <c r="R2368" s="74"/>
      <c r="S2368" s="74"/>
      <c r="T2368" s="74"/>
      <c r="U2368" s="74"/>
      <c r="V2368"/>
      <c r="W2368"/>
      <c r="X2368"/>
      <c r="Y2368" s="13"/>
      <c r="Z2368" s="13"/>
      <c r="AA2368" s="13"/>
      <c r="AC2368"/>
      <c r="AD2368" s="13"/>
      <c r="AI2368" s="2"/>
      <c r="AM2368" s="22"/>
    </row>
    <row r="2369" spans="1:39" s="12" customFormat="1">
      <c r="A2369" s="26"/>
      <c r="B2369" s="11"/>
      <c r="E2369" s="26"/>
      <c r="F2369" s="13"/>
      <c r="G2369" s="13"/>
      <c r="H2369"/>
      <c r="I2369"/>
      <c r="J2369"/>
      <c r="K2369"/>
      <c r="L2369"/>
      <c r="M2369"/>
      <c r="N2369"/>
      <c r="O2369"/>
      <c r="P2369" s="73"/>
      <c r="Q2369" s="74"/>
      <c r="R2369" s="74"/>
      <c r="S2369" s="74"/>
      <c r="T2369" s="74"/>
      <c r="U2369" s="74"/>
      <c r="V2369"/>
      <c r="W2369"/>
      <c r="X2369"/>
      <c r="Y2369" s="13"/>
      <c r="Z2369" s="13"/>
      <c r="AA2369" s="13"/>
      <c r="AC2369"/>
      <c r="AD2369" s="13"/>
      <c r="AI2369" s="2"/>
      <c r="AM2369" s="22"/>
    </row>
    <row r="2370" spans="1:39" s="12" customFormat="1">
      <c r="A2370" s="26"/>
      <c r="B2370" s="11"/>
      <c r="E2370" s="26"/>
      <c r="F2370" s="13"/>
      <c r="G2370" s="13"/>
      <c r="H2370"/>
      <c r="I2370"/>
      <c r="J2370"/>
      <c r="K2370"/>
      <c r="L2370"/>
      <c r="M2370"/>
      <c r="N2370"/>
      <c r="O2370"/>
      <c r="P2370" s="73"/>
      <c r="Q2370" s="74"/>
      <c r="R2370" s="74"/>
      <c r="S2370" s="74"/>
      <c r="T2370" s="74"/>
      <c r="U2370" s="74"/>
      <c r="V2370"/>
      <c r="W2370"/>
      <c r="X2370"/>
      <c r="Y2370" s="13"/>
      <c r="Z2370" s="13"/>
      <c r="AA2370" s="13"/>
      <c r="AC2370"/>
      <c r="AD2370" s="13"/>
      <c r="AI2370" s="2"/>
      <c r="AM2370" s="22"/>
    </row>
    <row r="2371" spans="1:39" s="12" customFormat="1">
      <c r="A2371" s="26"/>
      <c r="B2371" s="11"/>
      <c r="E2371" s="26"/>
      <c r="F2371" s="13"/>
      <c r="G2371" s="13"/>
      <c r="H2371"/>
      <c r="I2371"/>
      <c r="J2371"/>
      <c r="K2371"/>
      <c r="L2371"/>
      <c r="M2371"/>
      <c r="N2371"/>
      <c r="O2371"/>
      <c r="P2371" s="73"/>
      <c r="Q2371" s="74"/>
      <c r="R2371" s="74"/>
      <c r="S2371" s="74"/>
      <c r="T2371" s="74"/>
      <c r="U2371" s="74"/>
      <c r="V2371"/>
      <c r="W2371"/>
      <c r="X2371"/>
      <c r="Y2371" s="13"/>
      <c r="Z2371" s="13"/>
      <c r="AA2371" s="13"/>
      <c r="AC2371"/>
      <c r="AD2371" s="13"/>
      <c r="AI2371" s="2"/>
      <c r="AM2371" s="22"/>
    </row>
    <row r="2372" spans="1:39" s="12" customFormat="1">
      <c r="A2372" s="26"/>
      <c r="B2372" s="11"/>
      <c r="E2372" s="26"/>
      <c r="F2372" s="13"/>
      <c r="G2372" s="13"/>
      <c r="H2372"/>
      <c r="I2372"/>
      <c r="J2372"/>
      <c r="K2372"/>
      <c r="L2372"/>
      <c r="M2372"/>
      <c r="N2372"/>
      <c r="O2372"/>
      <c r="P2372" s="73"/>
      <c r="Q2372" s="74"/>
      <c r="R2372" s="74"/>
      <c r="S2372" s="74"/>
      <c r="T2372" s="74"/>
      <c r="U2372" s="74"/>
      <c r="V2372"/>
      <c r="W2372"/>
      <c r="X2372"/>
      <c r="Y2372" s="13"/>
      <c r="Z2372" s="13"/>
      <c r="AA2372" s="13"/>
      <c r="AC2372"/>
      <c r="AD2372" s="13"/>
      <c r="AI2372" s="2"/>
      <c r="AM2372" s="22"/>
    </row>
    <row r="2373" spans="1:39" s="12" customFormat="1">
      <c r="A2373" s="26"/>
      <c r="B2373" s="11"/>
      <c r="E2373" s="26"/>
      <c r="F2373" s="13"/>
      <c r="G2373" s="13"/>
      <c r="H2373"/>
      <c r="I2373"/>
      <c r="J2373"/>
      <c r="K2373"/>
      <c r="L2373"/>
      <c r="M2373"/>
      <c r="N2373"/>
      <c r="O2373"/>
      <c r="P2373" s="73"/>
      <c r="Q2373" s="74"/>
      <c r="R2373" s="74"/>
      <c r="S2373" s="74"/>
      <c r="T2373" s="74"/>
      <c r="U2373" s="74"/>
      <c r="V2373"/>
      <c r="W2373"/>
      <c r="X2373"/>
      <c r="Y2373" s="13"/>
      <c r="Z2373" s="13"/>
      <c r="AA2373" s="13"/>
      <c r="AC2373"/>
      <c r="AD2373" s="13"/>
      <c r="AI2373" s="2"/>
      <c r="AM2373" s="22"/>
    </row>
    <row r="2374" spans="1:39" s="12" customFormat="1">
      <c r="A2374" s="26"/>
      <c r="B2374" s="11"/>
      <c r="E2374" s="26"/>
      <c r="F2374" s="13"/>
      <c r="G2374" s="13"/>
      <c r="H2374"/>
      <c r="I2374"/>
      <c r="J2374"/>
      <c r="K2374"/>
      <c r="L2374"/>
      <c r="M2374"/>
      <c r="N2374"/>
      <c r="O2374"/>
      <c r="P2374" s="73"/>
      <c r="Q2374" s="74"/>
      <c r="R2374" s="74"/>
      <c r="S2374" s="74"/>
      <c r="T2374" s="74"/>
      <c r="U2374" s="74"/>
      <c r="V2374"/>
      <c r="W2374"/>
      <c r="X2374"/>
      <c r="Y2374" s="13"/>
      <c r="Z2374" s="13"/>
      <c r="AA2374" s="13"/>
      <c r="AC2374"/>
      <c r="AD2374" s="13"/>
      <c r="AI2374" s="2"/>
      <c r="AM2374" s="22"/>
    </row>
    <row r="2375" spans="1:39" s="12" customFormat="1">
      <c r="A2375" s="26"/>
      <c r="B2375" s="11"/>
      <c r="E2375" s="26"/>
      <c r="F2375" s="13"/>
      <c r="G2375" s="13"/>
      <c r="H2375"/>
      <c r="I2375"/>
      <c r="J2375"/>
      <c r="K2375"/>
      <c r="L2375"/>
      <c r="M2375"/>
      <c r="N2375"/>
      <c r="O2375"/>
      <c r="P2375" s="73"/>
      <c r="Q2375" s="74"/>
      <c r="R2375" s="74"/>
      <c r="S2375" s="74"/>
      <c r="T2375" s="74"/>
      <c r="U2375" s="74"/>
      <c r="V2375"/>
      <c r="W2375"/>
      <c r="X2375"/>
      <c r="Y2375" s="13"/>
      <c r="Z2375" s="13"/>
      <c r="AA2375" s="13"/>
      <c r="AC2375"/>
      <c r="AD2375" s="13"/>
      <c r="AI2375" s="2"/>
      <c r="AM2375" s="22"/>
    </row>
    <row r="2376" spans="1:39" s="12" customFormat="1">
      <c r="A2376" s="26"/>
      <c r="B2376" s="11"/>
      <c r="E2376" s="26"/>
      <c r="F2376" s="13"/>
      <c r="G2376" s="13"/>
      <c r="H2376"/>
      <c r="I2376"/>
      <c r="J2376"/>
      <c r="K2376"/>
      <c r="L2376"/>
      <c r="M2376"/>
      <c r="N2376"/>
      <c r="O2376"/>
      <c r="P2376" s="73"/>
      <c r="Q2376" s="74"/>
      <c r="R2376" s="74"/>
      <c r="S2376" s="74"/>
      <c r="T2376" s="74"/>
      <c r="U2376" s="74"/>
      <c r="V2376"/>
      <c r="W2376"/>
      <c r="X2376"/>
      <c r="Y2376" s="13"/>
      <c r="Z2376" s="13"/>
      <c r="AA2376" s="13"/>
      <c r="AC2376"/>
      <c r="AD2376" s="13"/>
      <c r="AI2376" s="2"/>
      <c r="AM2376" s="22"/>
    </row>
    <row r="2377" spans="1:39" s="12" customFormat="1">
      <c r="A2377" s="26"/>
      <c r="B2377" s="11"/>
      <c r="E2377" s="26"/>
      <c r="F2377" s="13"/>
      <c r="G2377" s="13"/>
      <c r="H2377"/>
      <c r="I2377"/>
      <c r="J2377"/>
      <c r="K2377"/>
      <c r="L2377"/>
      <c r="M2377"/>
      <c r="N2377"/>
      <c r="O2377"/>
      <c r="P2377" s="73"/>
      <c r="Q2377" s="74"/>
      <c r="R2377" s="74"/>
      <c r="S2377" s="74"/>
      <c r="T2377" s="74"/>
      <c r="U2377" s="74"/>
      <c r="V2377"/>
      <c r="W2377"/>
      <c r="X2377"/>
      <c r="Y2377" s="13"/>
      <c r="Z2377" s="13"/>
      <c r="AA2377" s="13"/>
      <c r="AC2377"/>
      <c r="AD2377" s="13"/>
      <c r="AI2377" s="2"/>
      <c r="AM2377" s="22"/>
    </row>
    <row r="2378" spans="1:39" s="12" customFormat="1">
      <c r="A2378" s="26"/>
      <c r="B2378" s="11"/>
      <c r="E2378" s="26"/>
      <c r="F2378" s="13"/>
      <c r="G2378" s="13"/>
      <c r="H2378"/>
      <c r="I2378"/>
      <c r="J2378"/>
      <c r="K2378"/>
      <c r="L2378"/>
      <c r="M2378"/>
      <c r="N2378"/>
      <c r="O2378"/>
      <c r="P2378" s="73"/>
      <c r="Q2378" s="74"/>
      <c r="R2378" s="74"/>
      <c r="S2378" s="74"/>
      <c r="T2378" s="74"/>
      <c r="U2378" s="74"/>
      <c r="V2378"/>
      <c r="W2378"/>
      <c r="X2378"/>
      <c r="Y2378" s="13"/>
      <c r="Z2378" s="13"/>
      <c r="AA2378" s="13"/>
      <c r="AC2378"/>
      <c r="AD2378" s="13"/>
      <c r="AI2378" s="2"/>
      <c r="AM2378" s="22"/>
    </row>
    <row r="2379" spans="1:39" s="12" customFormat="1">
      <c r="A2379" s="26"/>
      <c r="B2379" s="11"/>
      <c r="E2379" s="26"/>
      <c r="F2379" s="13"/>
      <c r="G2379" s="13"/>
      <c r="H2379"/>
      <c r="I2379"/>
      <c r="J2379"/>
      <c r="K2379"/>
      <c r="L2379"/>
      <c r="M2379"/>
      <c r="N2379"/>
      <c r="O2379"/>
      <c r="P2379" s="73"/>
      <c r="Q2379" s="74"/>
      <c r="R2379" s="74"/>
      <c r="S2379" s="74"/>
      <c r="T2379" s="74"/>
      <c r="U2379" s="74"/>
      <c r="V2379"/>
      <c r="W2379"/>
      <c r="X2379"/>
      <c r="Y2379" s="13"/>
      <c r="Z2379" s="13"/>
      <c r="AA2379" s="13"/>
      <c r="AC2379"/>
      <c r="AD2379" s="13"/>
      <c r="AI2379" s="2"/>
      <c r="AM2379" s="22"/>
    </row>
    <row r="2380" spans="1:39" s="12" customFormat="1">
      <c r="A2380" s="26"/>
      <c r="B2380" s="11"/>
      <c r="E2380" s="26"/>
      <c r="F2380" s="13"/>
      <c r="G2380" s="13"/>
      <c r="H2380"/>
      <c r="I2380"/>
      <c r="J2380"/>
      <c r="K2380"/>
      <c r="L2380"/>
      <c r="M2380"/>
      <c r="N2380"/>
      <c r="O2380"/>
      <c r="P2380" s="73"/>
      <c r="Q2380" s="74"/>
      <c r="R2380" s="74"/>
      <c r="S2380" s="74"/>
      <c r="T2380" s="74"/>
      <c r="U2380" s="74"/>
      <c r="V2380"/>
      <c r="W2380"/>
      <c r="X2380"/>
      <c r="Y2380" s="13"/>
      <c r="Z2380" s="13"/>
      <c r="AA2380" s="13"/>
      <c r="AC2380"/>
      <c r="AD2380" s="13"/>
      <c r="AI2380" s="2"/>
      <c r="AM2380" s="22"/>
    </row>
    <row r="2381" spans="1:39" s="12" customFormat="1">
      <c r="A2381" s="26"/>
      <c r="B2381" s="11"/>
      <c r="E2381" s="26"/>
      <c r="F2381" s="13"/>
      <c r="G2381" s="13"/>
      <c r="H2381"/>
      <c r="I2381"/>
      <c r="J2381"/>
      <c r="K2381"/>
      <c r="L2381"/>
      <c r="M2381"/>
      <c r="N2381"/>
      <c r="O2381"/>
      <c r="P2381" s="73"/>
      <c r="Q2381" s="74"/>
      <c r="R2381" s="74"/>
      <c r="S2381" s="74"/>
      <c r="T2381" s="74"/>
      <c r="U2381" s="74"/>
      <c r="V2381"/>
      <c r="W2381"/>
      <c r="X2381"/>
      <c r="Y2381" s="13"/>
      <c r="Z2381" s="13"/>
      <c r="AA2381" s="13"/>
      <c r="AC2381"/>
      <c r="AD2381" s="13"/>
      <c r="AI2381" s="2"/>
      <c r="AM2381" s="22"/>
    </row>
    <row r="2382" spans="1:39" s="12" customFormat="1">
      <c r="A2382" s="26"/>
      <c r="B2382" s="11"/>
      <c r="E2382" s="26"/>
      <c r="F2382" s="13"/>
      <c r="G2382" s="13"/>
      <c r="H2382"/>
      <c r="I2382"/>
      <c r="J2382"/>
      <c r="K2382"/>
      <c r="L2382"/>
      <c r="M2382"/>
      <c r="N2382"/>
      <c r="O2382"/>
      <c r="P2382" s="73"/>
      <c r="Q2382" s="74"/>
      <c r="R2382" s="74"/>
      <c r="S2382" s="74"/>
      <c r="T2382" s="74"/>
      <c r="U2382" s="74"/>
      <c r="V2382"/>
      <c r="W2382"/>
      <c r="X2382"/>
      <c r="Y2382" s="13"/>
      <c r="Z2382" s="13"/>
      <c r="AA2382" s="13"/>
      <c r="AC2382"/>
      <c r="AD2382" s="13"/>
      <c r="AI2382" s="2"/>
      <c r="AM2382" s="22"/>
    </row>
    <row r="2383" spans="1:39" s="12" customFormat="1">
      <c r="A2383" s="26"/>
      <c r="B2383" s="11"/>
      <c r="E2383" s="26"/>
      <c r="F2383" s="13"/>
      <c r="G2383" s="13"/>
      <c r="H2383"/>
      <c r="I2383"/>
      <c r="J2383"/>
      <c r="K2383"/>
      <c r="L2383"/>
      <c r="M2383"/>
      <c r="N2383"/>
      <c r="O2383"/>
      <c r="P2383" s="73"/>
      <c r="Q2383" s="74"/>
      <c r="R2383" s="74"/>
      <c r="S2383" s="74"/>
      <c r="T2383" s="74"/>
      <c r="U2383" s="74"/>
      <c r="V2383"/>
      <c r="W2383"/>
      <c r="X2383"/>
      <c r="Y2383" s="13"/>
      <c r="Z2383" s="13"/>
      <c r="AA2383" s="13"/>
      <c r="AC2383"/>
      <c r="AD2383" s="13"/>
      <c r="AI2383" s="2"/>
      <c r="AM2383" s="22"/>
    </row>
    <row r="2384" spans="1:39" s="12" customFormat="1">
      <c r="A2384" s="26"/>
      <c r="B2384" s="11"/>
      <c r="E2384" s="26"/>
      <c r="F2384" s="13"/>
      <c r="G2384" s="13"/>
      <c r="H2384"/>
      <c r="I2384"/>
      <c r="J2384"/>
      <c r="K2384"/>
      <c r="L2384"/>
      <c r="M2384"/>
      <c r="N2384"/>
      <c r="O2384"/>
      <c r="P2384" s="73"/>
      <c r="Q2384" s="74"/>
      <c r="R2384" s="74"/>
      <c r="S2384" s="74"/>
      <c r="T2384" s="74"/>
      <c r="U2384" s="74"/>
      <c r="V2384"/>
      <c r="W2384"/>
      <c r="X2384"/>
      <c r="Y2384" s="13"/>
      <c r="Z2384" s="13"/>
      <c r="AA2384" s="13"/>
      <c r="AC2384"/>
      <c r="AD2384" s="13"/>
      <c r="AI2384" s="2"/>
      <c r="AM2384" s="22"/>
    </row>
    <row r="2385" spans="1:39" s="12" customFormat="1">
      <c r="A2385" s="26"/>
      <c r="B2385" s="11"/>
      <c r="E2385" s="26"/>
      <c r="F2385" s="13"/>
      <c r="G2385" s="13"/>
      <c r="H2385"/>
      <c r="I2385"/>
      <c r="J2385"/>
      <c r="K2385"/>
      <c r="L2385"/>
      <c r="M2385"/>
      <c r="N2385"/>
      <c r="O2385"/>
      <c r="P2385" s="73"/>
      <c r="Q2385" s="74"/>
      <c r="R2385" s="74"/>
      <c r="S2385" s="74"/>
      <c r="T2385" s="74"/>
      <c r="U2385" s="74"/>
      <c r="V2385"/>
      <c r="W2385"/>
      <c r="X2385"/>
      <c r="Y2385" s="13"/>
      <c r="Z2385" s="13"/>
      <c r="AA2385" s="13"/>
      <c r="AC2385"/>
      <c r="AD2385" s="13"/>
      <c r="AI2385" s="2"/>
      <c r="AM2385" s="22"/>
    </row>
    <row r="2386" spans="1:39" s="12" customFormat="1">
      <c r="A2386" s="26"/>
      <c r="B2386" s="11"/>
      <c r="E2386" s="26"/>
      <c r="F2386" s="13"/>
      <c r="G2386" s="13"/>
      <c r="H2386"/>
      <c r="I2386"/>
      <c r="J2386"/>
      <c r="K2386"/>
      <c r="L2386"/>
      <c r="M2386"/>
      <c r="N2386"/>
      <c r="O2386"/>
      <c r="P2386" s="73"/>
      <c r="Q2386" s="74"/>
      <c r="R2386" s="74"/>
      <c r="S2386" s="74"/>
      <c r="T2386" s="74"/>
      <c r="U2386" s="74"/>
      <c r="V2386"/>
      <c r="W2386"/>
      <c r="X2386"/>
      <c r="Y2386" s="13"/>
      <c r="Z2386" s="13"/>
      <c r="AA2386" s="13"/>
      <c r="AC2386"/>
      <c r="AD2386" s="13"/>
      <c r="AI2386" s="2"/>
      <c r="AM2386" s="22"/>
    </row>
    <row r="2387" spans="1:39" s="12" customFormat="1">
      <c r="A2387" s="26"/>
      <c r="B2387" s="11"/>
      <c r="E2387" s="26"/>
      <c r="F2387" s="13"/>
      <c r="G2387" s="13"/>
      <c r="H2387"/>
      <c r="I2387"/>
      <c r="J2387"/>
      <c r="K2387"/>
      <c r="L2387"/>
      <c r="M2387"/>
      <c r="N2387"/>
      <c r="O2387"/>
      <c r="P2387" s="73"/>
      <c r="Q2387" s="74"/>
      <c r="R2387" s="74"/>
      <c r="S2387" s="74"/>
      <c r="T2387" s="74"/>
      <c r="U2387" s="74"/>
      <c r="V2387"/>
      <c r="W2387"/>
      <c r="X2387"/>
      <c r="Y2387" s="13"/>
      <c r="Z2387" s="13"/>
      <c r="AA2387" s="13"/>
      <c r="AC2387"/>
      <c r="AD2387" s="13"/>
      <c r="AI2387" s="2"/>
      <c r="AM2387" s="22"/>
    </row>
    <row r="2388" spans="1:39" s="12" customFormat="1">
      <c r="A2388" s="26"/>
      <c r="B2388" s="11"/>
      <c r="E2388" s="26"/>
      <c r="F2388" s="13"/>
      <c r="G2388" s="13"/>
      <c r="H2388"/>
      <c r="I2388"/>
      <c r="J2388"/>
      <c r="K2388"/>
      <c r="L2388"/>
      <c r="M2388"/>
      <c r="N2388"/>
      <c r="O2388"/>
      <c r="P2388" s="73"/>
      <c r="Q2388" s="74"/>
      <c r="R2388" s="74"/>
      <c r="S2388" s="74"/>
      <c r="T2388" s="74"/>
      <c r="U2388" s="74"/>
      <c r="V2388"/>
      <c r="W2388"/>
      <c r="X2388"/>
      <c r="Y2388" s="13"/>
      <c r="Z2388" s="13"/>
      <c r="AA2388" s="13"/>
      <c r="AC2388"/>
      <c r="AD2388" s="13"/>
      <c r="AI2388" s="2"/>
      <c r="AM2388" s="22"/>
    </row>
    <row r="2389" spans="1:39" s="12" customFormat="1">
      <c r="A2389" s="26"/>
      <c r="B2389" s="11"/>
      <c r="E2389" s="26"/>
      <c r="F2389" s="13"/>
      <c r="G2389" s="13"/>
      <c r="H2389"/>
      <c r="I2389"/>
      <c r="J2389"/>
      <c r="K2389"/>
      <c r="L2389"/>
      <c r="M2389"/>
      <c r="N2389"/>
      <c r="O2389"/>
      <c r="P2389" s="73"/>
      <c r="Q2389" s="74"/>
      <c r="R2389" s="74"/>
      <c r="S2389" s="74"/>
      <c r="T2389" s="74"/>
      <c r="U2389" s="74"/>
      <c r="V2389"/>
      <c r="W2389"/>
      <c r="X2389"/>
      <c r="Y2389" s="13"/>
      <c r="Z2389" s="13"/>
      <c r="AA2389" s="13"/>
      <c r="AC2389"/>
      <c r="AD2389" s="13"/>
      <c r="AI2389" s="2"/>
      <c r="AM2389" s="22"/>
    </row>
    <row r="2390" spans="1:39" s="12" customFormat="1">
      <c r="A2390" s="26"/>
      <c r="B2390" s="11"/>
      <c r="E2390" s="26"/>
      <c r="F2390" s="13"/>
      <c r="G2390" s="13"/>
      <c r="H2390"/>
      <c r="I2390"/>
      <c r="J2390"/>
      <c r="K2390"/>
      <c r="L2390"/>
      <c r="M2390"/>
      <c r="N2390"/>
      <c r="O2390"/>
      <c r="P2390" s="73"/>
      <c r="Q2390" s="74"/>
      <c r="R2390" s="74"/>
      <c r="S2390" s="74"/>
      <c r="T2390" s="74"/>
      <c r="U2390" s="74"/>
      <c r="V2390"/>
      <c r="W2390"/>
      <c r="X2390"/>
      <c r="Y2390" s="13"/>
      <c r="Z2390" s="13"/>
      <c r="AA2390" s="13"/>
      <c r="AC2390"/>
      <c r="AD2390" s="13"/>
      <c r="AI2390" s="2"/>
      <c r="AM2390" s="22"/>
    </row>
    <row r="2391" spans="1:39" s="12" customFormat="1">
      <c r="A2391" s="26"/>
      <c r="B2391" s="11"/>
      <c r="E2391" s="26"/>
      <c r="F2391" s="13"/>
      <c r="G2391" s="13"/>
      <c r="H2391"/>
      <c r="I2391"/>
      <c r="J2391"/>
      <c r="K2391"/>
      <c r="L2391"/>
      <c r="M2391"/>
      <c r="N2391"/>
      <c r="O2391"/>
      <c r="P2391" s="73"/>
      <c r="Q2391" s="74"/>
      <c r="R2391" s="74"/>
      <c r="S2391" s="74"/>
      <c r="T2391" s="74"/>
      <c r="U2391" s="74"/>
      <c r="V2391"/>
      <c r="W2391"/>
      <c r="X2391"/>
      <c r="Y2391" s="13"/>
      <c r="Z2391" s="13"/>
      <c r="AA2391" s="13"/>
      <c r="AC2391"/>
      <c r="AD2391" s="13"/>
      <c r="AI2391" s="2"/>
      <c r="AM2391" s="22"/>
    </row>
    <row r="2392" spans="1:39" s="12" customFormat="1">
      <c r="A2392" s="26"/>
      <c r="B2392" s="11"/>
      <c r="E2392" s="26"/>
      <c r="F2392" s="13"/>
      <c r="G2392" s="13"/>
      <c r="H2392"/>
      <c r="I2392"/>
      <c r="J2392"/>
      <c r="K2392"/>
      <c r="L2392"/>
      <c r="M2392"/>
      <c r="N2392"/>
      <c r="O2392"/>
      <c r="P2392" s="73"/>
      <c r="Q2392" s="74"/>
      <c r="R2392" s="74"/>
      <c r="S2392" s="74"/>
      <c r="T2392" s="74"/>
      <c r="U2392" s="74"/>
      <c r="V2392"/>
      <c r="W2392"/>
      <c r="X2392"/>
      <c r="Y2392" s="13"/>
      <c r="Z2392" s="13"/>
      <c r="AA2392" s="13"/>
      <c r="AC2392"/>
      <c r="AD2392" s="13"/>
      <c r="AI2392" s="2"/>
      <c r="AM2392" s="22"/>
    </row>
    <row r="2393" spans="1:39" s="12" customFormat="1">
      <c r="A2393" s="26"/>
      <c r="B2393" s="11"/>
      <c r="E2393" s="26"/>
      <c r="F2393" s="13"/>
      <c r="G2393" s="13"/>
      <c r="H2393"/>
      <c r="I2393"/>
      <c r="J2393"/>
      <c r="K2393"/>
      <c r="L2393"/>
      <c r="M2393"/>
      <c r="N2393"/>
      <c r="O2393"/>
      <c r="P2393" s="73"/>
      <c r="Q2393" s="74"/>
      <c r="R2393" s="74"/>
      <c r="S2393" s="74"/>
      <c r="T2393" s="74"/>
      <c r="U2393" s="74"/>
      <c r="V2393"/>
      <c r="W2393"/>
      <c r="X2393"/>
      <c r="Y2393" s="13"/>
      <c r="Z2393" s="13"/>
      <c r="AA2393" s="13"/>
      <c r="AC2393"/>
      <c r="AD2393" s="13"/>
      <c r="AI2393" s="2"/>
      <c r="AM2393" s="22"/>
    </row>
    <row r="2394" spans="1:39" s="12" customFormat="1">
      <c r="A2394" s="26"/>
      <c r="B2394" s="11"/>
      <c r="E2394" s="26"/>
      <c r="F2394" s="13"/>
      <c r="G2394" s="13"/>
      <c r="H2394"/>
      <c r="I2394"/>
      <c r="J2394"/>
      <c r="K2394"/>
      <c r="L2394"/>
      <c r="M2394"/>
      <c r="N2394"/>
      <c r="O2394"/>
      <c r="P2394" s="73"/>
      <c r="Q2394" s="74"/>
      <c r="R2394" s="74"/>
      <c r="S2394" s="74"/>
      <c r="T2394" s="74"/>
      <c r="U2394" s="74"/>
      <c r="V2394"/>
      <c r="W2394"/>
      <c r="X2394"/>
      <c r="Y2394" s="13"/>
      <c r="Z2394" s="13"/>
      <c r="AA2394" s="13"/>
      <c r="AC2394"/>
      <c r="AD2394" s="13"/>
      <c r="AI2394" s="2"/>
      <c r="AM2394" s="22"/>
    </row>
    <row r="2395" spans="1:39" s="12" customFormat="1">
      <c r="A2395" s="26"/>
      <c r="B2395" s="11"/>
      <c r="E2395" s="26"/>
      <c r="F2395" s="13"/>
      <c r="G2395" s="13"/>
      <c r="H2395"/>
      <c r="I2395"/>
      <c r="J2395"/>
      <c r="K2395"/>
      <c r="L2395"/>
      <c r="M2395"/>
      <c r="N2395"/>
      <c r="O2395"/>
      <c r="P2395" s="73"/>
      <c r="Q2395" s="74"/>
      <c r="R2395" s="74"/>
      <c r="S2395" s="74"/>
      <c r="T2395" s="74"/>
      <c r="U2395" s="74"/>
      <c r="V2395"/>
      <c r="W2395"/>
      <c r="X2395"/>
      <c r="Y2395" s="13"/>
      <c r="Z2395" s="13"/>
      <c r="AA2395" s="13"/>
      <c r="AC2395"/>
      <c r="AD2395" s="13"/>
      <c r="AI2395" s="2"/>
      <c r="AM2395" s="22"/>
    </row>
    <row r="2396" spans="1:39" s="12" customFormat="1">
      <c r="A2396" s="26"/>
      <c r="B2396" s="11"/>
      <c r="E2396" s="26"/>
      <c r="F2396" s="13"/>
      <c r="G2396" s="13"/>
      <c r="H2396"/>
      <c r="I2396"/>
      <c r="J2396"/>
      <c r="K2396"/>
      <c r="L2396"/>
      <c r="M2396"/>
      <c r="N2396"/>
      <c r="O2396"/>
      <c r="P2396" s="73"/>
      <c r="Q2396" s="74"/>
      <c r="R2396" s="74"/>
      <c r="S2396" s="74"/>
      <c r="T2396" s="74"/>
      <c r="U2396" s="74"/>
      <c r="V2396"/>
      <c r="W2396"/>
      <c r="X2396"/>
      <c r="Y2396" s="13"/>
      <c r="Z2396" s="13"/>
      <c r="AA2396" s="13"/>
      <c r="AC2396"/>
      <c r="AD2396" s="13"/>
      <c r="AI2396" s="2"/>
      <c r="AM2396" s="22"/>
    </row>
    <row r="2397" spans="1:39" s="12" customFormat="1">
      <c r="A2397" s="26"/>
      <c r="B2397" s="11"/>
      <c r="E2397" s="26"/>
      <c r="F2397" s="13"/>
      <c r="G2397" s="13"/>
      <c r="H2397"/>
      <c r="I2397"/>
      <c r="J2397"/>
      <c r="K2397"/>
      <c r="L2397"/>
      <c r="M2397"/>
      <c r="N2397"/>
      <c r="O2397"/>
      <c r="P2397" s="73"/>
      <c r="Q2397" s="74"/>
      <c r="R2397" s="74"/>
      <c r="S2397" s="74"/>
      <c r="T2397" s="74"/>
      <c r="U2397" s="74"/>
      <c r="V2397"/>
      <c r="W2397"/>
      <c r="X2397"/>
      <c r="Y2397" s="13"/>
      <c r="Z2397" s="13"/>
      <c r="AA2397" s="13"/>
      <c r="AC2397"/>
      <c r="AD2397" s="13"/>
      <c r="AI2397" s="2"/>
      <c r="AM2397" s="22"/>
    </row>
    <row r="2398" spans="1:39" s="12" customFormat="1">
      <c r="A2398" s="26"/>
      <c r="B2398" s="11"/>
      <c r="E2398" s="26"/>
      <c r="F2398" s="13"/>
      <c r="G2398" s="13"/>
      <c r="H2398"/>
      <c r="I2398"/>
      <c r="J2398"/>
      <c r="K2398"/>
      <c r="L2398"/>
      <c r="M2398"/>
      <c r="N2398"/>
      <c r="O2398"/>
      <c r="P2398" s="73"/>
      <c r="Q2398" s="74"/>
      <c r="R2398" s="74"/>
      <c r="S2398" s="74"/>
      <c r="T2398" s="74"/>
      <c r="U2398" s="74"/>
      <c r="V2398"/>
      <c r="W2398"/>
      <c r="X2398"/>
      <c r="Y2398" s="13"/>
      <c r="Z2398" s="13"/>
      <c r="AA2398" s="13"/>
      <c r="AC2398"/>
      <c r="AD2398" s="13"/>
      <c r="AI2398" s="2"/>
      <c r="AM2398" s="22"/>
    </row>
    <row r="2399" spans="1:39" s="12" customFormat="1">
      <c r="A2399" s="26"/>
      <c r="B2399" s="11"/>
      <c r="E2399" s="26"/>
      <c r="F2399" s="13"/>
      <c r="G2399" s="13"/>
      <c r="H2399"/>
      <c r="I2399"/>
      <c r="J2399"/>
      <c r="K2399"/>
      <c r="L2399"/>
      <c r="M2399"/>
      <c r="N2399"/>
      <c r="O2399"/>
      <c r="P2399" s="73"/>
      <c r="Q2399" s="74"/>
      <c r="R2399" s="74"/>
      <c r="S2399" s="74"/>
      <c r="T2399" s="74"/>
      <c r="U2399" s="74"/>
      <c r="V2399"/>
      <c r="W2399"/>
      <c r="X2399"/>
      <c r="Y2399" s="13"/>
      <c r="Z2399" s="13"/>
      <c r="AA2399" s="13"/>
      <c r="AC2399"/>
      <c r="AD2399" s="13"/>
      <c r="AI2399" s="2"/>
      <c r="AM2399" s="22"/>
    </row>
    <row r="2400" spans="1:39" s="12" customFormat="1">
      <c r="A2400" s="26"/>
      <c r="B2400" s="11"/>
      <c r="E2400" s="26"/>
      <c r="F2400" s="13"/>
      <c r="G2400" s="13"/>
      <c r="H2400"/>
      <c r="I2400"/>
      <c r="J2400"/>
      <c r="K2400"/>
      <c r="L2400"/>
      <c r="M2400"/>
      <c r="N2400"/>
      <c r="O2400"/>
      <c r="P2400" s="73"/>
      <c r="Q2400" s="74"/>
      <c r="R2400" s="74"/>
      <c r="S2400" s="74"/>
      <c r="T2400" s="74"/>
      <c r="U2400" s="74"/>
      <c r="V2400"/>
      <c r="W2400"/>
      <c r="X2400"/>
      <c r="Y2400" s="13"/>
      <c r="Z2400" s="13"/>
      <c r="AA2400" s="13"/>
      <c r="AC2400"/>
      <c r="AD2400" s="13"/>
      <c r="AI2400" s="2"/>
      <c r="AM2400" s="22"/>
    </row>
    <row r="2401" spans="1:39" s="12" customFormat="1">
      <c r="A2401" s="26"/>
      <c r="B2401" s="11"/>
      <c r="E2401" s="26"/>
      <c r="F2401" s="13"/>
      <c r="G2401" s="13"/>
      <c r="H2401"/>
      <c r="I2401"/>
      <c r="J2401"/>
      <c r="K2401"/>
      <c r="L2401"/>
      <c r="M2401"/>
      <c r="N2401"/>
      <c r="O2401"/>
      <c r="P2401" s="73"/>
      <c r="Q2401" s="74"/>
      <c r="R2401" s="74"/>
      <c r="S2401" s="74"/>
      <c r="T2401" s="74"/>
      <c r="U2401" s="74"/>
      <c r="V2401"/>
      <c r="W2401"/>
      <c r="X2401"/>
      <c r="Y2401" s="13"/>
      <c r="Z2401" s="13"/>
      <c r="AA2401" s="13"/>
      <c r="AC2401"/>
      <c r="AD2401" s="13"/>
      <c r="AI2401" s="2"/>
      <c r="AM2401" s="22"/>
    </row>
    <row r="2402" spans="1:39" s="12" customFormat="1">
      <c r="A2402" s="26"/>
      <c r="B2402" s="11"/>
      <c r="E2402" s="26"/>
      <c r="F2402" s="13"/>
      <c r="G2402" s="13"/>
      <c r="H2402"/>
      <c r="I2402"/>
      <c r="J2402"/>
      <c r="K2402"/>
      <c r="L2402"/>
      <c r="M2402"/>
      <c r="N2402"/>
      <c r="O2402"/>
      <c r="P2402" s="73"/>
      <c r="Q2402" s="74"/>
      <c r="R2402" s="74"/>
      <c r="S2402" s="74"/>
      <c r="T2402" s="74"/>
      <c r="U2402" s="74"/>
      <c r="V2402"/>
      <c r="W2402"/>
      <c r="X2402"/>
      <c r="Y2402" s="13"/>
      <c r="Z2402" s="13"/>
      <c r="AA2402" s="13"/>
      <c r="AC2402"/>
      <c r="AD2402" s="13"/>
      <c r="AI2402" s="2"/>
      <c r="AM2402" s="22"/>
    </row>
    <row r="2403" spans="1:39" s="12" customFormat="1">
      <c r="A2403" s="26"/>
      <c r="B2403" s="11"/>
      <c r="E2403" s="26"/>
      <c r="F2403" s="13"/>
      <c r="G2403" s="13"/>
      <c r="H2403"/>
      <c r="I2403"/>
      <c r="J2403"/>
      <c r="K2403"/>
      <c r="L2403"/>
      <c r="M2403"/>
      <c r="N2403"/>
      <c r="O2403"/>
      <c r="P2403" s="73"/>
      <c r="Q2403" s="74"/>
      <c r="R2403" s="74"/>
      <c r="S2403" s="74"/>
      <c r="T2403" s="74"/>
      <c r="U2403" s="74"/>
      <c r="V2403"/>
      <c r="W2403"/>
      <c r="X2403"/>
      <c r="Y2403" s="13"/>
      <c r="Z2403" s="13"/>
      <c r="AA2403" s="13"/>
      <c r="AC2403"/>
      <c r="AD2403" s="13"/>
      <c r="AI2403" s="2"/>
      <c r="AM2403" s="22"/>
    </row>
    <row r="2404" spans="1:39" s="12" customFormat="1">
      <c r="A2404" s="26"/>
      <c r="B2404" s="11"/>
      <c r="E2404" s="26"/>
      <c r="F2404" s="13"/>
      <c r="G2404" s="13"/>
      <c r="H2404"/>
      <c r="I2404"/>
      <c r="J2404"/>
      <c r="K2404"/>
      <c r="L2404"/>
      <c r="M2404"/>
      <c r="N2404"/>
      <c r="O2404"/>
      <c r="P2404" s="73"/>
      <c r="Q2404" s="74"/>
      <c r="R2404" s="74"/>
      <c r="S2404" s="74"/>
      <c r="T2404" s="74"/>
      <c r="U2404" s="74"/>
      <c r="V2404"/>
      <c r="W2404"/>
      <c r="X2404"/>
      <c r="Y2404" s="13"/>
      <c r="Z2404" s="13"/>
      <c r="AA2404" s="13"/>
      <c r="AC2404"/>
      <c r="AD2404" s="13"/>
      <c r="AI2404" s="2"/>
      <c r="AM2404" s="22"/>
    </row>
    <row r="2405" spans="1:39" s="12" customFormat="1">
      <c r="A2405" s="26"/>
      <c r="B2405" s="11"/>
      <c r="E2405" s="26"/>
      <c r="F2405" s="13"/>
      <c r="G2405" s="13"/>
      <c r="H2405"/>
      <c r="I2405"/>
      <c r="J2405"/>
      <c r="K2405"/>
      <c r="L2405"/>
      <c r="M2405"/>
      <c r="N2405"/>
      <c r="O2405"/>
      <c r="P2405" s="73"/>
      <c r="Q2405" s="74"/>
      <c r="R2405" s="74"/>
      <c r="S2405" s="74"/>
      <c r="T2405" s="74"/>
      <c r="U2405" s="74"/>
      <c r="V2405"/>
      <c r="W2405"/>
      <c r="X2405"/>
      <c r="Y2405" s="13"/>
      <c r="Z2405" s="13"/>
      <c r="AA2405" s="13"/>
      <c r="AC2405"/>
      <c r="AD2405" s="13"/>
      <c r="AI2405" s="2"/>
      <c r="AM2405" s="22"/>
    </row>
    <row r="2406" spans="1:39" s="12" customFormat="1">
      <c r="A2406" s="26"/>
      <c r="B2406" s="11"/>
      <c r="E2406" s="26"/>
      <c r="F2406" s="13"/>
      <c r="G2406" s="13"/>
      <c r="H2406"/>
      <c r="I2406"/>
      <c r="J2406"/>
      <c r="K2406"/>
      <c r="L2406"/>
      <c r="M2406"/>
      <c r="N2406"/>
      <c r="O2406"/>
      <c r="P2406" s="73"/>
      <c r="Q2406" s="74"/>
      <c r="R2406" s="74"/>
      <c r="S2406" s="74"/>
      <c r="T2406" s="74"/>
      <c r="U2406" s="74"/>
      <c r="V2406"/>
      <c r="W2406"/>
      <c r="X2406"/>
      <c r="Y2406" s="13"/>
      <c r="Z2406" s="13"/>
      <c r="AA2406" s="13"/>
      <c r="AC2406"/>
      <c r="AD2406" s="13"/>
      <c r="AI2406" s="2"/>
      <c r="AM2406" s="22"/>
    </row>
    <row r="2407" spans="1:39" s="12" customFormat="1">
      <c r="A2407" s="26"/>
      <c r="B2407" s="11"/>
      <c r="E2407" s="26"/>
      <c r="F2407" s="13"/>
      <c r="G2407" s="13"/>
      <c r="H2407"/>
      <c r="I2407"/>
      <c r="J2407"/>
      <c r="K2407"/>
      <c r="L2407"/>
      <c r="M2407"/>
      <c r="N2407"/>
      <c r="O2407"/>
      <c r="P2407" s="73"/>
      <c r="Q2407" s="74"/>
      <c r="R2407" s="74"/>
      <c r="S2407" s="74"/>
      <c r="T2407" s="74"/>
      <c r="U2407" s="74"/>
      <c r="V2407"/>
      <c r="W2407"/>
      <c r="X2407"/>
      <c r="Y2407" s="13"/>
      <c r="Z2407" s="13"/>
      <c r="AA2407" s="13"/>
      <c r="AC2407"/>
      <c r="AD2407" s="13"/>
      <c r="AI2407" s="2"/>
      <c r="AM2407" s="22"/>
    </row>
    <row r="2408" spans="1:39" s="12" customFormat="1">
      <c r="A2408" s="26"/>
      <c r="B2408" s="11"/>
      <c r="E2408" s="26"/>
      <c r="F2408" s="13"/>
      <c r="G2408" s="13"/>
      <c r="H2408"/>
      <c r="I2408"/>
      <c r="J2408"/>
      <c r="K2408"/>
      <c r="L2408"/>
      <c r="M2408"/>
      <c r="N2408"/>
      <c r="O2408"/>
      <c r="P2408" s="73"/>
      <c r="Q2408" s="74"/>
      <c r="R2408" s="74"/>
      <c r="S2408" s="74"/>
      <c r="T2408" s="74"/>
      <c r="U2408" s="74"/>
      <c r="V2408"/>
      <c r="W2408"/>
      <c r="X2408"/>
      <c r="Y2408" s="13"/>
      <c r="Z2408" s="13"/>
      <c r="AA2408" s="13"/>
      <c r="AC2408"/>
      <c r="AD2408" s="13"/>
      <c r="AI2408" s="2"/>
      <c r="AM2408" s="22"/>
    </row>
    <row r="2409" spans="1:39" s="12" customFormat="1">
      <c r="A2409" s="26"/>
      <c r="B2409" s="11"/>
      <c r="E2409" s="26"/>
      <c r="F2409" s="13"/>
      <c r="G2409" s="13"/>
      <c r="H2409"/>
      <c r="I2409"/>
      <c r="J2409"/>
      <c r="K2409"/>
      <c r="L2409"/>
      <c r="M2409"/>
      <c r="N2409"/>
      <c r="O2409"/>
      <c r="P2409" s="73"/>
      <c r="Q2409" s="74"/>
      <c r="R2409" s="74"/>
      <c r="S2409" s="74"/>
      <c r="T2409" s="74"/>
      <c r="U2409" s="74"/>
      <c r="V2409"/>
      <c r="W2409"/>
      <c r="X2409"/>
      <c r="Y2409" s="13"/>
      <c r="Z2409" s="13"/>
      <c r="AA2409" s="13"/>
      <c r="AC2409"/>
      <c r="AD2409" s="13"/>
      <c r="AI2409" s="2"/>
      <c r="AM2409" s="22"/>
    </row>
    <row r="2410" spans="1:39" s="12" customFormat="1">
      <c r="A2410" s="26"/>
      <c r="B2410" s="11"/>
      <c r="E2410" s="26"/>
      <c r="F2410" s="13"/>
      <c r="G2410" s="13"/>
      <c r="H2410"/>
      <c r="I2410"/>
      <c r="J2410"/>
      <c r="K2410"/>
      <c r="L2410"/>
      <c r="M2410"/>
      <c r="N2410"/>
      <c r="O2410"/>
      <c r="P2410" s="73"/>
      <c r="Q2410" s="74"/>
      <c r="R2410" s="74"/>
      <c r="S2410" s="74"/>
      <c r="T2410" s="74"/>
      <c r="U2410" s="74"/>
      <c r="V2410"/>
      <c r="W2410"/>
      <c r="X2410"/>
      <c r="Y2410" s="13"/>
      <c r="Z2410" s="13"/>
      <c r="AA2410" s="13"/>
      <c r="AC2410"/>
      <c r="AD2410" s="13"/>
      <c r="AI2410" s="2"/>
      <c r="AM2410" s="22"/>
    </row>
    <row r="2411" spans="1:39" s="12" customFormat="1">
      <c r="A2411" s="26"/>
      <c r="B2411" s="11"/>
      <c r="E2411" s="26"/>
      <c r="F2411" s="13"/>
      <c r="G2411" s="13"/>
      <c r="H2411"/>
      <c r="I2411"/>
      <c r="J2411"/>
      <c r="K2411"/>
      <c r="L2411"/>
      <c r="M2411"/>
      <c r="N2411"/>
      <c r="O2411"/>
      <c r="P2411" s="73"/>
      <c r="Q2411" s="74"/>
      <c r="R2411" s="74"/>
      <c r="S2411" s="74"/>
      <c r="T2411" s="74"/>
      <c r="U2411" s="74"/>
      <c r="V2411"/>
      <c r="W2411"/>
      <c r="X2411"/>
      <c r="Y2411" s="13"/>
      <c r="Z2411" s="13"/>
      <c r="AA2411" s="13"/>
      <c r="AC2411"/>
      <c r="AD2411" s="13"/>
      <c r="AI2411" s="2"/>
      <c r="AM2411" s="22"/>
    </row>
    <row r="2412" spans="1:39" s="12" customFormat="1">
      <c r="A2412" s="26"/>
      <c r="B2412" s="11"/>
      <c r="E2412" s="26"/>
      <c r="F2412" s="13"/>
      <c r="G2412" s="13"/>
      <c r="H2412"/>
      <c r="I2412"/>
      <c r="J2412"/>
      <c r="K2412"/>
      <c r="L2412"/>
      <c r="M2412"/>
      <c r="N2412"/>
      <c r="O2412"/>
      <c r="P2412" s="73"/>
      <c r="Q2412" s="74"/>
      <c r="R2412" s="74"/>
      <c r="S2412" s="74"/>
      <c r="T2412" s="74"/>
      <c r="U2412" s="74"/>
      <c r="V2412"/>
      <c r="W2412"/>
      <c r="X2412"/>
      <c r="Y2412" s="13"/>
      <c r="Z2412" s="13"/>
      <c r="AA2412" s="13"/>
      <c r="AC2412"/>
      <c r="AD2412" s="13"/>
      <c r="AI2412" s="2"/>
      <c r="AM2412" s="22"/>
    </row>
    <row r="2413" spans="1:39" s="12" customFormat="1">
      <c r="A2413" s="26"/>
      <c r="B2413" s="11"/>
      <c r="E2413" s="26"/>
      <c r="F2413" s="13"/>
      <c r="G2413" s="13"/>
      <c r="H2413"/>
      <c r="I2413"/>
      <c r="J2413"/>
      <c r="K2413"/>
      <c r="L2413"/>
      <c r="M2413"/>
      <c r="N2413"/>
      <c r="O2413"/>
      <c r="P2413" s="73"/>
      <c r="Q2413" s="74"/>
      <c r="R2413" s="74"/>
      <c r="S2413" s="74"/>
      <c r="T2413" s="74"/>
      <c r="U2413" s="74"/>
      <c r="V2413"/>
      <c r="W2413"/>
      <c r="X2413"/>
      <c r="Y2413" s="13"/>
      <c r="Z2413" s="13"/>
      <c r="AA2413" s="13"/>
      <c r="AC2413"/>
      <c r="AD2413" s="13"/>
      <c r="AI2413" s="2"/>
      <c r="AM2413" s="22"/>
    </row>
    <row r="2414" spans="1:39" s="12" customFormat="1">
      <c r="A2414" s="26"/>
      <c r="B2414" s="11"/>
      <c r="E2414" s="26"/>
      <c r="F2414" s="13"/>
      <c r="G2414" s="13"/>
      <c r="H2414"/>
      <c r="I2414"/>
      <c r="J2414"/>
      <c r="K2414"/>
      <c r="L2414"/>
      <c r="M2414"/>
      <c r="N2414"/>
      <c r="O2414"/>
      <c r="P2414" s="73"/>
      <c r="Q2414" s="74"/>
      <c r="R2414" s="74"/>
      <c r="S2414" s="74"/>
      <c r="T2414" s="74"/>
      <c r="U2414" s="74"/>
      <c r="V2414"/>
      <c r="W2414"/>
      <c r="X2414"/>
      <c r="Y2414" s="13"/>
      <c r="Z2414" s="13"/>
      <c r="AA2414" s="13"/>
      <c r="AC2414"/>
      <c r="AD2414" s="13"/>
      <c r="AI2414" s="2"/>
      <c r="AM2414" s="22"/>
    </row>
    <row r="2415" spans="1:39" s="12" customFormat="1">
      <c r="A2415" s="26"/>
      <c r="B2415" s="11"/>
      <c r="E2415" s="26"/>
      <c r="F2415" s="13"/>
      <c r="G2415" s="13"/>
      <c r="H2415"/>
      <c r="I2415"/>
      <c r="J2415"/>
      <c r="K2415"/>
      <c r="L2415"/>
      <c r="M2415"/>
      <c r="N2415"/>
      <c r="O2415"/>
      <c r="P2415" s="73"/>
      <c r="Q2415" s="74"/>
      <c r="R2415" s="74"/>
      <c r="S2415" s="74"/>
      <c r="T2415" s="74"/>
      <c r="U2415" s="74"/>
      <c r="V2415"/>
      <c r="W2415"/>
      <c r="X2415"/>
      <c r="Y2415" s="13"/>
      <c r="Z2415" s="13"/>
      <c r="AA2415" s="13"/>
      <c r="AC2415"/>
      <c r="AD2415" s="13"/>
      <c r="AI2415" s="2"/>
      <c r="AM2415" s="22"/>
    </row>
    <row r="2416" spans="1:39" s="12" customFormat="1">
      <c r="A2416" s="26"/>
      <c r="B2416" s="11"/>
      <c r="E2416" s="26"/>
      <c r="F2416" s="13"/>
      <c r="G2416" s="13"/>
      <c r="H2416"/>
      <c r="I2416"/>
      <c r="J2416"/>
      <c r="K2416"/>
      <c r="L2416"/>
      <c r="M2416"/>
      <c r="N2416"/>
      <c r="O2416"/>
      <c r="P2416" s="73"/>
      <c r="Q2416" s="74"/>
      <c r="R2416" s="74"/>
      <c r="S2416" s="74"/>
      <c r="T2416" s="74"/>
      <c r="U2416" s="74"/>
      <c r="V2416"/>
      <c r="W2416"/>
      <c r="X2416"/>
      <c r="Y2416" s="13"/>
      <c r="Z2416" s="13"/>
      <c r="AA2416" s="13"/>
      <c r="AC2416"/>
      <c r="AD2416" s="13"/>
      <c r="AI2416" s="2"/>
      <c r="AM2416" s="22"/>
    </row>
    <row r="2417" spans="1:39" s="12" customFormat="1">
      <c r="A2417" s="26"/>
      <c r="B2417" s="11"/>
      <c r="E2417" s="26"/>
      <c r="F2417" s="13"/>
      <c r="G2417" s="13"/>
      <c r="H2417"/>
      <c r="I2417"/>
      <c r="J2417"/>
      <c r="K2417"/>
      <c r="L2417"/>
      <c r="M2417"/>
      <c r="N2417"/>
      <c r="O2417"/>
      <c r="P2417" s="73"/>
      <c r="Q2417" s="74"/>
      <c r="R2417" s="74"/>
      <c r="S2417" s="74"/>
      <c r="T2417" s="74"/>
      <c r="U2417" s="74"/>
      <c r="V2417"/>
      <c r="W2417"/>
      <c r="X2417"/>
      <c r="Y2417" s="13"/>
      <c r="Z2417" s="13"/>
      <c r="AA2417" s="13"/>
      <c r="AC2417"/>
      <c r="AD2417" s="13"/>
      <c r="AI2417" s="2"/>
      <c r="AM2417" s="22"/>
    </row>
    <row r="2418" spans="1:39" s="12" customFormat="1">
      <c r="A2418" s="26"/>
      <c r="B2418" s="11"/>
      <c r="E2418" s="26"/>
      <c r="F2418" s="13"/>
      <c r="G2418" s="13"/>
      <c r="H2418"/>
      <c r="I2418"/>
      <c r="J2418"/>
      <c r="K2418"/>
      <c r="L2418"/>
      <c r="M2418"/>
      <c r="N2418"/>
      <c r="O2418"/>
      <c r="P2418" s="73"/>
      <c r="Q2418" s="74"/>
      <c r="R2418" s="74"/>
      <c r="S2418" s="74"/>
      <c r="T2418" s="74"/>
      <c r="U2418" s="74"/>
      <c r="V2418"/>
      <c r="W2418"/>
      <c r="X2418"/>
      <c r="Y2418" s="13"/>
      <c r="Z2418" s="13"/>
      <c r="AA2418" s="13"/>
      <c r="AC2418"/>
      <c r="AD2418" s="13"/>
      <c r="AI2418" s="2"/>
      <c r="AM2418" s="22"/>
    </row>
    <row r="2419" spans="1:39" s="12" customFormat="1">
      <c r="A2419" s="26"/>
      <c r="B2419" s="11"/>
      <c r="E2419" s="26"/>
      <c r="F2419" s="13"/>
      <c r="G2419" s="13"/>
      <c r="H2419"/>
      <c r="I2419"/>
      <c r="J2419"/>
      <c r="K2419"/>
      <c r="L2419"/>
      <c r="M2419"/>
      <c r="N2419"/>
      <c r="O2419"/>
      <c r="P2419" s="73"/>
      <c r="Q2419" s="74"/>
      <c r="R2419" s="74"/>
      <c r="S2419" s="74"/>
      <c r="T2419" s="74"/>
      <c r="U2419" s="74"/>
      <c r="V2419"/>
      <c r="W2419"/>
      <c r="X2419"/>
      <c r="Y2419" s="13"/>
      <c r="Z2419" s="13"/>
      <c r="AA2419" s="13"/>
      <c r="AC2419"/>
      <c r="AD2419" s="13"/>
      <c r="AI2419" s="2"/>
      <c r="AM2419" s="22"/>
    </row>
    <row r="2420" spans="1:39" s="12" customFormat="1">
      <c r="A2420" s="26"/>
      <c r="B2420" s="11"/>
      <c r="E2420" s="26"/>
      <c r="F2420" s="13"/>
      <c r="G2420" s="13"/>
      <c r="H2420"/>
      <c r="I2420"/>
      <c r="J2420"/>
      <c r="K2420"/>
      <c r="L2420"/>
      <c r="M2420"/>
      <c r="N2420"/>
      <c r="O2420"/>
      <c r="P2420" s="73"/>
      <c r="Q2420" s="74"/>
      <c r="R2420" s="74"/>
      <c r="S2420" s="74"/>
      <c r="T2420" s="74"/>
      <c r="U2420" s="74"/>
      <c r="V2420"/>
      <c r="W2420"/>
      <c r="X2420"/>
      <c r="Y2420" s="13"/>
      <c r="Z2420" s="13"/>
      <c r="AA2420" s="13"/>
      <c r="AC2420"/>
      <c r="AD2420" s="13"/>
      <c r="AI2420" s="2"/>
      <c r="AM2420" s="22"/>
    </row>
    <row r="2421" spans="1:39" s="12" customFormat="1">
      <c r="A2421" s="26"/>
      <c r="B2421" s="11"/>
      <c r="E2421" s="26"/>
      <c r="F2421" s="13"/>
      <c r="G2421" s="13"/>
      <c r="H2421"/>
      <c r="I2421"/>
      <c r="J2421"/>
      <c r="K2421"/>
      <c r="L2421"/>
      <c r="M2421"/>
      <c r="N2421"/>
      <c r="O2421"/>
      <c r="P2421" s="73"/>
      <c r="Q2421" s="74"/>
      <c r="R2421" s="74"/>
      <c r="S2421" s="74"/>
      <c r="T2421" s="74"/>
      <c r="U2421" s="74"/>
      <c r="V2421"/>
      <c r="W2421"/>
      <c r="X2421"/>
      <c r="Y2421" s="13"/>
      <c r="Z2421" s="13"/>
      <c r="AA2421" s="13"/>
      <c r="AC2421"/>
      <c r="AD2421" s="13"/>
      <c r="AI2421" s="2"/>
      <c r="AM2421" s="22"/>
    </row>
    <row r="2422" spans="1:39" s="12" customFormat="1">
      <c r="A2422" s="26"/>
      <c r="B2422" s="11"/>
      <c r="E2422" s="26"/>
      <c r="F2422" s="13"/>
      <c r="G2422" s="13"/>
      <c r="H2422"/>
      <c r="I2422"/>
      <c r="J2422"/>
      <c r="K2422"/>
      <c r="L2422"/>
      <c r="M2422"/>
      <c r="N2422"/>
      <c r="O2422"/>
      <c r="P2422" s="73"/>
      <c r="Q2422" s="74"/>
      <c r="R2422" s="74"/>
      <c r="S2422" s="74"/>
      <c r="T2422" s="74"/>
      <c r="U2422" s="74"/>
      <c r="V2422"/>
      <c r="W2422"/>
      <c r="X2422"/>
      <c r="Y2422" s="13"/>
      <c r="Z2422" s="13"/>
      <c r="AA2422" s="13"/>
      <c r="AC2422"/>
      <c r="AD2422" s="13"/>
      <c r="AI2422" s="2"/>
      <c r="AM2422" s="22"/>
    </row>
    <row r="2423" spans="1:39" s="12" customFormat="1">
      <c r="A2423" s="26"/>
      <c r="B2423" s="11"/>
      <c r="E2423" s="26"/>
      <c r="F2423" s="13"/>
      <c r="G2423" s="13"/>
      <c r="H2423"/>
      <c r="I2423"/>
      <c r="J2423"/>
      <c r="K2423"/>
      <c r="L2423"/>
      <c r="M2423"/>
      <c r="N2423"/>
      <c r="O2423"/>
      <c r="P2423" s="73"/>
      <c r="Q2423" s="74"/>
      <c r="R2423" s="74"/>
      <c r="S2423" s="74"/>
      <c r="T2423" s="74"/>
      <c r="U2423" s="74"/>
      <c r="V2423"/>
      <c r="W2423"/>
      <c r="X2423"/>
      <c r="Y2423" s="13"/>
      <c r="Z2423" s="13"/>
      <c r="AA2423" s="13"/>
      <c r="AC2423"/>
      <c r="AD2423" s="13"/>
      <c r="AI2423" s="2"/>
      <c r="AM2423" s="22"/>
    </row>
    <row r="2424" spans="1:39" s="12" customFormat="1">
      <c r="A2424" s="26"/>
      <c r="B2424" s="11"/>
      <c r="E2424" s="26"/>
      <c r="F2424" s="13"/>
      <c r="G2424" s="13"/>
      <c r="H2424"/>
      <c r="I2424"/>
      <c r="J2424"/>
      <c r="K2424"/>
      <c r="L2424"/>
      <c r="M2424"/>
      <c r="N2424"/>
      <c r="O2424"/>
      <c r="P2424" s="73"/>
      <c r="Q2424" s="74"/>
      <c r="R2424" s="74"/>
      <c r="S2424" s="74"/>
      <c r="T2424" s="74"/>
      <c r="U2424" s="74"/>
      <c r="V2424"/>
      <c r="W2424"/>
      <c r="X2424"/>
      <c r="Y2424" s="13"/>
      <c r="Z2424" s="13"/>
      <c r="AA2424" s="13"/>
      <c r="AC2424"/>
      <c r="AD2424" s="13"/>
      <c r="AI2424" s="2"/>
      <c r="AM2424" s="22"/>
    </row>
    <row r="2425" spans="1:39" s="12" customFormat="1">
      <c r="A2425" s="26"/>
      <c r="B2425" s="11"/>
      <c r="E2425" s="26"/>
      <c r="F2425" s="13"/>
      <c r="G2425" s="13"/>
      <c r="H2425"/>
      <c r="I2425"/>
      <c r="J2425"/>
      <c r="K2425"/>
      <c r="L2425"/>
      <c r="M2425"/>
      <c r="N2425"/>
      <c r="O2425"/>
      <c r="P2425" s="73"/>
      <c r="Q2425" s="74"/>
      <c r="R2425" s="74"/>
      <c r="S2425" s="74"/>
      <c r="T2425" s="74"/>
      <c r="U2425" s="74"/>
      <c r="V2425"/>
      <c r="W2425"/>
      <c r="X2425"/>
      <c r="Y2425" s="13"/>
      <c r="Z2425" s="13"/>
      <c r="AA2425" s="13"/>
      <c r="AC2425"/>
      <c r="AD2425" s="13"/>
      <c r="AI2425" s="2"/>
      <c r="AM2425" s="22"/>
    </row>
    <row r="2426" spans="1:39" s="12" customFormat="1">
      <c r="A2426" s="26"/>
      <c r="B2426" s="11"/>
      <c r="E2426" s="26"/>
      <c r="F2426" s="13"/>
      <c r="G2426" s="13"/>
      <c r="H2426"/>
      <c r="I2426"/>
      <c r="J2426"/>
      <c r="K2426"/>
      <c r="L2426"/>
      <c r="M2426"/>
      <c r="N2426"/>
      <c r="O2426"/>
      <c r="P2426" s="73"/>
      <c r="Q2426" s="74"/>
      <c r="R2426" s="74"/>
      <c r="S2426" s="74"/>
      <c r="T2426" s="74"/>
      <c r="U2426" s="74"/>
      <c r="V2426"/>
      <c r="W2426"/>
      <c r="X2426"/>
      <c r="Y2426" s="13"/>
      <c r="Z2426" s="13"/>
      <c r="AA2426" s="13"/>
      <c r="AC2426"/>
      <c r="AD2426" s="13"/>
      <c r="AI2426" s="2"/>
      <c r="AM2426" s="22"/>
    </row>
    <row r="2427" spans="1:39" s="12" customFormat="1">
      <c r="A2427" s="26"/>
      <c r="B2427" s="11"/>
      <c r="E2427" s="26"/>
      <c r="F2427" s="13"/>
      <c r="G2427" s="13"/>
      <c r="H2427"/>
      <c r="I2427"/>
      <c r="J2427"/>
      <c r="K2427"/>
      <c r="L2427"/>
      <c r="M2427"/>
      <c r="N2427"/>
      <c r="O2427"/>
      <c r="P2427" s="73"/>
      <c r="Q2427" s="74"/>
      <c r="R2427" s="74"/>
      <c r="S2427" s="74"/>
      <c r="T2427" s="74"/>
      <c r="U2427" s="74"/>
      <c r="V2427"/>
      <c r="W2427"/>
      <c r="X2427"/>
      <c r="Y2427" s="13"/>
      <c r="Z2427" s="13"/>
      <c r="AA2427" s="13"/>
      <c r="AC2427"/>
      <c r="AD2427" s="13"/>
      <c r="AI2427" s="2"/>
      <c r="AM2427" s="22"/>
    </row>
    <row r="2428" spans="1:39" s="12" customFormat="1">
      <c r="A2428" s="26"/>
      <c r="B2428" s="11"/>
      <c r="E2428" s="26"/>
      <c r="F2428" s="13"/>
      <c r="G2428" s="13"/>
      <c r="H2428"/>
      <c r="I2428"/>
      <c r="J2428"/>
      <c r="K2428"/>
      <c r="L2428"/>
      <c r="M2428"/>
      <c r="N2428"/>
      <c r="O2428"/>
      <c r="P2428" s="73"/>
      <c r="Q2428" s="74"/>
      <c r="R2428" s="74"/>
      <c r="S2428" s="74"/>
      <c r="T2428" s="74"/>
      <c r="U2428" s="74"/>
      <c r="V2428"/>
      <c r="W2428"/>
      <c r="X2428"/>
      <c r="Y2428" s="13"/>
      <c r="Z2428" s="13"/>
      <c r="AA2428" s="13"/>
      <c r="AC2428"/>
      <c r="AD2428" s="13"/>
      <c r="AI2428" s="2"/>
      <c r="AM2428" s="22"/>
    </row>
    <row r="2429" spans="1:39" s="12" customFormat="1">
      <c r="A2429" s="26"/>
      <c r="B2429" s="11"/>
      <c r="E2429" s="26"/>
      <c r="F2429" s="13"/>
      <c r="G2429" s="13"/>
      <c r="H2429"/>
      <c r="I2429"/>
      <c r="J2429"/>
      <c r="K2429"/>
      <c r="L2429"/>
      <c r="M2429"/>
      <c r="N2429"/>
      <c r="O2429"/>
      <c r="P2429" s="73"/>
      <c r="Q2429" s="74"/>
      <c r="R2429" s="74"/>
      <c r="S2429" s="74"/>
      <c r="T2429" s="74"/>
      <c r="U2429" s="74"/>
      <c r="V2429"/>
      <c r="W2429"/>
      <c r="X2429"/>
      <c r="Y2429" s="13"/>
      <c r="Z2429" s="13"/>
      <c r="AA2429" s="13"/>
      <c r="AC2429"/>
      <c r="AD2429" s="13"/>
      <c r="AI2429" s="2"/>
      <c r="AM2429" s="22"/>
    </row>
    <row r="2430" spans="1:39" s="12" customFormat="1">
      <c r="A2430" s="26"/>
      <c r="B2430" s="11"/>
      <c r="E2430" s="26"/>
      <c r="F2430" s="13"/>
      <c r="G2430" s="13"/>
      <c r="H2430"/>
      <c r="I2430"/>
      <c r="J2430"/>
      <c r="K2430"/>
      <c r="L2430"/>
      <c r="M2430"/>
      <c r="N2430"/>
      <c r="O2430"/>
      <c r="P2430" s="73"/>
      <c r="Q2430" s="74"/>
      <c r="R2430" s="74"/>
      <c r="S2430" s="74"/>
      <c r="T2430" s="74"/>
      <c r="U2430" s="74"/>
      <c r="V2430"/>
      <c r="W2430"/>
      <c r="X2430"/>
      <c r="Y2430" s="13"/>
      <c r="Z2430" s="13"/>
      <c r="AA2430" s="13"/>
      <c r="AC2430"/>
      <c r="AD2430" s="13"/>
      <c r="AI2430" s="2"/>
      <c r="AM2430" s="22"/>
    </row>
    <row r="2431" spans="1:39" s="12" customFormat="1">
      <c r="A2431" s="26"/>
      <c r="B2431" s="11"/>
      <c r="E2431" s="26"/>
      <c r="F2431" s="13"/>
      <c r="G2431" s="13"/>
      <c r="H2431"/>
      <c r="I2431"/>
      <c r="J2431"/>
      <c r="K2431"/>
      <c r="L2431"/>
      <c r="M2431"/>
      <c r="N2431"/>
      <c r="O2431"/>
      <c r="P2431" s="73"/>
      <c r="Q2431" s="74"/>
      <c r="R2431" s="74"/>
      <c r="S2431" s="74"/>
      <c r="T2431" s="74"/>
      <c r="U2431" s="74"/>
      <c r="V2431"/>
      <c r="W2431"/>
      <c r="X2431"/>
      <c r="Y2431" s="13"/>
      <c r="Z2431" s="13"/>
      <c r="AA2431" s="13"/>
      <c r="AC2431"/>
      <c r="AD2431" s="13"/>
      <c r="AI2431" s="2"/>
      <c r="AM2431" s="22"/>
    </row>
    <row r="2432" spans="1:39" s="12" customFormat="1">
      <c r="A2432" s="26"/>
      <c r="B2432" s="11"/>
      <c r="E2432" s="26"/>
      <c r="F2432" s="13"/>
      <c r="G2432" s="13"/>
      <c r="H2432"/>
      <c r="I2432"/>
      <c r="J2432"/>
      <c r="K2432"/>
      <c r="L2432"/>
      <c r="M2432"/>
      <c r="N2432"/>
      <c r="O2432"/>
      <c r="P2432" s="73"/>
      <c r="Q2432" s="74"/>
      <c r="R2432" s="74"/>
      <c r="S2432" s="74"/>
      <c r="T2432" s="74"/>
      <c r="U2432" s="74"/>
      <c r="V2432"/>
      <c r="W2432"/>
      <c r="X2432"/>
      <c r="Y2432" s="13"/>
      <c r="Z2432" s="13"/>
      <c r="AA2432" s="13"/>
      <c r="AC2432"/>
      <c r="AD2432" s="13"/>
      <c r="AI2432" s="2"/>
      <c r="AM2432" s="22"/>
    </row>
    <row r="2433" spans="1:39" s="12" customFormat="1">
      <c r="A2433" s="26"/>
      <c r="B2433" s="11"/>
      <c r="E2433" s="26"/>
      <c r="F2433" s="13"/>
      <c r="G2433" s="13"/>
      <c r="H2433"/>
      <c r="I2433"/>
      <c r="J2433"/>
      <c r="K2433"/>
      <c r="L2433"/>
      <c r="M2433"/>
      <c r="N2433"/>
      <c r="O2433"/>
      <c r="P2433" s="73"/>
      <c r="Q2433" s="74"/>
      <c r="R2433" s="74"/>
      <c r="S2433" s="74"/>
      <c r="T2433" s="74"/>
      <c r="U2433" s="74"/>
      <c r="V2433"/>
      <c r="W2433"/>
      <c r="X2433"/>
      <c r="Y2433" s="13"/>
      <c r="Z2433" s="13"/>
      <c r="AA2433" s="13"/>
      <c r="AC2433"/>
      <c r="AD2433" s="13"/>
      <c r="AI2433" s="2"/>
      <c r="AM2433" s="22"/>
    </row>
    <row r="2434" spans="1:39" s="12" customFormat="1">
      <c r="A2434" s="26"/>
      <c r="B2434" s="11"/>
      <c r="E2434" s="26"/>
      <c r="F2434" s="13"/>
      <c r="G2434" s="13"/>
      <c r="H2434"/>
      <c r="I2434"/>
      <c r="J2434"/>
      <c r="K2434"/>
      <c r="L2434"/>
      <c r="M2434"/>
      <c r="N2434"/>
      <c r="O2434"/>
      <c r="P2434" s="73"/>
      <c r="Q2434" s="74"/>
      <c r="R2434" s="74"/>
      <c r="S2434" s="74"/>
      <c r="T2434" s="74"/>
      <c r="U2434" s="74"/>
      <c r="V2434"/>
      <c r="W2434"/>
      <c r="X2434"/>
      <c r="Y2434" s="13"/>
      <c r="Z2434" s="13"/>
      <c r="AA2434" s="13"/>
      <c r="AC2434"/>
      <c r="AD2434" s="13"/>
      <c r="AI2434" s="2"/>
      <c r="AM2434" s="22"/>
    </row>
    <row r="2435" spans="1:39" s="12" customFormat="1">
      <c r="A2435" s="26"/>
      <c r="B2435" s="11"/>
      <c r="E2435" s="26"/>
      <c r="F2435" s="13"/>
      <c r="G2435" s="13"/>
      <c r="H2435"/>
      <c r="I2435"/>
      <c r="J2435"/>
      <c r="K2435"/>
      <c r="L2435"/>
      <c r="M2435"/>
      <c r="N2435"/>
      <c r="O2435"/>
      <c r="P2435" s="73"/>
      <c r="Q2435" s="74"/>
      <c r="R2435" s="74"/>
      <c r="S2435" s="74"/>
      <c r="T2435" s="74"/>
      <c r="U2435" s="74"/>
      <c r="V2435"/>
      <c r="W2435"/>
      <c r="X2435"/>
      <c r="Y2435" s="13"/>
      <c r="Z2435" s="13"/>
      <c r="AA2435" s="13"/>
      <c r="AC2435"/>
      <c r="AD2435" s="13"/>
      <c r="AI2435" s="2"/>
      <c r="AM2435" s="22"/>
    </row>
    <row r="2436" spans="1:39" s="12" customFormat="1">
      <c r="A2436" s="26"/>
      <c r="B2436" s="11"/>
      <c r="E2436" s="26"/>
      <c r="F2436" s="13"/>
      <c r="G2436" s="13"/>
      <c r="H2436"/>
      <c r="I2436"/>
      <c r="J2436"/>
      <c r="K2436"/>
      <c r="L2436"/>
      <c r="M2436"/>
      <c r="N2436"/>
      <c r="O2436"/>
      <c r="P2436" s="73"/>
      <c r="Q2436" s="74"/>
      <c r="R2436" s="74"/>
      <c r="S2436" s="74"/>
      <c r="T2436" s="74"/>
      <c r="U2436" s="74"/>
      <c r="V2436"/>
      <c r="W2436"/>
      <c r="X2436"/>
      <c r="Y2436" s="13"/>
      <c r="Z2436" s="13"/>
      <c r="AA2436" s="13"/>
      <c r="AC2436"/>
      <c r="AD2436" s="13"/>
      <c r="AI2436" s="2"/>
      <c r="AM2436" s="22"/>
    </row>
    <row r="2437" spans="1:39" s="12" customFormat="1">
      <c r="A2437" s="26"/>
      <c r="B2437" s="11"/>
      <c r="E2437" s="26"/>
      <c r="F2437" s="13"/>
      <c r="G2437" s="13"/>
      <c r="H2437"/>
      <c r="I2437"/>
      <c r="J2437"/>
      <c r="K2437"/>
      <c r="L2437"/>
      <c r="M2437"/>
      <c r="N2437"/>
      <c r="O2437"/>
      <c r="P2437" s="73"/>
      <c r="Q2437" s="74"/>
      <c r="R2437" s="74"/>
      <c r="S2437" s="74"/>
      <c r="T2437" s="74"/>
      <c r="U2437" s="74"/>
      <c r="V2437"/>
      <c r="W2437"/>
      <c r="X2437"/>
      <c r="Y2437" s="13"/>
      <c r="Z2437" s="13"/>
      <c r="AA2437" s="13"/>
      <c r="AC2437"/>
      <c r="AD2437" s="13"/>
      <c r="AI2437" s="2"/>
      <c r="AM2437" s="22"/>
    </row>
    <row r="2438" spans="1:39" s="12" customFormat="1">
      <c r="A2438" s="26"/>
      <c r="B2438" s="11"/>
      <c r="E2438" s="26"/>
      <c r="F2438" s="13"/>
      <c r="G2438" s="13"/>
      <c r="H2438"/>
      <c r="I2438"/>
      <c r="J2438"/>
      <c r="K2438"/>
      <c r="L2438"/>
      <c r="M2438"/>
      <c r="N2438"/>
      <c r="O2438"/>
      <c r="P2438" s="73"/>
      <c r="Q2438" s="74"/>
      <c r="R2438" s="74"/>
      <c r="S2438" s="74"/>
      <c r="T2438" s="74"/>
      <c r="U2438" s="74"/>
      <c r="V2438"/>
      <c r="W2438"/>
      <c r="X2438"/>
      <c r="Y2438" s="13"/>
      <c r="Z2438" s="13"/>
      <c r="AA2438" s="13"/>
      <c r="AC2438"/>
      <c r="AD2438" s="13"/>
      <c r="AI2438" s="2"/>
      <c r="AM2438" s="22"/>
    </row>
    <row r="2439" spans="1:39" s="12" customFormat="1">
      <c r="A2439" s="26"/>
      <c r="B2439" s="11"/>
      <c r="E2439" s="26"/>
      <c r="F2439" s="13"/>
      <c r="G2439" s="13"/>
      <c r="H2439"/>
      <c r="I2439"/>
      <c r="J2439"/>
      <c r="K2439"/>
      <c r="L2439"/>
      <c r="M2439"/>
      <c r="N2439"/>
      <c r="O2439"/>
      <c r="P2439" s="73"/>
      <c r="Q2439" s="74"/>
      <c r="R2439" s="74"/>
      <c r="S2439" s="74"/>
      <c r="T2439" s="74"/>
      <c r="U2439" s="74"/>
      <c r="V2439"/>
      <c r="W2439"/>
      <c r="X2439"/>
      <c r="Y2439" s="13"/>
      <c r="Z2439" s="13"/>
      <c r="AA2439" s="13"/>
      <c r="AC2439"/>
      <c r="AD2439" s="13"/>
      <c r="AI2439" s="2"/>
      <c r="AM2439" s="22"/>
    </row>
    <row r="2440" spans="1:39" s="12" customFormat="1">
      <c r="A2440" s="26"/>
      <c r="B2440" s="11"/>
      <c r="E2440" s="26"/>
      <c r="F2440" s="13"/>
      <c r="G2440" s="13"/>
      <c r="H2440"/>
      <c r="I2440"/>
      <c r="J2440"/>
      <c r="K2440"/>
      <c r="L2440"/>
      <c r="M2440"/>
      <c r="N2440"/>
      <c r="O2440"/>
      <c r="P2440" s="73"/>
      <c r="Q2440" s="74"/>
      <c r="R2440" s="74"/>
      <c r="S2440" s="74"/>
      <c r="T2440" s="74"/>
      <c r="U2440" s="74"/>
      <c r="V2440"/>
      <c r="W2440"/>
      <c r="X2440"/>
      <c r="Y2440" s="13"/>
      <c r="Z2440" s="13"/>
      <c r="AA2440" s="13"/>
      <c r="AC2440"/>
      <c r="AD2440" s="13"/>
      <c r="AI2440" s="2"/>
      <c r="AM2440" s="22"/>
    </row>
    <row r="2441" spans="1:39" s="12" customFormat="1">
      <c r="A2441" s="26"/>
      <c r="B2441" s="11"/>
      <c r="E2441" s="26"/>
      <c r="F2441" s="13"/>
      <c r="G2441" s="13"/>
      <c r="H2441"/>
      <c r="I2441"/>
      <c r="J2441"/>
      <c r="K2441"/>
      <c r="L2441"/>
      <c r="M2441"/>
      <c r="N2441"/>
      <c r="O2441"/>
      <c r="P2441" s="73"/>
      <c r="Q2441" s="74"/>
      <c r="R2441" s="74"/>
      <c r="S2441" s="74"/>
      <c r="T2441" s="74"/>
      <c r="U2441" s="74"/>
      <c r="V2441"/>
      <c r="W2441"/>
      <c r="X2441"/>
      <c r="Y2441" s="13"/>
      <c r="Z2441" s="13"/>
      <c r="AA2441" s="13"/>
      <c r="AC2441"/>
      <c r="AD2441" s="13"/>
      <c r="AI2441" s="2"/>
      <c r="AM2441" s="22"/>
    </row>
    <row r="2442" spans="1:39" s="12" customFormat="1">
      <c r="A2442" s="26"/>
      <c r="B2442" s="11"/>
      <c r="E2442" s="26"/>
      <c r="F2442" s="13"/>
      <c r="G2442" s="13"/>
      <c r="H2442"/>
      <c r="I2442"/>
      <c r="J2442"/>
      <c r="K2442"/>
      <c r="L2442"/>
      <c r="M2442"/>
      <c r="N2442"/>
      <c r="O2442"/>
      <c r="P2442" s="73"/>
      <c r="Q2442" s="74"/>
      <c r="R2442" s="74"/>
      <c r="S2442" s="74"/>
      <c r="T2442" s="74"/>
      <c r="U2442" s="74"/>
      <c r="V2442"/>
      <c r="W2442"/>
      <c r="X2442"/>
      <c r="Y2442" s="13"/>
      <c r="Z2442" s="13"/>
      <c r="AA2442" s="13"/>
      <c r="AC2442"/>
      <c r="AD2442" s="13"/>
      <c r="AI2442" s="2"/>
      <c r="AM2442" s="22"/>
    </row>
    <row r="2443" spans="1:39" s="12" customFormat="1">
      <c r="A2443" s="26"/>
      <c r="B2443" s="11"/>
      <c r="E2443" s="26"/>
      <c r="F2443" s="13"/>
      <c r="G2443" s="13"/>
      <c r="H2443"/>
      <c r="I2443"/>
      <c r="J2443"/>
      <c r="K2443"/>
      <c r="L2443"/>
      <c r="M2443"/>
      <c r="N2443"/>
      <c r="O2443"/>
      <c r="P2443" s="73"/>
      <c r="Q2443" s="74"/>
      <c r="R2443" s="74"/>
      <c r="S2443" s="74"/>
      <c r="T2443" s="74"/>
      <c r="U2443" s="74"/>
      <c r="V2443"/>
      <c r="W2443"/>
      <c r="X2443"/>
      <c r="Y2443" s="13"/>
      <c r="Z2443" s="13"/>
      <c r="AA2443" s="13"/>
      <c r="AC2443"/>
      <c r="AD2443" s="13"/>
      <c r="AI2443" s="2"/>
      <c r="AM2443" s="22"/>
    </row>
    <row r="2444" spans="1:39" s="12" customFormat="1">
      <c r="A2444" s="26"/>
      <c r="B2444" s="11"/>
      <c r="E2444" s="26"/>
      <c r="F2444" s="13"/>
      <c r="G2444" s="13"/>
      <c r="H2444"/>
      <c r="I2444"/>
      <c r="J2444"/>
      <c r="K2444"/>
      <c r="L2444"/>
      <c r="M2444"/>
      <c r="N2444"/>
      <c r="O2444"/>
      <c r="P2444" s="73"/>
      <c r="Q2444" s="74"/>
      <c r="R2444" s="74"/>
      <c r="S2444" s="74"/>
      <c r="T2444" s="74"/>
      <c r="U2444" s="74"/>
      <c r="V2444"/>
      <c r="W2444"/>
      <c r="X2444"/>
      <c r="Y2444" s="13"/>
      <c r="Z2444" s="13"/>
      <c r="AA2444" s="13"/>
      <c r="AC2444"/>
      <c r="AD2444" s="13"/>
      <c r="AI2444" s="2"/>
      <c r="AM2444" s="22"/>
    </row>
    <row r="2445" spans="1:39" s="12" customFormat="1">
      <c r="A2445" s="26"/>
      <c r="B2445" s="11"/>
      <c r="E2445" s="26"/>
      <c r="F2445" s="13"/>
      <c r="G2445" s="13"/>
      <c r="H2445"/>
      <c r="I2445"/>
      <c r="J2445"/>
      <c r="K2445"/>
      <c r="L2445"/>
      <c r="M2445"/>
      <c r="N2445"/>
      <c r="O2445"/>
      <c r="P2445" s="73"/>
      <c r="Q2445" s="74"/>
      <c r="R2445" s="74"/>
      <c r="S2445" s="74"/>
      <c r="T2445" s="74"/>
      <c r="U2445" s="74"/>
      <c r="V2445"/>
      <c r="W2445"/>
      <c r="X2445"/>
      <c r="Y2445" s="13"/>
      <c r="Z2445" s="13"/>
      <c r="AA2445" s="13"/>
      <c r="AC2445"/>
      <c r="AD2445" s="13"/>
      <c r="AI2445" s="2"/>
      <c r="AM2445" s="22"/>
    </row>
    <row r="2446" spans="1:39" s="12" customFormat="1">
      <c r="A2446" s="26"/>
      <c r="B2446" s="11"/>
      <c r="E2446" s="26"/>
      <c r="F2446" s="13"/>
      <c r="G2446" s="13"/>
      <c r="H2446"/>
      <c r="I2446"/>
      <c r="J2446"/>
      <c r="K2446"/>
      <c r="L2446"/>
      <c r="M2446"/>
      <c r="N2446"/>
      <c r="O2446"/>
      <c r="P2446" s="73"/>
      <c r="Q2446" s="74"/>
      <c r="R2446" s="74"/>
      <c r="S2446" s="74"/>
      <c r="T2446" s="74"/>
      <c r="U2446" s="74"/>
      <c r="V2446"/>
      <c r="W2446"/>
      <c r="X2446"/>
      <c r="Y2446" s="13"/>
      <c r="Z2446" s="13"/>
      <c r="AA2446" s="13"/>
      <c r="AC2446"/>
      <c r="AD2446" s="13"/>
      <c r="AI2446" s="2"/>
      <c r="AM2446" s="22"/>
    </row>
    <row r="2447" spans="1:39" s="12" customFormat="1">
      <c r="A2447" s="26"/>
      <c r="B2447" s="11"/>
      <c r="E2447" s="26"/>
      <c r="F2447" s="13"/>
      <c r="G2447" s="13"/>
      <c r="H2447"/>
      <c r="I2447"/>
      <c r="J2447"/>
      <c r="K2447"/>
      <c r="L2447"/>
      <c r="M2447"/>
      <c r="N2447"/>
      <c r="O2447"/>
      <c r="P2447" s="73"/>
      <c r="Q2447" s="74"/>
      <c r="R2447" s="74"/>
      <c r="S2447" s="74"/>
      <c r="T2447" s="74"/>
      <c r="U2447" s="74"/>
      <c r="V2447"/>
      <c r="W2447"/>
      <c r="X2447"/>
      <c r="Y2447" s="13"/>
      <c r="Z2447" s="13"/>
      <c r="AA2447" s="13"/>
      <c r="AC2447"/>
      <c r="AD2447" s="13"/>
      <c r="AI2447" s="2"/>
      <c r="AM2447" s="22"/>
    </row>
    <row r="2448" spans="1:39" s="12" customFormat="1">
      <c r="A2448" s="26"/>
      <c r="B2448" s="11"/>
      <c r="E2448" s="26"/>
      <c r="F2448" s="13"/>
      <c r="G2448" s="13"/>
      <c r="H2448"/>
      <c r="I2448"/>
      <c r="J2448"/>
      <c r="K2448"/>
      <c r="L2448"/>
      <c r="M2448"/>
      <c r="N2448"/>
      <c r="O2448"/>
      <c r="P2448" s="73"/>
      <c r="Q2448" s="74"/>
      <c r="R2448" s="74"/>
      <c r="S2448" s="74"/>
      <c r="T2448" s="74"/>
      <c r="U2448" s="74"/>
      <c r="V2448"/>
      <c r="W2448"/>
      <c r="X2448"/>
      <c r="Y2448" s="13"/>
      <c r="Z2448" s="13"/>
      <c r="AA2448" s="13"/>
      <c r="AC2448"/>
      <c r="AD2448" s="13"/>
      <c r="AI2448" s="2"/>
      <c r="AM2448" s="22"/>
    </row>
    <row r="2449" spans="1:39" s="12" customFormat="1">
      <c r="A2449" s="26"/>
      <c r="B2449" s="11"/>
      <c r="E2449" s="26"/>
      <c r="F2449" s="13"/>
      <c r="G2449" s="13"/>
      <c r="H2449"/>
      <c r="I2449"/>
      <c r="J2449"/>
      <c r="K2449"/>
      <c r="L2449"/>
      <c r="M2449"/>
      <c r="N2449"/>
      <c r="O2449"/>
      <c r="P2449" s="73"/>
      <c r="Q2449" s="74"/>
      <c r="R2449" s="74"/>
      <c r="S2449" s="74"/>
      <c r="T2449" s="74"/>
      <c r="U2449" s="74"/>
      <c r="V2449"/>
      <c r="W2449"/>
      <c r="X2449"/>
      <c r="Y2449" s="13"/>
      <c r="Z2449" s="13"/>
      <c r="AA2449" s="13"/>
      <c r="AC2449"/>
      <c r="AD2449" s="13"/>
      <c r="AI2449" s="2"/>
      <c r="AM2449" s="22"/>
    </row>
    <row r="2450" spans="1:39" s="12" customFormat="1">
      <c r="A2450" s="26"/>
      <c r="B2450" s="11"/>
      <c r="E2450" s="26"/>
      <c r="F2450" s="13"/>
      <c r="G2450" s="13"/>
      <c r="H2450"/>
      <c r="I2450"/>
      <c r="J2450"/>
      <c r="K2450"/>
      <c r="L2450"/>
      <c r="M2450"/>
      <c r="N2450"/>
      <c r="O2450"/>
      <c r="P2450" s="73"/>
      <c r="Q2450" s="74"/>
      <c r="R2450" s="74"/>
      <c r="S2450" s="74"/>
      <c r="T2450" s="74"/>
      <c r="U2450" s="74"/>
      <c r="V2450"/>
      <c r="W2450"/>
      <c r="X2450"/>
      <c r="Y2450" s="13"/>
      <c r="Z2450" s="13"/>
      <c r="AA2450" s="13"/>
      <c r="AC2450"/>
      <c r="AD2450" s="13"/>
      <c r="AI2450" s="2"/>
      <c r="AM2450" s="22"/>
    </row>
    <row r="2451" spans="1:39" s="12" customFormat="1">
      <c r="A2451" s="26"/>
      <c r="B2451" s="11"/>
      <c r="E2451" s="26"/>
      <c r="F2451" s="13"/>
      <c r="G2451" s="13"/>
      <c r="H2451"/>
      <c r="I2451"/>
      <c r="J2451"/>
      <c r="K2451"/>
      <c r="L2451"/>
      <c r="M2451"/>
      <c r="N2451"/>
      <c r="O2451"/>
      <c r="P2451" s="73"/>
      <c r="Q2451" s="74"/>
      <c r="R2451" s="74"/>
      <c r="S2451" s="74"/>
      <c r="T2451" s="74"/>
      <c r="U2451" s="74"/>
      <c r="V2451"/>
      <c r="W2451"/>
      <c r="X2451"/>
      <c r="Y2451" s="13"/>
      <c r="Z2451" s="13"/>
      <c r="AA2451" s="13"/>
      <c r="AC2451"/>
      <c r="AD2451" s="13"/>
      <c r="AI2451" s="2"/>
      <c r="AM2451" s="22"/>
    </row>
    <row r="2452" spans="1:39" s="12" customFormat="1">
      <c r="A2452" s="26"/>
      <c r="B2452" s="11"/>
      <c r="E2452" s="26"/>
      <c r="F2452" s="13"/>
      <c r="G2452" s="13"/>
      <c r="H2452"/>
      <c r="I2452"/>
      <c r="J2452"/>
      <c r="K2452"/>
      <c r="L2452"/>
      <c r="M2452"/>
      <c r="N2452"/>
      <c r="O2452"/>
      <c r="P2452" s="73"/>
      <c r="Q2452" s="74"/>
      <c r="R2452" s="74"/>
      <c r="S2452" s="74"/>
      <c r="T2452" s="74"/>
      <c r="U2452" s="74"/>
      <c r="V2452"/>
      <c r="W2452"/>
      <c r="X2452"/>
      <c r="Y2452" s="13"/>
      <c r="Z2452" s="13"/>
      <c r="AA2452" s="13"/>
      <c r="AC2452"/>
      <c r="AD2452" s="13"/>
      <c r="AI2452" s="2"/>
      <c r="AM2452" s="22"/>
    </row>
    <row r="2453" spans="1:39" s="12" customFormat="1">
      <c r="A2453" s="26"/>
      <c r="B2453" s="11"/>
      <c r="E2453" s="26"/>
      <c r="F2453" s="13"/>
      <c r="G2453" s="13"/>
      <c r="H2453"/>
      <c r="I2453"/>
      <c r="J2453"/>
      <c r="K2453"/>
      <c r="L2453"/>
      <c r="M2453"/>
      <c r="N2453"/>
      <c r="O2453"/>
      <c r="P2453" s="73"/>
      <c r="Q2453" s="74"/>
      <c r="R2453" s="74"/>
      <c r="S2453" s="74"/>
      <c r="T2453" s="74"/>
      <c r="U2453" s="74"/>
      <c r="V2453"/>
      <c r="W2453"/>
      <c r="X2453"/>
      <c r="Y2453" s="13"/>
      <c r="Z2453" s="13"/>
      <c r="AA2453" s="13"/>
      <c r="AC2453"/>
      <c r="AD2453" s="13"/>
      <c r="AI2453" s="2"/>
      <c r="AM2453" s="22"/>
    </row>
    <row r="2454" spans="1:39" s="12" customFormat="1">
      <c r="A2454" s="26"/>
      <c r="B2454" s="11"/>
      <c r="E2454" s="26"/>
      <c r="F2454" s="13"/>
      <c r="G2454" s="13"/>
      <c r="H2454"/>
      <c r="I2454"/>
      <c r="J2454"/>
      <c r="K2454"/>
      <c r="L2454"/>
      <c r="M2454"/>
      <c r="N2454"/>
      <c r="O2454"/>
      <c r="P2454" s="73"/>
      <c r="Q2454" s="74"/>
      <c r="R2454" s="74"/>
      <c r="S2454" s="74"/>
      <c r="T2454" s="74"/>
      <c r="U2454" s="74"/>
      <c r="V2454"/>
      <c r="W2454"/>
      <c r="X2454"/>
      <c r="Y2454" s="13"/>
      <c r="Z2454" s="13"/>
      <c r="AA2454" s="13"/>
      <c r="AC2454"/>
      <c r="AD2454" s="13"/>
      <c r="AI2454" s="2"/>
      <c r="AM2454" s="22"/>
    </row>
    <row r="2455" spans="1:39" s="12" customFormat="1">
      <c r="A2455" s="26"/>
      <c r="B2455" s="11"/>
      <c r="E2455" s="26"/>
      <c r="F2455" s="13"/>
      <c r="G2455" s="13"/>
      <c r="H2455"/>
      <c r="I2455"/>
      <c r="J2455"/>
      <c r="K2455"/>
      <c r="L2455"/>
      <c r="M2455"/>
      <c r="N2455"/>
      <c r="O2455"/>
      <c r="P2455" s="73"/>
      <c r="Q2455" s="74"/>
      <c r="R2455" s="74"/>
      <c r="S2455" s="74"/>
      <c r="T2455" s="74"/>
      <c r="U2455" s="74"/>
      <c r="V2455"/>
      <c r="W2455"/>
      <c r="X2455"/>
      <c r="Y2455" s="13"/>
      <c r="Z2455" s="13"/>
      <c r="AA2455" s="13"/>
      <c r="AC2455"/>
      <c r="AD2455" s="13"/>
      <c r="AI2455" s="2"/>
      <c r="AM2455" s="22"/>
    </row>
    <row r="2456" spans="1:39" s="12" customFormat="1">
      <c r="A2456" s="26"/>
      <c r="B2456" s="11"/>
      <c r="E2456" s="26"/>
      <c r="F2456" s="13"/>
      <c r="G2456" s="13"/>
      <c r="H2456"/>
      <c r="I2456"/>
      <c r="J2456"/>
      <c r="K2456"/>
      <c r="L2456"/>
      <c r="M2456"/>
      <c r="N2456"/>
      <c r="O2456"/>
      <c r="P2456" s="73"/>
      <c r="Q2456" s="74"/>
      <c r="R2456" s="74"/>
      <c r="S2456" s="74"/>
      <c r="T2456" s="74"/>
      <c r="U2456" s="74"/>
      <c r="V2456"/>
      <c r="W2456"/>
      <c r="X2456"/>
      <c r="Y2456" s="13"/>
      <c r="Z2456" s="13"/>
      <c r="AA2456" s="13"/>
      <c r="AC2456"/>
      <c r="AD2456" s="13"/>
      <c r="AI2456" s="2"/>
      <c r="AM2456" s="22"/>
    </row>
    <row r="2457" spans="1:39" s="12" customFormat="1">
      <c r="A2457" s="26"/>
      <c r="B2457" s="11"/>
      <c r="E2457" s="26"/>
      <c r="F2457" s="13"/>
      <c r="G2457" s="13"/>
      <c r="H2457"/>
      <c r="I2457"/>
      <c r="J2457"/>
      <c r="K2457"/>
      <c r="L2457"/>
      <c r="M2457"/>
      <c r="N2457"/>
      <c r="O2457"/>
      <c r="P2457" s="73"/>
      <c r="Q2457" s="74"/>
      <c r="R2457" s="74"/>
      <c r="S2457" s="74"/>
      <c r="T2457" s="74"/>
      <c r="U2457" s="74"/>
      <c r="V2457"/>
      <c r="W2457"/>
      <c r="X2457"/>
      <c r="Y2457" s="13"/>
      <c r="Z2457" s="13"/>
      <c r="AA2457" s="13"/>
      <c r="AC2457"/>
      <c r="AD2457" s="13"/>
      <c r="AI2457" s="2"/>
      <c r="AM2457" s="22"/>
    </row>
    <row r="2458" spans="1:39" s="12" customFormat="1">
      <c r="A2458" s="26"/>
      <c r="B2458" s="11"/>
      <c r="E2458" s="26"/>
      <c r="F2458" s="13"/>
      <c r="G2458" s="13"/>
      <c r="H2458"/>
      <c r="I2458"/>
      <c r="J2458"/>
      <c r="K2458"/>
      <c r="L2458"/>
      <c r="M2458"/>
      <c r="N2458"/>
      <c r="O2458"/>
      <c r="P2458" s="73"/>
      <c r="Q2458" s="74"/>
      <c r="R2458" s="74"/>
      <c r="S2458" s="74"/>
      <c r="T2458" s="74"/>
      <c r="U2458" s="74"/>
      <c r="V2458"/>
      <c r="W2458"/>
      <c r="X2458"/>
      <c r="Y2458" s="13"/>
      <c r="Z2458" s="13"/>
      <c r="AA2458" s="13"/>
      <c r="AC2458"/>
      <c r="AD2458" s="13"/>
      <c r="AI2458" s="2"/>
      <c r="AM2458" s="22"/>
    </row>
    <row r="2459" spans="1:39" s="12" customFormat="1">
      <c r="A2459" s="26"/>
      <c r="B2459" s="11"/>
      <c r="E2459" s="26"/>
      <c r="F2459" s="13"/>
      <c r="G2459" s="13"/>
      <c r="H2459"/>
      <c r="I2459"/>
      <c r="J2459"/>
      <c r="K2459"/>
      <c r="L2459"/>
      <c r="M2459"/>
      <c r="N2459"/>
      <c r="O2459"/>
      <c r="P2459" s="73"/>
      <c r="Q2459" s="74"/>
      <c r="R2459" s="74"/>
      <c r="S2459" s="74"/>
      <c r="T2459" s="74"/>
      <c r="U2459" s="74"/>
      <c r="V2459"/>
      <c r="W2459"/>
      <c r="X2459"/>
      <c r="Y2459" s="13"/>
      <c r="Z2459" s="13"/>
      <c r="AA2459" s="13"/>
      <c r="AC2459"/>
      <c r="AD2459" s="13"/>
      <c r="AI2459" s="2"/>
      <c r="AM2459" s="22"/>
    </row>
    <row r="2460" spans="1:39" s="12" customFormat="1">
      <c r="A2460" s="26"/>
      <c r="B2460" s="11"/>
      <c r="E2460" s="26"/>
      <c r="F2460" s="13"/>
      <c r="G2460" s="13"/>
      <c r="H2460"/>
      <c r="I2460"/>
      <c r="J2460"/>
      <c r="K2460"/>
      <c r="L2460"/>
      <c r="M2460"/>
      <c r="N2460"/>
      <c r="O2460"/>
      <c r="P2460" s="73"/>
      <c r="Q2460" s="74"/>
      <c r="R2460" s="74"/>
      <c r="S2460" s="74"/>
      <c r="T2460" s="74"/>
      <c r="U2460" s="74"/>
      <c r="V2460"/>
      <c r="W2460"/>
      <c r="X2460"/>
      <c r="Y2460" s="13"/>
      <c r="Z2460" s="13"/>
      <c r="AA2460" s="13"/>
      <c r="AC2460"/>
      <c r="AD2460" s="13"/>
      <c r="AI2460" s="2"/>
      <c r="AM2460" s="22"/>
    </row>
    <row r="2461" spans="1:39" s="12" customFormat="1">
      <c r="A2461" s="26"/>
      <c r="B2461" s="11"/>
      <c r="E2461" s="26"/>
      <c r="F2461" s="13"/>
      <c r="G2461" s="13"/>
      <c r="H2461"/>
      <c r="I2461"/>
      <c r="J2461"/>
      <c r="K2461"/>
      <c r="L2461"/>
      <c r="M2461"/>
      <c r="N2461"/>
      <c r="O2461"/>
      <c r="P2461" s="73"/>
      <c r="Q2461" s="74"/>
      <c r="R2461" s="74"/>
      <c r="S2461" s="74"/>
      <c r="T2461" s="74"/>
      <c r="U2461" s="74"/>
      <c r="V2461"/>
      <c r="W2461"/>
      <c r="X2461"/>
      <c r="Y2461" s="13"/>
      <c r="Z2461" s="13"/>
      <c r="AA2461" s="13"/>
      <c r="AC2461"/>
      <c r="AD2461" s="13"/>
      <c r="AI2461" s="2"/>
      <c r="AM2461" s="22"/>
    </row>
    <row r="2462" spans="1:39" s="12" customFormat="1">
      <c r="A2462" s="26"/>
      <c r="B2462" s="11"/>
      <c r="E2462" s="26"/>
      <c r="F2462" s="13"/>
      <c r="G2462" s="13"/>
      <c r="H2462"/>
      <c r="I2462"/>
      <c r="J2462"/>
      <c r="K2462"/>
      <c r="L2462"/>
      <c r="M2462"/>
      <c r="N2462"/>
      <c r="O2462"/>
      <c r="P2462" s="73"/>
      <c r="Q2462" s="74"/>
      <c r="R2462" s="74"/>
      <c r="S2462" s="74"/>
      <c r="T2462" s="74"/>
      <c r="U2462" s="74"/>
      <c r="V2462"/>
      <c r="W2462"/>
      <c r="X2462"/>
      <c r="Y2462" s="13"/>
      <c r="Z2462" s="13"/>
      <c r="AA2462" s="13"/>
      <c r="AC2462"/>
      <c r="AD2462" s="13"/>
      <c r="AI2462" s="2"/>
      <c r="AM2462" s="22"/>
    </row>
    <row r="2463" spans="1:39" s="12" customFormat="1">
      <c r="A2463" s="26"/>
      <c r="B2463" s="11"/>
      <c r="E2463" s="26"/>
      <c r="F2463" s="13"/>
      <c r="G2463" s="13"/>
      <c r="H2463"/>
      <c r="I2463"/>
      <c r="J2463"/>
      <c r="K2463"/>
      <c r="L2463"/>
      <c r="M2463"/>
      <c r="N2463"/>
      <c r="O2463"/>
      <c r="P2463" s="73"/>
      <c r="Q2463" s="74"/>
      <c r="R2463" s="74"/>
      <c r="S2463" s="74"/>
      <c r="T2463" s="74"/>
      <c r="U2463" s="74"/>
      <c r="V2463"/>
      <c r="W2463"/>
      <c r="X2463"/>
      <c r="Y2463" s="13"/>
      <c r="Z2463" s="13"/>
      <c r="AA2463" s="13"/>
      <c r="AC2463"/>
      <c r="AD2463" s="13"/>
      <c r="AI2463" s="2"/>
      <c r="AM2463" s="22"/>
    </row>
    <row r="2464" spans="1:39" s="12" customFormat="1">
      <c r="A2464" s="26"/>
      <c r="B2464" s="11"/>
      <c r="E2464" s="26"/>
      <c r="F2464" s="13"/>
      <c r="G2464" s="13"/>
      <c r="H2464"/>
      <c r="I2464"/>
      <c r="J2464"/>
      <c r="K2464"/>
      <c r="L2464"/>
      <c r="M2464"/>
      <c r="N2464"/>
      <c r="O2464"/>
      <c r="P2464" s="73"/>
      <c r="Q2464" s="74"/>
      <c r="R2464" s="74"/>
      <c r="S2464" s="74"/>
      <c r="T2464" s="74"/>
      <c r="U2464" s="74"/>
      <c r="V2464"/>
      <c r="W2464"/>
      <c r="X2464"/>
      <c r="Y2464" s="13"/>
      <c r="Z2464" s="13"/>
      <c r="AA2464" s="13"/>
      <c r="AC2464"/>
      <c r="AD2464" s="13"/>
      <c r="AI2464" s="2"/>
      <c r="AM2464" s="22"/>
    </row>
    <row r="2465" spans="1:39" s="12" customFormat="1">
      <c r="A2465" s="26"/>
      <c r="B2465" s="11"/>
      <c r="E2465" s="26"/>
      <c r="F2465" s="13"/>
      <c r="G2465" s="13"/>
      <c r="H2465"/>
      <c r="I2465"/>
      <c r="J2465"/>
      <c r="K2465"/>
      <c r="L2465"/>
      <c r="M2465"/>
      <c r="N2465"/>
      <c r="O2465"/>
      <c r="P2465" s="73"/>
      <c r="Q2465" s="74"/>
      <c r="R2465" s="74"/>
      <c r="S2465" s="74"/>
      <c r="T2465" s="74"/>
      <c r="U2465" s="74"/>
      <c r="V2465"/>
      <c r="W2465"/>
      <c r="X2465"/>
      <c r="Y2465" s="13"/>
      <c r="Z2465" s="13"/>
      <c r="AA2465" s="13"/>
      <c r="AC2465"/>
      <c r="AD2465" s="13"/>
      <c r="AI2465" s="2"/>
      <c r="AM2465" s="22"/>
    </row>
    <row r="2466" spans="1:39" s="12" customFormat="1">
      <c r="A2466" s="26"/>
      <c r="B2466" s="11"/>
      <c r="E2466" s="26"/>
      <c r="F2466" s="13"/>
      <c r="G2466" s="13"/>
      <c r="H2466"/>
      <c r="I2466"/>
      <c r="J2466"/>
      <c r="K2466"/>
      <c r="L2466"/>
      <c r="M2466"/>
      <c r="N2466"/>
      <c r="O2466"/>
      <c r="P2466" s="73"/>
      <c r="Q2466" s="74"/>
      <c r="R2466" s="74"/>
      <c r="S2466" s="74"/>
      <c r="T2466" s="74"/>
      <c r="U2466" s="74"/>
      <c r="V2466"/>
      <c r="W2466"/>
      <c r="X2466"/>
      <c r="Y2466" s="13"/>
      <c r="Z2466" s="13"/>
      <c r="AA2466" s="13"/>
      <c r="AC2466"/>
      <c r="AD2466" s="13"/>
      <c r="AI2466" s="2"/>
      <c r="AM2466" s="22"/>
    </row>
    <row r="2467" spans="1:39" s="12" customFormat="1">
      <c r="A2467" s="26"/>
      <c r="B2467" s="11"/>
      <c r="E2467" s="26"/>
      <c r="F2467" s="13"/>
      <c r="G2467" s="13"/>
      <c r="H2467"/>
      <c r="I2467"/>
      <c r="J2467"/>
      <c r="K2467"/>
      <c r="L2467"/>
      <c r="M2467"/>
      <c r="N2467"/>
      <c r="O2467"/>
      <c r="P2467" s="73"/>
      <c r="Q2467" s="74"/>
      <c r="R2467" s="74"/>
      <c r="S2467" s="74"/>
      <c r="T2467" s="74"/>
      <c r="U2467" s="74"/>
      <c r="V2467"/>
      <c r="W2467"/>
      <c r="X2467"/>
      <c r="Y2467" s="13"/>
      <c r="Z2467" s="13"/>
      <c r="AA2467" s="13"/>
      <c r="AC2467"/>
      <c r="AD2467" s="13"/>
      <c r="AI2467" s="2"/>
      <c r="AM2467" s="22"/>
    </row>
    <row r="2468" spans="1:39" s="12" customFormat="1">
      <c r="A2468" s="26"/>
      <c r="B2468" s="11"/>
      <c r="E2468" s="26"/>
      <c r="F2468" s="13"/>
      <c r="G2468" s="13"/>
      <c r="H2468"/>
      <c r="I2468"/>
      <c r="J2468"/>
      <c r="K2468"/>
      <c r="L2468"/>
      <c r="M2468"/>
      <c r="N2468"/>
      <c r="O2468"/>
      <c r="P2468" s="73"/>
      <c r="Q2468" s="74"/>
      <c r="R2468" s="74"/>
      <c r="S2468" s="74"/>
      <c r="T2468" s="74"/>
      <c r="U2468" s="74"/>
      <c r="V2468"/>
      <c r="W2468"/>
      <c r="X2468"/>
      <c r="Y2468" s="13"/>
      <c r="Z2468" s="13"/>
      <c r="AA2468" s="13"/>
      <c r="AC2468"/>
      <c r="AD2468" s="13"/>
      <c r="AI2468" s="2"/>
      <c r="AM2468" s="22"/>
    </row>
    <row r="2469" spans="1:39" s="12" customFormat="1">
      <c r="A2469" s="26"/>
      <c r="B2469" s="11"/>
      <c r="E2469" s="26"/>
      <c r="F2469" s="13"/>
      <c r="G2469" s="13"/>
      <c r="H2469"/>
      <c r="I2469"/>
      <c r="J2469"/>
      <c r="K2469"/>
      <c r="L2469"/>
      <c r="M2469"/>
      <c r="N2469"/>
      <c r="O2469"/>
      <c r="P2469" s="73"/>
      <c r="Q2469" s="74"/>
      <c r="R2469" s="74"/>
      <c r="S2469" s="74"/>
      <c r="T2469" s="74"/>
      <c r="U2469" s="74"/>
      <c r="V2469"/>
      <c r="W2469"/>
      <c r="X2469"/>
      <c r="Y2469" s="13"/>
      <c r="Z2469" s="13"/>
      <c r="AA2469" s="13"/>
      <c r="AC2469"/>
      <c r="AD2469" s="13"/>
      <c r="AI2469" s="2"/>
      <c r="AM2469" s="22"/>
    </row>
    <row r="2470" spans="1:39" s="12" customFormat="1">
      <c r="A2470" s="26"/>
      <c r="B2470" s="11"/>
      <c r="E2470" s="26"/>
      <c r="F2470" s="13"/>
      <c r="G2470" s="13"/>
      <c r="H2470"/>
      <c r="I2470"/>
      <c r="J2470"/>
      <c r="K2470"/>
      <c r="L2470"/>
      <c r="M2470"/>
      <c r="N2470"/>
      <c r="O2470"/>
      <c r="P2470" s="73"/>
      <c r="Q2470" s="74"/>
      <c r="R2470" s="74"/>
      <c r="S2470" s="74"/>
      <c r="T2470" s="74"/>
      <c r="U2470" s="74"/>
      <c r="V2470"/>
      <c r="W2470"/>
      <c r="X2470"/>
      <c r="Y2470" s="13"/>
      <c r="Z2470" s="13"/>
      <c r="AA2470" s="13"/>
      <c r="AC2470"/>
      <c r="AD2470" s="13"/>
      <c r="AI2470" s="2"/>
      <c r="AM2470" s="22"/>
    </row>
    <row r="2471" spans="1:39" s="12" customFormat="1">
      <c r="A2471" s="26"/>
      <c r="B2471" s="11"/>
      <c r="E2471" s="26"/>
      <c r="F2471" s="13"/>
      <c r="G2471" s="13"/>
      <c r="H2471"/>
      <c r="I2471"/>
      <c r="J2471"/>
      <c r="K2471"/>
      <c r="L2471"/>
      <c r="M2471"/>
      <c r="N2471"/>
      <c r="O2471"/>
      <c r="P2471" s="73"/>
      <c r="Q2471" s="74"/>
      <c r="R2471" s="74"/>
      <c r="S2471" s="74"/>
      <c r="T2471" s="74"/>
      <c r="U2471" s="74"/>
      <c r="V2471"/>
      <c r="W2471"/>
      <c r="X2471"/>
      <c r="Y2471" s="13"/>
      <c r="Z2471" s="13"/>
      <c r="AA2471" s="13"/>
      <c r="AC2471"/>
      <c r="AD2471" s="13"/>
      <c r="AI2471" s="2"/>
      <c r="AM2471" s="22"/>
    </row>
    <row r="2472" spans="1:39" s="12" customFormat="1">
      <c r="A2472" s="26"/>
      <c r="B2472" s="11"/>
      <c r="E2472" s="26"/>
      <c r="F2472" s="13"/>
      <c r="G2472" s="13"/>
      <c r="H2472"/>
      <c r="I2472"/>
      <c r="J2472"/>
      <c r="K2472"/>
      <c r="L2472"/>
      <c r="M2472"/>
      <c r="N2472"/>
      <c r="O2472"/>
      <c r="P2472" s="73"/>
      <c r="Q2472" s="74"/>
      <c r="R2472" s="74"/>
      <c r="S2472" s="74"/>
      <c r="T2472" s="74"/>
      <c r="U2472" s="74"/>
      <c r="V2472"/>
      <c r="W2472"/>
      <c r="X2472"/>
      <c r="Y2472" s="13"/>
      <c r="Z2472" s="13"/>
      <c r="AA2472" s="13"/>
      <c r="AC2472"/>
      <c r="AD2472" s="13"/>
      <c r="AI2472" s="2"/>
      <c r="AM2472" s="22"/>
    </row>
    <row r="2473" spans="1:39" s="12" customFormat="1">
      <c r="A2473" s="26"/>
      <c r="B2473" s="11"/>
      <c r="E2473" s="26"/>
      <c r="F2473" s="13"/>
      <c r="G2473" s="13"/>
      <c r="H2473"/>
      <c r="I2473"/>
      <c r="J2473"/>
      <c r="K2473"/>
      <c r="L2473"/>
      <c r="M2473"/>
      <c r="N2473"/>
      <c r="O2473"/>
      <c r="P2473" s="73"/>
      <c r="Q2473" s="74"/>
      <c r="R2473" s="74"/>
      <c r="S2473" s="74"/>
      <c r="T2473" s="74"/>
      <c r="U2473" s="74"/>
      <c r="V2473"/>
      <c r="W2473"/>
      <c r="X2473"/>
      <c r="Y2473" s="13"/>
      <c r="Z2473" s="13"/>
      <c r="AA2473" s="13"/>
      <c r="AC2473"/>
      <c r="AD2473" s="13"/>
      <c r="AI2473" s="2"/>
      <c r="AM2473" s="22"/>
    </row>
    <row r="2474" spans="1:39" s="12" customFormat="1">
      <c r="A2474" s="26"/>
      <c r="B2474" s="11"/>
      <c r="E2474" s="26"/>
      <c r="F2474" s="13"/>
      <c r="G2474" s="13"/>
      <c r="H2474"/>
      <c r="I2474"/>
      <c r="J2474"/>
      <c r="K2474"/>
      <c r="L2474"/>
      <c r="M2474"/>
      <c r="N2474"/>
      <c r="O2474"/>
      <c r="P2474" s="73"/>
      <c r="Q2474" s="74"/>
      <c r="R2474" s="74"/>
      <c r="S2474" s="74"/>
      <c r="T2474" s="74"/>
      <c r="U2474" s="74"/>
      <c r="V2474"/>
      <c r="W2474"/>
      <c r="X2474"/>
      <c r="Y2474" s="13"/>
      <c r="Z2474" s="13"/>
      <c r="AA2474" s="13"/>
      <c r="AC2474"/>
      <c r="AD2474" s="13"/>
      <c r="AI2474" s="2"/>
      <c r="AM2474" s="22"/>
    </row>
    <row r="2475" spans="1:39" s="12" customFormat="1">
      <c r="A2475" s="26"/>
      <c r="B2475" s="11"/>
      <c r="E2475" s="26"/>
      <c r="F2475" s="13"/>
      <c r="G2475" s="13"/>
      <c r="H2475"/>
      <c r="I2475"/>
      <c r="J2475"/>
      <c r="K2475"/>
      <c r="L2475"/>
      <c r="M2475"/>
      <c r="N2475"/>
      <c r="O2475"/>
      <c r="P2475" s="73"/>
      <c r="Q2475" s="74"/>
      <c r="R2475" s="74"/>
      <c r="S2475" s="74"/>
      <c r="T2475" s="74"/>
      <c r="U2475" s="74"/>
      <c r="V2475"/>
      <c r="W2475"/>
      <c r="X2475"/>
      <c r="Y2475" s="13"/>
      <c r="Z2475" s="13"/>
      <c r="AA2475" s="13"/>
      <c r="AC2475"/>
      <c r="AD2475" s="13"/>
      <c r="AI2475" s="2"/>
      <c r="AM2475" s="22"/>
    </row>
    <row r="2476" spans="1:39" s="12" customFormat="1">
      <c r="A2476" s="26"/>
      <c r="B2476" s="11"/>
      <c r="E2476" s="26"/>
      <c r="F2476" s="13"/>
      <c r="G2476" s="13"/>
      <c r="H2476"/>
      <c r="I2476"/>
      <c r="J2476"/>
      <c r="K2476"/>
      <c r="L2476"/>
      <c r="M2476"/>
      <c r="N2476"/>
      <c r="O2476"/>
      <c r="P2476" s="73"/>
      <c r="Q2476" s="74"/>
      <c r="R2476" s="74"/>
      <c r="S2476" s="74"/>
      <c r="T2476" s="74"/>
      <c r="U2476" s="74"/>
      <c r="V2476"/>
      <c r="W2476"/>
      <c r="X2476"/>
      <c r="Y2476" s="13"/>
      <c r="Z2476" s="13"/>
      <c r="AA2476" s="13"/>
      <c r="AC2476"/>
      <c r="AD2476" s="13"/>
      <c r="AI2476" s="2"/>
      <c r="AM2476" s="22"/>
    </row>
    <row r="2477" spans="1:39" s="12" customFormat="1">
      <c r="A2477" s="26"/>
      <c r="B2477" s="11"/>
      <c r="E2477" s="26"/>
      <c r="F2477" s="13"/>
      <c r="G2477" s="13"/>
      <c r="H2477"/>
      <c r="I2477"/>
      <c r="J2477"/>
      <c r="K2477"/>
      <c r="L2477"/>
      <c r="M2477"/>
      <c r="N2477"/>
      <c r="O2477"/>
      <c r="P2477" s="73"/>
      <c r="Q2477" s="74"/>
      <c r="R2477" s="74"/>
      <c r="S2477" s="74"/>
      <c r="T2477" s="74"/>
      <c r="U2477" s="74"/>
      <c r="V2477"/>
      <c r="W2477"/>
      <c r="X2477"/>
      <c r="Y2477" s="13"/>
      <c r="Z2477" s="13"/>
      <c r="AA2477" s="13"/>
      <c r="AC2477"/>
      <c r="AD2477" s="13"/>
      <c r="AI2477" s="2"/>
      <c r="AM2477" s="22"/>
    </row>
    <row r="2478" spans="1:39" s="12" customFormat="1">
      <c r="A2478" s="26"/>
      <c r="B2478" s="11"/>
      <c r="E2478" s="26"/>
      <c r="F2478" s="13"/>
      <c r="G2478" s="13"/>
      <c r="H2478"/>
      <c r="I2478"/>
      <c r="J2478"/>
      <c r="K2478"/>
      <c r="L2478"/>
      <c r="M2478"/>
      <c r="N2478"/>
      <c r="O2478"/>
      <c r="P2478" s="73"/>
      <c r="Q2478" s="74"/>
      <c r="R2478" s="74"/>
      <c r="S2478" s="74"/>
      <c r="T2478" s="74"/>
      <c r="U2478" s="74"/>
      <c r="V2478"/>
      <c r="W2478"/>
      <c r="X2478"/>
      <c r="Y2478" s="13"/>
      <c r="Z2478" s="13"/>
      <c r="AA2478" s="13"/>
      <c r="AC2478"/>
      <c r="AD2478" s="13"/>
      <c r="AI2478" s="2"/>
      <c r="AM2478" s="22"/>
    </row>
    <row r="2479" spans="1:39" s="12" customFormat="1">
      <c r="A2479" s="26"/>
      <c r="B2479" s="11"/>
      <c r="E2479" s="26"/>
      <c r="F2479" s="13"/>
      <c r="G2479" s="13"/>
      <c r="H2479"/>
      <c r="I2479"/>
      <c r="J2479"/>
      <c r="K2479"/>
      <c r="L2479"/>
      <c r="M2479"/>
      <c r="N2479"/>
      <c r="O2479"/>
      <c r="P2479" s="73"/>
      <c r="Q2479" s="74"/>
      <c r="R2479" s="74"/>
      <c r="S2479" s="74"/>
      <c r="T2479" s="74"/>
      <c r="U2479" s="74"/>
      <c r="V2479"/>
      <c r="W2479"/>
      <c r="X2479"/>
      <c r="Y2479" s="13"/>
      <c r="Z2479" s="13"/>
      <c r="AA2479" s="13"/>
      <c r="AC2479"/>
      <c r="AD2479" s="13"/>
      <c r="AI2479" s="2"/>
      <c r="AM2479" s="22"/>
    </row>
    <row r="2480" spans="1:39" s="12" customFormat="1">
      <c r="A2480" s="26"/>
      <c r="B2480" s="11"/>
      <c r="E2480" s="26"/>
      <c r="F2480" s="13"/>
      <c r="G2480" s="13"/>
      <c r="H2480"/>
      <c r="I2480"/>
      <c r="J2480"/>
      <c r="K2480"/>
      <c r="L2480"/>
      <c r="M2480"/>
      <c r="N2480"/>
      <c r="O2480"/>
      <c r="P2480" s="73"/>
      <c r="Q2480" s="74"/>
      <c r="R2480" s="74"/>
      <c r="S2480" s="74"/>
      <c r="T2480" s="74"/>
      <c r="U2480" s="74"/>
      <c r="V2480"/>
      <c r="W2480"/>
      <c r="X2480"/>
      <c r="Y2480" s="13"/>
      <c r="Z2480" s="13"/>
      <c r="AA2480" s="13"/>
      <c r="AC2480"/>
      <c r="AD2480" s="13"/>
      <c r="AI2480" s="2"/>
      <c r="AM2480" s="22"/>
    </row>
    <row r="2481" spans="1:39" s="12" customFormat="1">
      <c r="A2481" s="26"/>
      <c r="B2481" s="11"/>
      <c r="E2481" s="26"/>
      <c r="F2481" s="13"/>
      <c r="G2481" s="13"/>
      <c r="H2481"/>
      <c r="I2481"/>
      <c r="J2481"/>
      <c r="K2481"/>
      <c r="L2481"/>
      <c r="M2481"/>
      <c r="N2481"/>
      <c r="O2481"/>
      <c r="P2481" s="73"/>
      <c r="Q2481" s="74"/>
      <c r="R2481" s="74"/>
      <c r="S2481" s="74"/>
      <c r="T2481" s="74"/>
      <c r="U2481" s="74"/>
      <c r="V2481"/>
      <c r="W2481"/>
      <c r="X2481"/>
      <c r="Y2481" s="13"/>
      <c r="Z2481" s="13"/>
      <c r="AA2481" s="13"/>
      <c r="AC2481"/>
      <c r="AD2481" s="13"/>
      <c r="AI2481" s="2"/>
      <c r="AM2481" s="22"/>
    </row>
    <row r="2482" spans="1:39" s="12" customFormat="1">
      <c r="A2482" s="26"/>
      <c r="B2482" s="11"/>
      <c r="E2482" s="26"/>
      <c r="F2482" s="13"/>
      <c r="G2482" s="13"/>
      <c r="H2482"/>
      <c r="I2482"/>
      <c r="J2482"/>
      <c r="K2482"/>
      <c r="L2482"/>
      <c r="M2482"/>
      <c r="N2482"/>
      <c r="O2482"/>
      <c r="P2482" s="73"/>
      <c r="Q2482" s="74"/>
      <c r="R2482" s="74"/>
      <c r="S2482" s="74"/>
      <c r="T2482" s="74"/>
      <c r="U2482" s="74"/>
      <c r="V2482"/>
      <c r="W2482"/>
      <c r="X2482"/>
      <c r="Y2482" s="13"/>
      <c r="Z2482" s="13"/>
      <c r="AA2482" s="13"/>
      <c r="AC2482"/>
      <c r="AD2482" s="13"/>
      <c r="AI2482" s="2"/>
      <c r="AM2482" s="22"/>
    </row>
    <row r="2483" spans="1:39" s="12" customFormat="1">
      <c r="A2483" s="26"/>
      <c r="B2483" s="11"/>
      <c r="E2483" s="26"/>
      <c r="F2483" s="13"/>
      <c r="G2483" s="13"/>
      <c r="H2483"/>
      <c r="I2483"/>
      <c r="J2483"/>
      <c r="K2483"/>
      <c r="L2483"/>
      <c r="M2483"/>
      <c r="N2483"/>
      <c r="O2483"/>
      <c r="P2483" s="73"/>
      <c r="Q2483" s="74"/>
      <c r="R2483" s="74"/>
      <c r="S2483" s="74"/>
      <c r="T2483" s="74"/>
      <c r="U2483" s="74"/>
      <c r="V2483"/>
      <c r="W2483"/>
      <c r="X2483"/>
      <c r="Y2483" s="13"/>
      <c r="Z2483" s="13"/>
      <c r="AA2483" s="13"/>
      <c r="AC2483"/>
      <c r="AD2483" s="13"/>
      <c r="AI2483" s="2"/>
      <c r="AM2483" s="22"/>
    </row>
    <row r="2484" spans="1:39" s="12" customFormat="1">
      <c r="A2484" s="26"/>
      <c r="B2484" s="11"/>
      <c r="E2484" s="26"/>
      <c r="F2484" s="13"/>
      <c r="G2484" s="13"/>
      <c r="H2484"/>
      <c r="I2484"/>
      <c r="J2484"/>
      <c r="K2484"/>
      <c r="L2484"/>
      <c r="M2484"/>
      <c r="N2484"/>
      <c r="O2484"/>
      <c r="P2484" s="73"/>
      <c r="Q2484" s="74"/>
      <c r="R2484" s="74"/>
      <c r="S2484" s="74"/>
      <c r="T2484" s="74"/>
      <c r="U2484" s="74"/>
      <c r="V2484"/>
      <c r="W2484"/>
      <c r="X2484"/>
      <c r="Y2484" s="13"/>
      <c r="Z2484" s="13"/>
      <c r="AA2484" s="13"/>
      <c r="AC2484"/>
      <c r="AD2484" s="13"/>
      <c r="AI2484" s="2"/>
      <c r="AM2484" s="22"/>
    </row>
    <row r="2485" spans="1:39" s="12" customFormat="1">
      <c r="A2485" s="26"/>
      <c r="B2485" s="11"/>
      <c r="E2485" s="26"/>
      <c r="F2485" s="13"/>
      <c r="G2485" s="13"/>
      <c r="H2485"/>
      <c r="I2485"/>
      <c r="J2485"/>
      <c r="K2485"/>
      <c r="L2485"/>
      <c r="M2485"/>
      <c r="N2485"/>
      <c r="O2485"/>
      <c r="P2485" s="73"/>
      <c r="Q2485" s="74"/>
      <c r="R2485" s="74"/>
      <c r="S2485" s="74"/>
      <c r="T2485" s="74"/>
      <c r="U2485" s="74"/>
      <c r="V2485"/>
      <c r="W2485"/>
      <c r="X2485"/>
      <c r="Y2485" s="13"/>
      <c r="Z2485" s="13"/>
      <c r="AA2485" s="13"/>
      <c r="AC2485"/>
      <c r="AD2485" s="13"/>
      <c r="AI2485" s="2"/>
      <c r="AM2485" s="22"/>
    </row>
    <row r="2486" spans="1:39" s="12" customFormat="1">
      <c r="A2486" s="26"/>
      <c r="B2486" s="11"/>
      <c r="E2486" s="26"/>
      <c r="F2486" s="13"/>
      <c r="G2486" s="13"/>
      <c r="H2486"/>
      <c r="I2486"/>
      <c r="J2486"/>
      <c r="K2486"/>
      <c r="L2486"/>
      <c r="M2486"/>
      <c r="N2486"/>
      <c r="O2486"/>
      <c r="P2486" s="73"/>
      <c r="Q2486" s="74"/>
      <c r="R2486" s="74"/>
      <c r="S2486" s="74"/>
      <c r="T2486" s="74"/>
      <c r="U2486" s="74"/>
      <c r="V2486"/>
      <c r="W2486"/>
      <c r="X2486"/>
      <c r="Y2486" s="13"/>
      <c r="Z2486" s="13"/>
      <c r="AA2486" s="13"/>
      <c r="AC2486"/>
      <c r="AD2486" s="13"/>
      <c r="AI2486" s="2"/>
      <c r="AM2486" s="22"/>
    </row>
    <row r="2487" spans="1:39" s="12" customFormat="1">
      <c r="A2487" s="26"/>
      <c r="B2487" s="11"/>
      <c r="E2487" s="26"/>
      <c r="F2487" s="13"/>
      <c r="G2487" s="13"/>
      <c r="H2487"/>
      <c r="I2487"/>
      <c r="J2487"/>
      <c r="K2487"/>
      <c r="L2487"/>
      <c r="M2487"/>
      <c r="N2487"/>
      <c r="O2487"/>
      <c r="P2487" s="73"/>
      <c r="Q2487" s="74"/>
      <c r="R2487" s="74"/>
      <c r="S2487" s="74"/>
      <c r="T2487" s="74"/>
      <c r="U2487" s="74"/>
      <c r="V2487"/>
      <c r="W2487"/>
      <c r="X2487"/>
      <c r="Y2487" s="13"/>
      <c r="Z2487" s="13"/>
      <c r="AA2487" s="13"/>
      <c r="AC2487"/>
      <c r="AD2487" s="13"/>
      <c r="AI2487" s="2"/>
      <c r="AM2487" s="22"/>
    </row>
    <row r="2488" spans="1:39" s="12" customFormat="1">
      <c r="A2488" s="26"/>
      <c r="B2488" s="11"/>
      <c r="E2488" s="26"/>
      <c r="F2488" s="13"/>
      <c r="G2488" s="13"/>
      <c r="H2488"/>
      <c r="I2488"/>
      <c r="J2488"/>
      <c r="K2488"/>
      <c r="L2488"/>
      <c r="M2488"/>
      <c r="N2488"/>
      <c r="O2488"/>
      <c r="P2488" s="73"/>
      <c r="Q2488" s="74"/>
      <c r="R2488" s="74"/>
      <c r="S2488" s="74"/>
      <c r="T2488" s="74"/>
      <c r="U2488" s="74"/>
      <c r="V2488"/>
      <c r="W2488"/>
      <c r="X2488"/>
      <c r="Y2488" s="13"/>
      <c r="Z2488" s="13"/>
      <c r="AA2488" s="13"/>
      <c r="AC2488"/>
      <c r="AD2488" s="13"/>
      <c r="AI2488" s="2"/>
      <c r="AM2488" s="22"/>
    </row>
    <row r="2489" spans="1:39" s="12" customFormat="1">
      <c r="A2489" s="26"/>
      <c r="B2489" s="11"/>
      <c r="E2489" s="26"/>
      <c r="F2489" s="13"/>
      <c r="G2489" s="13"/>
      <c r="H2489"/>
      <c r="I2489"/>
      <c r="J2489"/>
      <c r="K2489"/>
      <c r="L2489"/>
      <c r="M2489"/>
      <c r="N2489"/>
      <c r="O2489"/>
      <c r="P2489" s="73"/>
      <c r="Q2489" s="74"/>
      <c r="R2489" s="74"/>
      <c r="S2489" s="74"/>
      <c r="T2489" s="74"/>
      <c r="U2489" s="74"/>
      <c r="V2489"/>
      <c r="W2489"/>
      <c r="X2489"/>
      <c r="Y2489" s="13"/>
      <c r="Z2489" s="13"/>
      <c r="AA2489" s="13"/>
      <c r="AC2489"/>
      <c r="AD2489" s="13"/>
      <c r="AI2489" s="2"/>
      <c r="AM2489" s="22"/>
    </row>
    <row r="2490" spans="1:39" s="12" customFormat="1">
      <c r="A2490" s="26"/>
      <c r="B2490" s="11"/>
      <c r="E2490" s="26"/>
      <c r="F2490" s="13"/>
      <c r="G2490" s="13"/>
      <c r="H2490"/>
      <c r="I2490"/>
      <c r="J2490"/>
      <c r="K2490"/>
      <c r="L2490"/>
      <c r="M2490"/>
      <c r="N2490"/>
      <c r="O2490"/>
      <c r="P2490" s="73"/>
      <c r="Q2490" s="74"/>
      <c r="R2490" s="74"/>
      <c r="S2490" s="74"/>
      <c r="T2490" s="74"/>
      <c r="U2490" s="74"/>
      <c r="V2490"/>
      <c r="W2490"/>
      <c r="X2490"/>
      <c r="Y2490" s="13"/>
      <c r="Z2490" s="13"/>
      <c r="AA2490" s="13"/>
      <c r="AC2490"/>
      <c r="AD2490" s="13"/>
      <c r="AI2490" s="2"/>
      <c r="AM2490" s="22"/>
    </row>
    <row r="2491" spans="1:39" s="12" customFormat="1">
      <c r="A2491" s="26"/>
      <c r="B2491" s="11"/>
      <c r="E2491" s="26"/>
      <c r="F2491" s="13"/>
      <c r="G2491" s="13"/>
      <c r="H2491"/>
      <c r="I2491"/>
      <c r="J2491"/>
      <c r="K2491"/>
      <c r="L2491"/>
      <c r="M2491"/>
      <c r="N2491"/>
      <c r="O2491"/>
      <c r="P2491" s="73"/>
      <c r="Q2491" s="74"/>
      <c r="R2491" s="74"/>
      <c r="S2491" s="74"/>
      <c r="T2491" s="74"/>
      <c r="U2491" s="74"/>
      <c r="V2491"/>
      <c r="W2491"/>
      <c r="X2491"/>
      <c r="Y2491" s="13"/>
      <c r="Z2491" s="13"/>
      <c r="AA2491" s="13"/>
      <c r="AC2491"/>
      <c r="AD2491" s="13"/>
      <c r="AI2491" s="2"/>
      <c r="AM2491" s="22"/>
    </row>
    <row r="2492" spans="1:39" s="12" customFormat="1">
      <c r="A2492" s="26"/>
      <c r="B2492" s="11"/>
      <c r="E2492" s="26"/>
      <c r="F2492" s="13"/>
      <c r="G2492" s="13"/>
      <c r="H2492"/>
      <c r="I2492"/>
      <c r="J2492"/>
      <c r="K2492"/>
      <c r="L2492"/>
      <c r="M2492"/>
      <c r="N2492"/>
      <c r="O2492"/>
      <c r="P2492" s="73"/>
      <c r="Q2492" s="74"/>
      <c r="R2492" s="74"/>
      <c r="S2492" s="74"/>
      <c r="T2492" s="74"/>
      <c r="U2492" s="74"/>
      <c r="V2492"/>
      <c r="W2492"/>
      <c r="X2492"/>
      <c r="Y2492" s="13"/>
      <c r="Z2492" s="13"/>
      <c r="AA2492" s="13"/>
      <c r="AC2492"/>
      <c r="AD2492" s="13"/>
      <c r="AI2492" s="2"/>
      <c r="AM2492" s="22"/>
    </row>
    <row r="2493" spans="1:39" s="12" customFormat="1">
      <c r="A2493" s="26"/>
      <c r="B2493" s="11"/>
      <c r="E2493" s="26"/>
      <c r="F2493" s="13"/>
      <c r="G2493" s="13"/>
      <c r="H2493"/>
      <c r="I2493"/>
      <c r="J2493"/>
      <c r="K2493"/>
      <c r="L2493"/>
      <c r="M2493"/>
      <c r="N2493"/>
      <c r="O2493"/>
      <c r="P2493" s="73"/>
      <c r="Q2493" s="74"/>
      <c r="R2493" s="74"/>
      <c r="S2493" s="74"/>
      <c r="T2493" s="74"/>
      <c r="U2493" s="74"/>
      <c r="V2493"/>
      <c r="W2493"/>
      <c r="X2493"/>
      <c r="Y2493" s="13"/>
      <c r="Z2493" s="13"/>
      <c r="AA2493" s="13"/>
      <c r="AC2493"/>
      <c r="AD2493" s="13"/>
      <c r="AI2493" s="2"/>
      <c r="AM2493" s="22"/>
    </row>
    <row r="2494" spans="1:39" s="12" customFormat="1">
      <c r="A2494" s="26"/>
      <c r="B2494" s="11"/>
      <c r="E2494" s="26"/>
      <c r="F2494" s="13"/>
      <c r="G2494" s="13"/>
      <c r="H2494"/>
      <c r="I2494"/>
      <c r="J2494"/>
      <c r="K2494"/>
      <c r="L2494"/>
      <c r="M2494"/>
      <c r="N2494"/>
      <c r="O2494"/>
      <c r="P2494" s="73"/>
      <c r="Q2494" s="74"/>
      <c r="R2494" s="74"/>
      <c r="S2494" s="74"/>
      <c r="T2494" s="74"/>
      <c r="U2494" s="74"/>
      <c r="V2494"/>
      <c r="W2494"/>
      <c r="X2494"/>
      <c r="Y2494" s="13"/>
      <c r="Z2494" s="13"/>
      <c r="AA2494" s="13"/>
      <c r="AC2494"/>
      <c r="AD2494" s="13"/>
      <c r="AI2494" s="2"/>
      <c r="AM2494" s="22"/>
    </row>
    <row r="2495" spans="1:39" s="12" customFormat="1">
      <c r="A2495" s="26"/>
      <c r="B2495" s="11"/>
      <c r="E2495" s="26"/>
      <c r="F2495" s="13"/>
      <c r="G2495" s="13"/>
      <c r="H2495"/>
      <c r="I2495"/>
      <c r="J2495"/>
      <c r="K2495"/>
      <c r="L2495"/>
      <c r="M2495"/>
      <c r="N2495"/>
      <c r="O2495"/>
      <c r="P2495" s="73"/>
      <c r="Q2495" s="74"/>
      <c r="R2495" s="74"/>
      <c r="S2495" s="74"/>
      <c r="T2495" s="74"/>
      <c r="U2495" s="74"/>
      <c r="V2495"/>
      <c r="W2495"/>
      <c r="X2495"/>
      <c r="Y2495" s="13"/>
      <c r="Z2495" s="13"/>
      <c r="AA2495" s="13"/>
      <c r="AC2495"/>
      <c r="AD2495" s="13"/>
      <c r="AI2495" s="2"/>
      <c r="AM2495" s="22"/>
    </row>
    <row r="2496" spans="1:39" s="12" customFormat="1">
      <c r="A2496" s="26"/>
      <c r="B2496" s="11"/>
      <c r="E2496" s="26"/>
      <c r="F2496" s="13"/>
      <c r="G2496" s="13"/>
      <c r="H2496"/>
      <c r="I2496"/>
      <c r="J2496"/>
      <c r="K2496"/>
      <c r="L2496"/>
      <c r="M2496"/>
      <c r="N2496"/>
      <c r="O2496"/>
      <c r="P2496" s="73"/>
      <c r="Q2496" s="74"/>
      <c r="R2496" s="74"/>
      <c r="S2496" s="74"/>
      <c r="T2496" s="74"/>
      <c r="U2496" s="74"/>
      <c r="V2496"/>
      <c r="W2496"/>
      <c r="X2496"/>
      <c r="Y2496" s="13"/>
      <c r="Z2496" s="13"/>
      <c r="AA2496" s="13"/>
      <c r="AC2496"/>
      <c r="AD2496" s="13"/>
      <c r="AI2496" s="2"/>
      <c r="AM2496" s="22"/>
    </row>
    <row r="2497" spans="1:39" s="12" customFormat="1">
      <c r="A2497" s="26"/>
      <c r="B2497" s="11"/>
      <c r="E2497" s="26"/>
      <c r="F2497" s="13"/>
      <c r="G2497" s="13"/>
      <c r="H2497"/>
      <c r="I2497"/>
      <c r="J2497"/>
      <c r="K2497"/>
      <c r="L2497"/>
      <c r="M2497"/>
      <c r="N2497"/>
      <c r="O2497"/>
      <c r="P2497" s="73"/>
      <c r="Q2497" s="74"/>
      <c r="R2497" s="74"/>
      <c r="S2497" s="74"/>
      <c r="T2497" s="74"/>
      <c r="U2497" s="74"/>
      <c r="V2497"/>
      <c r="W2497"/>
      <c r="X2497"/>
      <c r="Y2497" s="13"/>
      <c r="Z2497" s="13"/>
      <c r="AA2497" s="13"/>
      <c r="AC2497"/>
      <c r="AD2497" s="13"/>
      <c r="AI2497" s="2"/>
      <c r="AM2497" s="22"/>
    </row>
    <row r="2498" spans="1:39" s="12" customFormat="1">
      <c r="A2498" s="26"/>
      <c r="B2498" s="11"/>
      <c r="E2498" s="26"/>
      <c r="F2498" s="13"/>
      <c r="G2498" s="13"/>
      <c r="H2498"/>
      <c r="I2498"/>
      <c r="J2498"/>
      <c r="K2498"/>
      <c r="L2498"/>
      <c r="M2498"/>
      <c r="N2498"/>
      <c r="O2498"/>
      <c r="P2498" s="73"/>
      <c r="Q2498" s="74"/>
      <c r="R2498" s="74"/>
      <c r="S2498" s="74"/>
      <c r="T2498" s="74"/>
      <c r="U2498" s="74"/>
      <c r="V2498"/>
      <c r="W2498"/>
      <c r="X2498"/>
      <c r="Y2498" s="13"/>
      <c r="Z2498" s="13"/>
      <c r="AA2498" s="13"/>
      <c r="AC2498"/>
      <c r="AD2498" s="13"/>
      <c r="AI2498" s="2"/>
      <c r="AM2498" s="22"/>
    </row>
    <row r="2499" spans="1:39" s="12" customFormat="1">
      <c r="A2499" s="26"/>
      <c r="B2499" s="11"/>
      <c r="E2499" s="26"/>
      <c r="F2499" s="13"/>
      <c r="G2499" s="13"/>
      <c r="H2499"/>
      <c r="I2499"/>
      <c r="J2499"/>
      <c r="K2499"/>
      <c r="L2499"/>
      <c r="M2499"/>
      <c r="N2499"/>
      <c r="O2499"/>
      <c r="P2499" s="73"/>
      <c r="Q2499" s="74"/>
      <c r="R2499" s="74"/>
      <c r="S2499" s="74"/>
      <c r="T2499" s="74"/>
      <c r="U2499" s="74"/>
      <c r="V2499"/>
      <c r="W2499"/>
      <c r="X2499"/>
      <c r="Y2499" s="13"/>
      <c r="Z2499" s="13"/>
      <c r="AA2499" s="13"/>
      <c r="AC2499"/>
      <c r="AD2499" s="13"/>
      <c r="AI2499" s="2"/>
      <c r="AM2499" s="22"/>
    </row>
    <row r="2500" spans="1:39" s="12" customFormat="1">
      <c r="A2500" s="26"/>
      <c r="B2500" s="11"/>
      <c r="E2500" s="26"/>
      <c r="F2500" s="13"/>
      <c r="G2500" s="13"/>
      <c r="H2500"/>
      <c r="I2500"/>
      <c r="J2500"/>
      <c r="K2500"/>
      <c r="L2500"/>
      <c r="M2500"/>
      <c r="N2500"/>
      <c r="O2500"/>
      <c r="P2500" s="73"/>
      <c r="Q2500" s="74"/>
      <c r="R2500" s="74"/>
      <c r="S2500" s="74"/>
      <c r="T2500" s="74"/>
      <c r="U2500" s="74"/>
      <c r="V2500"/>
      <c r="W2500"/>
      <c r="X2500"/>
      <c r="Y2500" s="13"/>
      <c r="Z2500" s="13"/>
      <c r="AA2500" s="13"/>
      <c r="AC2500"/>
      <c r="AD2500" s="13"/>
      <c r="AI2500" s="2"/>
      <c r="AM2500" s="22"/>
    </row>
    <row r="2501" spans="1:39" s="12" customFormat="1">
      <c r="A2501" s="26"/>
      <c r="B2501" s="11"/>
      <c r="E2501" s="26"/>
      <c r="F2501" s="13"/>
      <c r="G2501" s="13"/>
      <c r="H2501"/>
      <c r="I2501"/>
      <c r="J2501"/>
      <c r="K2501"/>
      <c r="L2501"/>
      <c r="M2501"/>
      <c r="N2501"/>
      <c r="O2501"/>
      <c r="P2501" s="73"/>
      <c r="Q2501" s="74"/>
      <c r="R2501" s="74"/>
      <c r="S2501" s="74"/>
      <c r="T2501" s="74"/>
      <c r="U2501" s="74"/>
      <c r="V2501"/>
      <c r="W2501"/>
      <c r="X2501"/>
      <c r="Y2501" s="13"/>
      <c r="Z2501" s="13"/>
      <c r="AA2501" s="13"/>
      <c r="AC2501"/>
      <c r="AD2501" s="13"/>
      <c r="AI2501" s="2"/>
      <c r="AM2501" s="22"/>
    </row>
    <row r="2502" spans="1:39" s="12" customFormat="1">
      <c r="A2502" s="26"/>
      <c r="B2502" s="11"/>
      <c r="E2502" s="26"/>
      <c r="F2502" s="13"/>
      <c r="G2502" s="13"/>
      <c r="H2502"/>
      <c r="I2502"/>
      <c r="J2502"/>
      <c r="K2502"/>
      <c r="L2502"/>
      <c r="M2502"/>
      <c r="N2502"/>
      <c r="O2502"/>
      <c r="P2502" s="73"/>
      <c r="Q2502" s="74"/>
      <c r="R2502" s="74"/>
      <c r="S2502" s="74"/>
      <c r="T2502" s="74"/>
      <c r="U2502" s="74"/>
      <c r="V2502"/>
      <c r="W2502"/>
      <c r="X2502"/>
      <c r="Y2502" s="13"/>
      <c r="Z2502" s="13"/>
      <c r="AA2502" s="13"/>
      <c r="AC2502"/>
      <c r="AD2502" s="13"/>
      <c r="AI2502" s="2"/>
      <c r="AM2502" s="22"/>
    </row>
    <row r="2503" spans="1:39" s="12" customFormat="1">
      <c r="A2503" s="26"/>
      <c r="B2503" s="11"/>
      <c r="E2503" s="26"/>
      <c r="F2503" s="13"/>
      <c r="G2503" s="13"/>
      <c r="H2503"/>
      <c r="I2503"/>
      <c r="J2503"/>
      <c r="K2503"/>
      <c r="L2503"/>
      <c r="M2503"/>
      <c r="N2503"/>
      <c r="O2503"/>
      <c r="P2503" s="73"/>
      <c r="Q2503" s="74"/>
      <c r="R2503" s="74"/>
      <c r="S2503" s="74"/>
      <c r="T2503" s="74"/>
      <c r="U2503" s="74"/>
      <c r="V2503"/>
      <c r="W2503"/>
      <c r="X2503"/>
      <c r="Y2503" s="13"/>
      <c r="Z2503" s="13"/>
      <c r="AA2503" s="13"/>
      <c r="AC2503"/>
      <c r="AD2503" s="13"/>
      <c r="AI2503" s="2"/>
      <c r="AM2503" s="22"/>
    </row>
    <row r="2504" spans="1:39" s="12" customFormat="1">
      <c r="A2504" s="26"/>
      <c r="B2504" s="11"/>
      <c r="E2504" s="26"/>
      <c r="F2504" s="13"/>
      <c r="G2504" s="13"/>
      <c r="H2504"/>
      <c r="I2504"/>
      <c r="J2504"/>
      <c r="K2504"/>
      <c r="L2504"/>
      <c r="M2504"/>
      <c r="N2504"/>
      <c r="O2504"/>
      <c r="P2504" s="73"/>
      <c r="Q2504" s="74"/>
      <c r="R2504" s="74"/>
      <c r="S2504" s="74"/>
      <c r="T2504" s="74"/>
      <c r="U2504" s="74"/>
      <c r="V2504"/>
      <c r="W2504"/>
      <c r="X2504"/>
      <c r="Y2504" s="13"/>
      <c r="Z2504" s="13"/>
      <c r="AA2504" s="13"/>
      <c r="AC2504"/>
      <c r="AD2504" s="13"/>
      <c r="AI2504" s="2"/>
      <c r="AM2504" s="22"/>
    </row>
    <row r="2505" spans="1:39" s="12" customFormat="1">
      <c r="A2505" s="26"/>
      <c r="B2505" s="11"/>
      <c r="E2505" s="26"/>
      <c r="F2505" s="13"/>
      <c r="G2505" s="13"/>
      <c r="H2505"/>
      <c r="I2505"/>
      <c r="J2505"/>
      <c r="K2505"/>
      <c r="L2505"/>
      <c r="M2505"/>
      <c r="N2505"/>
      <c r="O2505"/>
      <c r="P2505" s="73"/>
      <c r="Q2505" s="74"/>
      <c r="R2505" s="74"/>
      <c r="S2505" s="74"/>
      <c r="T2505" s="74"/>
      <c r="U2505" s="74"/>
      <c r="V2505"/>
      <c r="W2505"/>
      <c r="X2505"/>
      <c r="Y2505" s="13"/>
      <c r="Z2505" s="13"/>
      <c r="AA2505" s="13"/>
      <c r="AC2505"/>
      <c r="AD2505" s="13"/>
      <c r="AI2505" s="2"/>
      <c r="AM2505" s="22"/>
    </row>
    <row r="2506" spans="1:39" s="12" customFormat="1">
      <c r="A2506" s="26"/>
      <c r="B2506" s="11"/>
      <c r="E2506" s="26"/>
      <c r="F2506" s="13"/>
      <c r="G2506" s="13"/>
      <c r="H2506"/>
      <c r="I2506"/>
      <c r="J2506"/>
      <c r="K2506"/>
      <c r="L2506"/>
      <c r="M2506"/>
      <c r="N2506"/>
      <c r="O2506"/>
      <c r="P2506" s="73"/>
      <c r="Q2506" s="74"/>
      <c r="R2506" s="74"/>
      <c r="S2506" s="74"/>
      <c r="T2506" s="74"/>
      <c r="U2506" s="74"/>
      <c r="V2506"/>
      <c r="W2506"/>
      <c r="X2506"/>
      <c r="Y2506" s="13"/>
      <c r="Z2506" s="13"/>
      <c r="AA2506" s="13"/>
      <c r="AC2506"/>
      <c r="AD2506" s="13"/>
      <c r="AI2506" s="2"/>
      <c r="AM2506" s="22"/>
    </row>
    <row r="2507" spans="1:39" s="12" customFormat="1">
      <c r="A2507" s="26"/>
      <c r="B2507" s="11"/>
      <c r="E2507" s="26"/>
      <c r="F2507" s="13"/>
      <c r="G2507" s="13"/>
      <c r="H2507"/>
      <c r="I2507"/>
      <c r="J2507"/>
      <c r="K2507"/>
      <c r="L2507"/>
      <c r="M2507"/>
      <c r="N2507"/>
      <c r="O2507"/>
      <c r="P2507" s="73"/>
      <c r="Q2507" s="74"/>
      <c r="R2507" s="74"/>
      <c r="S2507" s="74"/>
      <c r="T2507" s="74"/>
      <c r="U2507" s="74"/>
      <c r="V2507"/>
      <c r="W2507"/>
      <c r="X2507"/>
      <c r="Y2507" s="13"/>
      <c r="Z2507" s="13"/>
      <c r="AA2507" s="13"/>
      <c r="AC2507"/>
      <c r="AD2507" s="13"/>
      <c r="AI2507" s="2"/>
      <c r="AM2507" s="22"/>
    </row>
    <row r="2508" spans="1:39" s="12" customFormat="1">
      <c r="A2508" s="26"/>
      <c r="B2508" s="11"/>
      <c r="E2508" s="26"/>
      <c r="F2508" s="13"/>
      <c r="G2508" s="13"/>
      <c r="H2508"/>
      <c r="I2508"/>
      <c r="J2508"/>
      <c r="K2508"/>
      <c r="L2508"/>
      <c r="M2508"/>
      <c r="N2508"/>
      <c r="O2508"/>
      <c r="P2508" s="73"/>
      <c r="Q2508" s="74"/>
      <c r="R2508" s="74"/>
      <c r="S2508" s="74"/>
      <c r="T2508" s="74"/>
      <c r="U2508" s="74"/>
      <c r="V2508"/>
      <c r="W2508"/>
      <c r="X2508"/>
      <c r="Y2508" s="13"/>
      <c r="Z2508" s="13"/>
      <c r="AA2508" s="13"/>
      <c r="AC2508"/>
      <c r="AD2508" s="13"/>
      <c r="AI2508" s="2"/>
      <c r="AM2508" s="22"/>
    </row>
    <row r="2509" spans="1:39" s="12" customFormat="1">
      <c r="A2509" s="26"/>
      <c r="B2509" s="11"/>
      <c r="E2509" s="26"/>
      <c r="F2509" s="13"/>
      <c r="G2509" s="13"/>
      <c r="H2509"/>
      <c r="I2509"/>
      <c r="J2509"/>
      <c r="K2509"/>
      <c r="L2509"/>
      <c r="M2509"/>
      <c r="N2509"/>
      <c r="O2509"/>
      <c r="P2509" s="73"/>
      <c r="Q2509" s="74"/>
      <c r="R2509" s="74"/>
      <c r="S2509" s="74"/>
      <c r="T2509" s="74"/>
      <c r="U2509" s="74"/>
      <c r="V2509"/>
      <c r="W2509"/>
      <c r="X2509"/>
      <c r="Y2509" s="13"/>
      <c r="Z2509" s="13"/>
      <c r="AA2509" s="13"/>
      <c r="AC2509"/>
      <c r="AD2509" s="13"/>
      <c r="AI2509" s="2"/>
      <c r="AM2509" s="22"/>
    </row>
    <row r="2510" spans="1:39" s="12" customFormat="1">
      <c r="A2510" s="26"/>
      <c r="B2510" s="11"/>
      <c r="E2510" s="26"/>
      <c r="F2510" s="13"/>
      <c r="G2510" s="13"/>
      <c r="H2510"/>
      <c r="I2510"/>
      <c r="J2510"/>
      <c r="K2510"/>
      <c r="L2510"/>
      <c r="M2510"/>
      <c r="N2510"/>
      <c r="O2510"/>
      <c r="P2510" s="73"/>
      <c r="Q2510" s="74"/>
      <c r="R2510" s="74"/>
      <c r="S2510" s="74"/>
      <c r="T2510" s="74"/>
      <c r="U2510" s="74"/>
      <c r="V2510"/>
      <c r="W2510"/>
      <c r="X2510"/>
      <c r="Y2510" s="13"/>
      <c r="Z2510" s="13"/>
      <c r="AA2510" s="13"/>
      <c r="AC2510"/>
      <c r="AD2510" s="13"/>
      <c r="AI2510" s="2"/>
      <c r="AM2510" s="22"/>
    </row>
    <row r="2511" spans="1:39" s="12" customFormat="1">
      <c r="A2511" s="26"/>
      <c r="B2511" s="11"/>
      <c r="E2511" s="26"/>
      <c r="F2511" s="13"/>
      <c r="G2511" s="13"/>
      <c r="H2511"/>
      <c r="I2511"/>
      <c r="J2511"/>
      <c r="K2511"/>
      <c r="L2511"/>
      <c r="M2511"/>
      <c r="N2511"/>
      <c r="O2511"/>
      <c r="P2511" s="73"/>
      <c r="Q2511" s="74"/>
      <c r="R2511" s="74"/>
      <c r="S2511" s="74"/>
      <c r="T2511" s="74"/>
      <c r="U2511" s="74"/>
      <c r="V2511"/>
      <c r="W2511"/>
      <c r="X2511"/>
      <c r="Y2511" s="13"/>
      <c r="Z2511" s="13"/>
      <c r="AA2511" s="13"/>
      <c r="AC2511"/>
      <c r="AD2511" s="13"/>
      <c r="AI2511" s="2"/>
      <c r="AM2511" s="22"/>
    </row>
    <row r="2512" spans="1:39" s="12" customFormat="1">
      <c r="A2512" s="26"/>
      <c r="B2512" s="11"/>
      <c r="E2512" s="26"/>
      <c r="F2512" s="13"/>
      <c r="G2512" s="13"/>
      <c r="H2512"/>
      <c r="I2512"/>
      <c r="J2512"/>
      <c r="K2512"/>
      <c r="L2512"/>
      <c r="M2512"/>
      <c r="N2512"/>
      <c r="O2512"/>
      <c r="P2512" s="73"/>
      <c r="Q2512" s="74"/>
      <c r="R2512" s="74"/>
      <c r="S2512" s="74"/>
      <c r="T2512" s="74"/>
      <c r="U2512" s="74"/>
      <c r="V2512"/>
      <c r="W2512"/>
      <c r="X2512"/>
      <c r="Y2512" s="13"/>
      <c r="Z2512" s="13"/>
      <c r="AA2512" s="13"/>
      <c r="AC2512"/>
      <c r="AD2512" s="13"/>
      <c r="AI2512" s="2"/>
      <c r="AM2512" s="22"/>
    </row>
    <row r="2513" spans="1:39" s="12" customFormat="1">
      <c r="A2513" s="26"/>
      <c r="B2513" s="11"/>
      <c r="E2513" s="26"/>
      <c r="F2513" s="13"/>
      <c r="G2513" s="13"/>
      <c r="H2513"/>
      <c r="I2513"/>
      <c r="J2513"/>
      <c r="K2513"/>
      <c r="L2513"/>
      <c r="M2513"/>
      <c r="N2513"/>
      <c r="O2513"/>
      <c r="P2513" s="73"/>
      <c r="Q2513" s="74"/>
      <c r="R2513" s="74"/>
      <c r="S2513" s="74"/>
      <c r="T2513" s="74"/>
      <c r="U2513" s="74"/>
      <c r="V2513"/>
      <c r="W2513"/>
      <c r="X2513"/>
      <c r="Y2513" s="13"/>
      <c r="Z2513" s="13"/>
      <c r="AA2513" s="13"/>
      <c r="AC2513"/>
      <c r="AD2513" s="13"/>
      <c r="AI2513" s="2"/>
      <c r="AM2513" s="22"/>
    </row>
    <row r="2514" spans="1:39" s="12" customFormat="1">
      <c r="A2514" s="26"/>
      <c r="B2514" s="11"/>
      <c r="E2514" s="26"/>
      <c r="F2514" s="13"/>
      <c r="G2514" s="13"/>
      <c r="H2514"/>
      <c r="I2514"/>
      <c r="J2514"/>
      <c r="K2514"/>
      <c r="L2514"/>
      <c r="M2514"/>
      <c r="N2514"/>
      <c r="O2514"/>
      <c r="P2514" s="73"/>
      <c r="Q2514" s="74"/>
      <c r="R2514" s="74"/>
      <c r="S2514" s="74"/>
      <c r="T2514" s="74"/>
      <c r="U2514" s="74"/>
      <c r="V2514"/>
      <c r="W2514"/>
      <c r="X2514"/>
      <c r="Y2514" s="13"/>
      <c r="Z2514" s="13"/>
      <c r="AA2514" s="13"/>
      <c r="AC2514"/>
      <c r="AD2514" s="13"/>
      <c r="AI2514" s="2"/>
      <c r="AM2514" s="22"/>
    </row>
    <row r="2515" spans="1:39" s="12" customFormat="1">
      <c r="A2515" s="26"/>
      <c r="B2515" s="11"/>
      <c r="E2515" s="26"/>
      <c r="F2515" s="13"/>
      <c r="G2515" s="13"/>
      <c r="H2515"/>
      <c r="I2515"/>
      <c r="J2515"/>
      <c r="K2515"/>
      <c r="L2515"/>
      <c r="M2515"/>
      <c r="N2515"/>
      <c r="O2515"/>
      <c r="P2515" s="73"/>
      <c r="Q2515" s="74"/>
      <c r="R2515" s="74"/>
      <c r="S2515" s="74"/>
      <c r="T2515" s="74"/>
      <c r="U2515" s="74"/>
      <c r="V2515"/>
      <c r="W2515"/>
      <c r="X2515"/>
      <c r="Y2515" s="13"/>
      <c r="Z2515" s="13"/>
      <c r="AA2515" s="13"/>
      <c r="AC2515"/>
      <c r="AD2515" s="13"/>
      <c r="AI2515" s="2"/>
      <c r="AM2515" s="22"/>
    </row>
    <row r="2516" spans="1:39" s="12" customFormat="1">
      <c r="A2516" s="26"/>
      <c r="B2516" s="11"/>
      <c r="E2516" s="26"/>
      <c r="F2516" s="13"/>
      <c r="G2516" s="13"/>
      <c r="H2516"/>
      <c r="I2516"/>
      <c r="J2516"/>
      <c r="K2516"/>
      <c r="L2516"/>
      <c r="M2516"/>
      <c r="N2516"/>
      <c r="O2516"/>
      <c r="P2516" s="73"/>
      <c r="Q2516" s="74"/>
      <c r="R2516" s="74"/>
      <c r="S2516" s="74"/>
      <c r="T2516" s="74"/>
      <c r="U2516" s="74"/>
      <c r="V2516"/>
      <c r="W2516"/>
      <c r="X2516"/>
      <c r="Y2516" s="13"/>
      <c r="Z2516" s="13"/>
      <c r="AA2516" s="13"/>
      <c r="AC2516"/>
      <c r="AD2516" s="13"/>
      <c r="AI2516" s="2"/>
      <c r="AM2516" s="22"/>
    </row>
    <row r="2517" spans="1:39" s="12" customFormat="1">
      <c r="A2517" s="26"/>
      <c r="B2517" s="11"/>
      <c r="E2517" s="26"/>
      <c r="F2517" s="13"/>
      <c r="G2517" s="13"/>
      <c r="H2517"/>
      <c r="I2517"/>
      <c r="J2517"/>
      <c r="K2517"/>
      <c r="L2517"/>
      <c r="M2517"/>
      <c r="N2517"/>
      <c r="O2517"/>
      <c r="P2517" s="73"/>
      <c r="Q2517" s="74"/>
      <c r="R2517" s="74"/>
      <c r="S2517" s="74"/>
      <c r="T2517" s="74"/>
      <c r="U2517" s="74"/>
      <c r="V2517"/>
      <c r="W2517"/>
      <c r="X2517"/>
      <c r="Y2517" s="13"/>
      <c r="Z2517" s="13"/>
      <c r="AA2517" s="13"/>
      <c r="AC2517"/>
      <c r="AD2517" s="13"/>
      <c r="AI2517" s="2"/>
      <c r="AM2517" s="22"/>
    </row>
    <row r="2518" spans="1:39" s="12" customFormat="1">
      <c r="A2518" s="26"/>
      <c r="B2518" s="11"/>
      <c r="E2518" s="26"/>
      <c r="F2518" s="13"/>
      <c r="G2518" s="13"/>
      <c r="H2518"/>
      <c r="I2518"/>
      <c r="J2518"/>
      <c r="K2518"/>
      <c r="L2518"/>
      <c r="M2518"/>
      <c r="N2518"/>
      <c r="O2518"/>
      <c r="P2518" s="73"/>
      <c r="Q2518" s="74"/>
      <c r="R2518" s="74"/>
      <c r="S2518" s="74"/>
      <c r="T2518" s="74"/>
      <c r="U2518" s="74"/>
      <c r="V2518"/>
      <c r="W2518"/>
      <c r="X2518"/>
      <c r="Y2518" s="13"/>
      <c r="Z2518" s="13"/>
      <c r="AA2518" s="13"/>
      <c r="AC2518"/>
      <c r="AD2518" s="13"/>
      <c r="AI2518" s="2"/>
      <c r="AM2518" s="22"/>
    </row>
    <row r="2519" spans="1:39" s="12" customFormat="1">
      <c r="A2519" s="26"/>
      <c r="B2519" s="11"/>
      <c r="E2519" s="26"/>
      <c r="F2519" s="13"/>
      <c r="G2519" s="13"/>
      <c r="H2519"/>
      <c r="I2519"/>
      <c r="J2519"/>
      <c r="K2519"/>
      <c r="L2519"/>
      <c r="M2519"/>
      <c r="N2519"/>
      <c r="O2519"/>
      <c r="P2519" s="73"/>
      <c r="Q2519" s="74"/>
      <c r="R2519" s="74"/>
      <c r="S2519" s="74"/>
      <c r="T2519" s="74"/>
      <c r="U2519" s="74"/>
      <c r="V2519"/>
      <c r="W2519"/>
      <c r="X2519"/>
      <c r="Y2519" s="13"/>
      <c r="Z2519" s="13"/>
      <c r="AA2519" s="13"/>
      <c r="AC2519"/>
      <c r="AD2519" s="13"/>
      <c r="AI2519" s="2"/>
      <c r="AM2519" s="22"/>
    </row>
    <row r="2520" spans="1:39" s="12" customFormat="1">
      <c r="A2520" s="26"/>
      <c r="B2520" s="11"/>
      <c r="E2520" s="26"/>
      <c r="F2520" s="13"/>
      <c r="G2520" s="13"/>
      <c r="H2520"/>
      <c r="I2520"/>
      <c r="J2520"/>
      <c r="K2520"/>
      <c r="L2520"/>
      <c r="M2520"/>
      <c r="N2520"/>
      <c r="O2520"/>
      <c r="P2520" s="73"/>
      <c r="Q2520" s="74"/>
      <c r="R2520" s="74"/>
      <c r="S2520" s="74"/>
      <c r="T2520" s="74"/>
      <c r="U2520" s="74"/>
      <c r="V2520"/>
      <c r="W2520"/>
      <c r="X2520"/>
      <c r="Y2520" s="13"/>
      <c r="Z2520" s="13"/>
      <c r="AA2520" s="13"/>
      <c r="AC2520"/>
      <c r="AD2520" s="13"/>
      <c r="AI2520" s="2"/>
      <c r="AM2520" s="22"/>
    </row>
    <row r="2521" spans="1:39" s="12" customFormat="1">
      <c r="A2521" s="26"/>
      <c r="B2521" s="11"/>
      <c r="E2521" s="26"/>
      <c r="F2521" s="13"/>
      <c r="G2521" s="13"/>
      <c r="H2521"/>
      <c r="I2521"/>
      <c r="J2521"/>
      <c r="K2521"/>
      <c r="L2521"/>
      <c r="M2521"/>
      <c r="N2521"/>
      <c r="O2521"/>
      <c r="P2521" s="73"/>
      <c r="Q2521" s="74"/>
      <c r="R2521" s="74"/>
      <c r="S2521" s="74"/>
      <c r="T2521" s="74"/>
      <c r="U2521" s="74"/>
      <c r="V2521"/>
      <c r="W2521"/>
      <c r="X2521"/>
      <c r="Y2521" s="13"/>
      <c r="Z2521" s="13"/>
      <c r="AA2521" s="13"/>
      <c r="AC2521"/>
      <c r="AD2521" s="13"/>
      <c r="AI2521" s="2"/>
      <c r="AM2521" s="22"/>
    </row>
    <row r="2522" spans="1:39" s="12" customFormat="1">
      <c r="A2522" s="26"/>
      <c r="B2522" s="11"/>
      <c r="E2522" s="26"/>
      <c r="F2522" s="13"/>
      <c r="G2522" s="13"/>
      <c r="H2522"/>
      <c r="I2522"/>
      <c r="J2522"/>
      <c r="K2522"/>
      <c r="L2522"/>
      <c r="M2522"/>
      <c r="N2522"/>
      <c r="O2522"/>
      <c r="P2522" s="73"/>
      <c r="Q2522" s="74"/>
      <c r="R2522" s="74"/>
      <c r="S2522" s="74"/>
      <c r="T2522" s="74"/>
      <c r="U2522" s="74"/>
      <c r="V2522"/>
      <c r="W2522"/>
      <c r="X2522"/>
      <c r="Y2522" s="13"/>
      <c r="Z2522" s="13"/>
      <c r="AA2522" s="13"/>
      <c r="AC2522"/>
      <c r="AD2522" s="13"/>
      <c r="AI2522" s="2"/>
      <c r="AM2522" s="22"/>
    </row>
    <row r="2523" spans="1:39" s="12" customFormat="1">
      <c r="A2523" s="26"/>
      <c r="B2523" s="11"/>
      <c r="E2523" s="26"/>
      <c r="F2523" s="13"/>
      <c r="G2523" s="13"/>
      <c r="H2523"/>
      <c r="I2523"/>
      <c r="J2523"/>
      <c r="K2523"/>
      <c r="L2523"/>
      <c r="M2523"/>
      <c r="N2523"/>
      <c r="O2523"/>
      <c r="P2523" s="73"/>
      <c r="Q2523" s="74"/>
      <c r="R2523" s="74"/>
      <c r="S2523" s="74"/>
      <c r="T2523" s="74"/>
      <c r="U2523" s="74"/>
      <c r="V2523"/>
      <c r="W2523"/>
      <c r="X2523"/>
      <c r="Y2523" s="13"/>
      <c r="Z2523" s="13"/>
      <c r="AA2523" s="13"/>
      <c r="AC2523"/>
      <c r="AD2523" s="13"/>
      <c r="AI2523" s="2"/>
      <c r="AM2523" s="22"/>
    </row>
    <row r="2524" spans="1:39" s="12" customFormat="1">
      <c r="A2524" s="26"/>
      <c r="B2524" s="11"/>
      <c r="E2524" s="26"/>
      <c r="F2524" s="13"/>
      <c r="G2524" s="13"/>
      <c r="H2524"/>
      <c r="I2524"/>
      <c r="J2524"/>
      <c r="K2524"/>
      <c r="L2524"/>
      <c r="M2524"/>
      <c r="N2524"/>
      <c r="O2524"/>
      <c r="P2524" s="73"/>
      <c r="Q2524" s="74"/>
      <c r="R2524" s="74"/>
      <c r="S2524" s="74"/>
      <c r="T2524" s="74"/>
      <c r="U2524" s="74"/>
      <c r="V2524"/>
      <c r="W2524"/>
      <c r="X2524"/>
      <c r="Y2524" s="13"/>
      <c r="Z2524" s="13"/>
      <c r="AA2524" s="13"/>
      <c r="AC2524"/>
      <c r="AD2524" s="13"/>
      <c r="AI2524" s="2"/>
      <c r="AM2524" s="22"/>
    </row>
    <row r="2525" spans="1:39" s="12" customFormat="1">
      <c r="A2525" s="26"/>
      <c r="B2525" s="11"/>
      <c r="E2525" s="26"/>
      <c r="F2525" s="13"/>
      <c r="G2525" s="13"/>
      <c r="H2525"/>
      <c r="I2525"/>
      <c r="J2525"/>
      <c r="K2525"/>
      <c r="L2525"/>
      <c r="M2525"/>
      <c r="N2525"/>
      <c r="O2525"/>
      <c r="P2525" s="73"/>
      <c r="Q2525" s="74"/>
      <c r="R2525" s="74"/>
      <c r="S2525" s="74"/>
      <c r="T2525" s="74"/>
      <c r="U2525" s="74"/>
      <c r="V2525"/>
      <c r="W2525"/>
      <c r="X2525"/>
      <c r="Y2525" s="13"/>
      <c r="Z2525" s="13"/>
      <c r="AA2525" s="13"/>
      <c r="AC2525"/>
      <c r="AD2525" s="13"/>
      <c r="AI2525" s="2"/>
      <c r="AM2525" s="22"/>
    </row>
    <row r="2526" spans="1:39" s="12" customFormat="1">
      <c r="A2526" s="26"/>
      <c r="B2526" s="11"/>
      <c r="E2526" s="26"/>
      <c r="F2526" s="13"/>
      <c r="G2526" s="13"/>
      <c r="H2526"/>
      <c r="I2526"/>
      <c r="J2526"/>
      <c r="K2526"/>
      <c r="L2526"/>
      <c r="M2526"/>
      <c r="N2526"/>
      <c r="O2526"/>
      <c r="P2526" s="73"/>
      <c r="Q2526" s="74"/>
      <c r="R2526" s="74"/>
      <c r="S2526" s="74"/>
      <c r="T2526" s="74"/>
      <c r="U2526" s="74"/>
      <c r="V2526"/>
      <c r="W2526"/>
      <c r="X2526"/>
      <c r="Y2526" s="13"/>
      <c r="Z2526" s="13"/>
      <c r="AA2526" s="13"/>
      <c r="AC2526"/>
      <c r="AD2526" s="13"/>
      <c r="AI2526" s="2"/>
      <c r="AM2526" s="22"/>
    </row>
    <row r="2527" spans="1:39" s="12" customFormat="1">
      <c r="A2527" s="26"/>
      <c r="B2527" s="11"/>
      <c r="E2527" s="26"/>
      <c r="F2527" s="13"/>
      <c r="G2527" s="13"/>
      <c r="H2527"/>
      <c r="I2527"/>
      <c r="J2527"/>
      <c r="K2527"/>
      <c r="L2527"/>
      <c r="M2527"/>
      <c r="N2527"/>
      <c r="O2527"/>
      <c r="P2527" s="73"/>
      <c r="Q2527" s="74"/>
      <c r="R2527" s="74"/>
      <c r="S2527" s="74"/>
      <c r="T2527" s="74"/>
      <c r="U2527" s="74"/>
      <c r="V2527"/>
      <c r="W2527"/>
      <c r="X2527"/>
      <c r="Y2527" s="13"/>
      <c r="Z2527" s="13"/>
      <c r="AA2527" s="13"/>
      <c r="AC2527"/>
      <c r="AD2527" s="13"/>
      <c r="AI2527" s="2"/>
      <c r="AM2527" s="22"/>
    </row>
    <row r="2528" spans="1:39" s="12" customFormat="1">
      <c r="A2528" s="26"/>
      <c r="B2528" s="11"/>
      <c r="E2528" s="26"/>
      <c r="F2528" s="13"/>
      <c r="G2528" s="13"/>
      <c r="H2528"/>
      <c r="I2528"/>
      <c r="J2528"/>
      <c r="K2528"/>
      <c r="L2528"/>
      <c r="M2528"/>
      <c r="N2528"/>
      <c r="O2528"/>
      <c r="P2528" s="73"/>
      <c r="Q2528" s="74"/>
      <c r="R2528" s="74"/>
      <c r="S2528" s="74"/>
      <c r="T2528" s="74"/>
      <c r="U2528" s="74"/>
      <c r="V2528"/>
      <c r="W2528"/>
      <c r="X2528"/>
      <c r="Y2528" s="13"/>
      <c r="Z2528" s="13"/>
      <c r="AA2528" s="13"/>
      <c r="AC2528"/>
      <c r="AD2528" s="13"/>
      <c r="AI2528" s="2"/>
      <c r="AM2528" s="22"/>
    </row>
    <row r="2529" spans="1:39" s="12" customFormat="1">
      <c r="A2529" s="26"/>
      <c r="B2529" s="11"/>
      <c r="E2529" s="26"/>
      <c r="F2529" s="13"/>
      <c r="G2529" s="13"/>
      <c r="H2529"/>
      <c r="I2529"/>
      <c r="J2529"/>
      <c r="K2529"/>
      <c r="L2529"/>
      <c r="M2529"/>
      <c r="N2529"/>
      <c r="O2529"/>
      <c r="P2529" s="73"/>
      <c r="Q2529" s="74"/>
      <c r="R2529" s="74"/>
      <c r="S2529" s="74"/>
      <c r="T2529" s="74"/>
      <c r="U2529" s="74"/>
      <c r="V2529"/>
      <c r="W2529"/>
      <c r="X2529"/>
      <c r="Y2529" s="13"/>
      <c r="Z2529" s="13"/>
      <c r="AA2529" s="13"/>
      <c r="AC2529"/>
      <c r="AD2529" s="13"/>
      <c r="AI2529" s="2"/>
      <c r="AM2529" s="22"/>
    </row>
    <row r="2530" spans="1:39" s="12" customFormat="1">
      <c r="A2530" s="26"/>
      <c r="B2530" s="11"/>
      <c r="E2530" s="26"/>
      <c r="F2530" s="13"/>
      <c r="G2530" s="13"/>
      <c r="H2530"/>
      <c r="I2530"/>
      <c r="J2530"/>
      <c r="K2530"/>
      <c r="L2530"/>
      <c r="M2530"/>
      <c r="N2530"/>
      <c r="O2530"/>
      <c r="P2530" s="73"/>
      <c r="Q2530" s="74"/>
      <c r="R2530" s="74"/>
      <c r="S2530" s="74"/>
      <c r="T2530" s="74"/>
      <c r="U2530" s="74"/>
      <c r="V2530"/>
      <c r="W2530"/>
      <c r="X2530"/>
      <c r="Y2530" s="13"/>
      <c r="Z2530" s="13"/>
      <c r="AA2530" s="13"/>
      <c r="AC2530"/>
      <c r="AD2530" s="13"/>
      <c r="AI2530" s="2"/>
      <c r="AM2530" s="22"/>
    </row>
    <row r="2531" spans="1:39" s="12" customFormat="1">
      <c r="A2531" s="26"/>
      <c r="B2531" s="11"/>
      <c r="E2531" s="26"/>
      <c r="F2531" s="13"/>
      <c r="G2531" s="13"/>
      <c r="H2531"/>
      <c r="I2531"/>
      <c r="J2531"/>
      <c r="K2531"/>
      <c r="L2531"/>
      <c r="M2531"/>
      <c r="N2531"/>
      <c r="O2531"/>
      <c r="P2531" s="73"/>
      <c r="Q2531" s="74"/>
      <c r="R2531" s="74"/>
      <c r="S2531" s="74"/>
      <c r="T2531" s="74"/>
      <c r="U2531" s="74"/>
      <c r="V2531"/>
      <c r="W2531"/>
      <c r="X2531"/>
      <c r="Y2531" s="13"/>
      <c r="Z2531" s="13"/>
      <c r="AA2531" s="13"/>
      <c r="AC2531"/>
      <c r="AD2531" s="13"/>
      <c r="AI2531" s="2"/>
      <c r="AM2531" s="22"/>
    </row>
    <row r="2532" spans="1:39" s="12" customFormat="1">
      <c r="A2532" s="26"/>
      <c r="B2532" s="11"/>
      <c r="E2532" s="26"/>
      <c r="F2532" s="13"/>
      <c r="G2532" s="13"/>
      <c r="H2532"/>
      <c r="I2532"/>
      <c r="J2532"/>
      <c r="K2532"/>
      <c r="L2532"/>
      <c r="M2532"/>
      <c r="N2532"/>
      <c r="O2532"/>
      <c r="P2532" s="73"/>
      <c r="Q2532" s="74"/>
      <c r="R2532" s="74"/>
      <c r="S2532" s="74"/>
      <c r="T2532" s="74"/>
      <c r="U2532" s="74"/>
      <c r="V2532"/>
      <c r="W2532"/>
      <c r="X2532"/>
      <c r="Y2532" s="13"/>
      <c r="Z2532" s="13"/>
      <c r="AA2532" s="13"/>
      <c r="AC2532"/>
      <c r="AD2532" s="13"/>
      <c r="AI2532" s="2"/>
      <c r="AM2532" s="22"/>
    </row>
    <row r="2533" spans="1:39" s="12" customFormat="1">
      <c r="A2533" s="26"/>
      <c r="B2533" s="11"/>
      <c r="E2533" s="26"/>
      <c r="F2533" s="13"/>
      <c r="G2533" s="13"/>
      <c r="H2533"/>
      <c r="I2533"/>
      <c r="J2533"/>
      <c r="K2533"/>
      <c r="L2533"/>
      <c r="M2533"/>
      <c r="N2533"/>
      <c r="O2533"/>
      <c r="P2533" s="73"/>
      <c r="Q2533" s="74"/>
      <c r="R2533" s="74"/>
      <c r="S2533" s="74"/>
      <c r="T2533" s="74"/>
      <c r="U2533" s="74"/>
      <c r="V2533"/>
      <c r="W2533"/>
      <c r="X2533"/>
      <c r="Y2533" s="13"/>
      <c r="Z2533" s="13"/>
      <c r="AA2533" s="13"/>
      <c r="AC2533"/>
      <c r="AD2533" s="13"/>
      <c r="AI2533" s="2"/>
      <c r="AM2533" s="22"/>
    </row>
    <row r="2534" spans="1:39" s="12" customFormat="1">
      <c r="A2534" s="26"/>
      <c r="B2534" s="11"/>
      <c r="E2534" s="26"/>
      <c r="F2534" s="13"/>
      <c r="G2534" s="13"/>
      <c r="H2534"/>
      <c r="I2534"/>
      <c r="J2534"/>
      <c r="K2534"/>
      <c r="L2534"/>
      <c r="M2534"/>
      <c r="N2534"/>
      <c r="O2534"/>
      <c r="P2534" s="73"/>
      <c r="Q2534" s="74"/>
      <c r="R2534" s="74"/>
      <c r="S2534" s="74"/>
      <c r="T2534" s="74"/>
      <c r="U2534" s="74"/>
      <c r="V2534"/>
      <c r="W2534"/>
      <c r="X2534"/>
      <c r="Y2534" s="13"/>
      <c r="Z2534" s="13"/>
      <c r="AA2534" s="13"/>
      <c r="AC2534"/>
      <c r="AD2534" s="13"/>
      <c r="AI2534" s="2"/>
      <c r="AM2534" s="22"/>
    </row>
    <row r="2535" spans="1:39" s="12" customFormat="1">
      <c r="A2535" s="26"/>
      <c r="B2535" s="11"/>
      <c r="E2535" s="26"/>
      <c r="F2535" s="13"/>
      <c r="G2535" s="13"/>
      <c r="H2535"/>
      <c r="I2535"/>
      <c r="J2535"/>
      <c r="K2535"/>
      <c r="L2535"/>
      <c r="M2535"/>
      <c r="N2535"/>
      <c r="O2535"/>
      <c r="P2535" s="73"/>
      <c r="Q2535" s="74"/>
      <c r="R2535" s="74"/>
      <c r="S2535" s="74"/>
      <c r="T2535" s="74"/>
      <c r="U2535" s="74"/>
      <c r="V2535"/>
      <c r="W2535"/>
      <c r="X2535"/>
      <c r="Y2535" s="13"/>
      <c r="Z2535" s="13"/>
      <c r="AA2535" s="13"/>
      <c r="AC2535"/>
      <c r="AD2535" s="13"/>
      <c r="AI2535" s="2"/>
      <c r="AM2535" s="22"/>
    </row>
    <row r="2536" spans="1:39" s="12" customFormat="1">
      <c r="A2536" s="26"/>
      <c r="B2536" s="11"/>
      <c r="E2536" s="26"/>
      <c r="F2536" s="13"/>
      <c r="G2536" s="13"/>
      <c r="H2536"/>
      <c r="I2536"/>
      <c r="J2536"/>
      <c r="K2536"/>
      <c r="L2536"/>
      <c r="M2536"/>
      <c r="N2536"/>
      <c r="O2536"/>
      <c r="P2536" s="73"/>
      <c r="Q2536" s="74"/>
      <c r="R2536" s="74"/>
      <c r="S2536" s="74"/>
      <c r="T2536" s="74"/>
      <c r="U2536" s="74"/>
      <c r="V2536"/>
      <c r="W2536"/>
      <c r="X2536"/>
      <c r="Y2536" s="13"/>
      <c r="Z2536" s="13"/>
      <c r="AA2536" s="13"/>
      <c r="AC2536"/>
      <c r="AD2536" s="13"/>
      <c r="AI2536" s="2"/>
      <c r="AM2536" s="22"/>
    </row>
    <row r="2537" spans="1:39" s="12" customFormat="1">
      <c r="A2537" s="26"/>
      <c r="B2537" s="11"/>
      <c r="E2537" s="26"/>
      <c r="F2537" s="13"/>
      <c r="G2537" s="13"/>
      <c r="H2537"/>
      <c r="I2537"/>
      <c r="J2537"/>
      <c r="K2537"/>
      <c r="L2537"/>
      <c r="M2537"/>
      <c r="N2537"/>
      <c r="O2537"/>
      <c r="P2537" s="73"/>
      <c r="Q2537" s="74"/>
      <c r="R2537" s="74"/>
      <c r="S2537" s="74"/>
      <c r="T2537" s="74"/>
      <c r="U2537" s="74"/>
      <c r="V2537"/>
      <c r="W2537"/>
      <c r="X2537"/>
      <c r="Y2537" s="13"/>
      <c r="Z2537" s="13"/>
      <c r="AA2537" s="13"/>
      <c r="AC2537"/>
      <c r="AD2537" s="13"/>
      <c r="AI2537" s="2"/>
      <c r="AM2537" s="22"/>
    </row>
    <row r="2538" spans="1:39" s="12" customFormat="1">
      <c r="A2538" s="26"/>
      <c r="B2538" s="11"/>
      <c r="E2538" s="26"/>
      <c r="F2538" s="13"/>
      <c r="G2538" s="13"/>
      <c r="H2538"/>
      <c r="I2538"/>
      <c r="J2538"/>
      <c r="K2538"/>
      <c r="L2538"/>
      <c r="M2538"/>
      <c r="N2538"/>
      <c r="O2538"/>
      <c r="P2538" s="73"/>
      <c r="Q2538" s="74"/>
      <c r="R2538" s="74"/>
      <c r="S2538" s="74"/>
      <c r="T2538" s="74"/>
      <c r="U2538" s="74"/>
      <c r="V2538"/>
      <c r="W2538"/>
      <c r="X2538"/>
      <c r="Y2538" s="13"/>
      <c r="Z2538" s="13"/>
      <c r="AA2538" s="13"/>
      <c r="AC2538"/>
      <c r="AD2538" s="13"/>
      <c r="AI2538" s="2"/>
      <c r="AM2538" s="22"/>
    </row>
    <row r="2539" spans="1:39" s="12" customFormat="1">
      <c r="A2539" s="26"/>
      <c r="B2539" s="11"/>
      <c r="E2539" s="26"/>
      <c r="F2539" s="13"/>
      <c r="G2539" s="13"/>
      <c r="H2539"/>
      <c r="I2539"/>
      <c r="J2539"/>
      <c r="K2539"/>
      <c r="L2539"/>
      <c r="M2539"/>
      <c r="N2539"/>
      <c r="O2539"/>
      <c r="P2539" s="73"/>
      <c r="Q2539" s="74"/>
      <c r="R2539" s="74"/>
      <c r="S2539" s="74"/>
      <c r="T2539" s="74"/>
      <c r="U2539" s="74"/>
      <c r="V2539"/>
      <c r="W2539"/>
      <c r="X2539"/>
      <c r="Y2539" s="13"/>
      <c r="Z2539" s="13"/>
      <c r="AA2539" s="13"/>
      <c r="AC2539"/>
      <c r="AD2539" s="13"/>
      <c r="AI2539" s="2"/>
      <c r="AM2539" s="22"/>
    </row>
    <row r="2540" spans="1:39" s="12" customFormat="1">
      <c r="A2540" s="26"/>
      <c r="B2540" s="11"/>
      <c r="E2540" s="26"/>
      <c r="F2540" s="13"/>
      <c r="G2540" s="13"/>
      <c r="H2540"/>
      <c r="I2540"/>
      <c r="J2540"/>
      <c r="K2540"/>
      <c r="L2540"/>
      <c r="M2540"/>
      <c r="N2540"/>
      <c r="O2540"/>
      <c r="P2540" s="73"/>
      <c r="Q2540" s="74"/>
      <c r="R2540" s="74"/>
      <c r="S2540" s="74"/>
      <c r="T2540" s="74"/>
      <c r="U2540" s="74"/>
      <c r="V2540"/>
      <c r="W2540"/>
      <c r="X2540"/>
      <c r="Y2540" s="13"/>
      <c r="Z2540" s="13"/>
      <c r="AA2540" s="13"/>
      <c r="AC2540"/>
      <c r="AD2540" s="13"/>
      <c r="AI2540" s="2"/>
      <c r="AM2540" s="22"/>
    </row>
    <row r="2541" spans="1:39" s="12" customFormat="1">
      <c r="A2541" s="26"/>
      <c r="B2541" s="11"/>
      <c r="E2541" s="26"/>
      <c r="F2541" s="13"/>
      <c r="G2541" s="13"/>
      <c r="H2541"/>
      <c r="I2541"/>
      <c r="J2541"/>
      <c r="K2541"/>
      <c r="L2541"/>
      <c r="M2541"/>
      <c r="N2541"/>
      <c r="O2541"/>
      <c r="P2541" s="73"/>
      <c r="Q2541" s="74"/>
      <c r="R2541" s="74"/>
      <c r="S2541" s="74"/>
      <c r="T2541" s="74"/>
      <c r="U2541" s="74"/>
      <c r="V2541"/>
      <c r="W2541"/>
      <c r="X2541"/>
      <c r="Y2541" s="13"/>
      <c r="Z2541" s="13"/>
      <c r="AA2541" s="13"/>
      <c r="AC2541"/>
      <c r="AD2541" s="13"/>
      <c r="AI2541" s="2"/>
      <c r="AM2541" s="22"/>
    </row>
    <row r="2542" spans="1:39" s="12" customFormat="1">
      <c r="A2542" s="26"/>
      <c r="B2542" s="11"/>
      <c r="E2542" s="26"/>
      <c r="F2542" s="13"/>
      <c r="G2542" s="13"/>
      <c r="H2542"/>
      <c r="I2542"/>
      <c r="J2542"/>
      <c r="K2542"/>
      <c r="L2542"/>
      <c r="M2542"/>
      <c r="N2542"/>
      <c r="O2542"/>
      <c r="P2542" s="73"/>
      <c r="Q2542" s="74"/>
      <c r="R2542" s="74"/>
      <c r="S2542" s="74"/>
      <c r="T2542" s="74"/>
      <c r="U2542" s="74"/>
      <c r="V2542"/>
      <c r="W2542"/>
      <c r="X2542"/>
      <c r="Y2542" s="13"/>
      <c r="Z2542" s="13"/>
      <c r="AA2542" s="13"/>
      <c r="AC2542"/>
      <c r="AD2542" s="13"/>
      <c r="AI2542" s="2"/>
      <c r="AM2542" s="22"/>
    </row>
    <row r="2543" spans="1:39" s="12" customFormat="1">
      <c r="A2543" s="26"/>
      <c r="B2543" s="11"/>
      <c r="E2543" s="26"/>
      <c r="F2543" s="13"/>
      <c r="G2543" s="13"/>
      <c r="H2543"/>
      <c r="I2543"/>
      <c r="J2543"/>
      <c r="K2543"/>
      <c r="L2543"/>
      <c r="M2543"/>
      <c r="N2543"/>
      <c r="O2543"/>
      <c r="P2543" s="73"/>
      <c r="Q2543" s="74"/>
      <c r="R2543" s="74"/>
      <c r="S2543" s="74"/>
      <c r="T2543" s="74"/>
      <c r="U2543" s="74"/>
      <c r="V2543"/>
      <c r="W2543"/>
      <c r="X2543"/>
      <c r="Y2543" s="13"/>
      <c r="Z2543" s="13"/>
      <c r="AA2543" s="13"/>
      <c r="AC2543"/>
      <c r="AD2543" s="13"/>
      <c r="AI2543" s="2"/>
      <c r="AM2543" s="22"/>
    </row>
    <row r="2544" spans="1:39" s="12" customFormat="1">
      <c r="A2544" s="26"/>
      <c r="B2544" s="11"/>
      <c r="E2544" s="26"/>
      <c r="F2544" s="13"/>
      <c r="G2544" s="13"/>
      <c r="H2544"/>
      <c r="I2544"/>
      <c r="J2544"/>
      <c r="K2544"/>
      <c r="L2544"/>
      <c r="M2544"/>
      <c r="N2544"/>
      <c r="O2544"/>
      <c r="P2544" s="73"/>
      <c r="Q2544" s="74"/>
      <c r="R2544" s="74"/>
      <c r="S2544" s="74"/>
      <c r="T2544" s="74"/>
      <c r="U2544" s="74"/>
      <c r="V2544"/>
      <c r="W2544"/>
      <c r="X2544"/>
      <c r="Y2544" s="13"/>
      <c r="Z2544" s="13"/>
      <c r="AA2544" s="13"/>
      <c r="AC2544"/>
      <c r="AD2544" s="13"/>
      <c r="AI2544" s="2"/>
      <c r="AM2544" s="22"/>
    </row>
    <row r="2545" spans="1:39" s="12" customFormat="1">
      <c r="A2545" s="26"/>
      <c r="B2545" s="11"/>
      <c r="E2545" s="26"/>
      <c r="F2545" s="13"/>
      <c r="G2545" s="13"/>
      <c r="H2545"/>
      <c r="I2545"/>
      <c r="J2545"/>
      <c r="K2545"/>
      <c r="L2545"/>
      <c r="M2545"/>
      <c r="N2545"/>
      <c r="O2545"/>
      <c r="P2545" s="73"/>
      <c r="Q2545" s="74"/>
      <c r="R2545" s="74"/>
      <c r="S2545" s="74"/>
      <c r="T2545" s="74"/>
      <c r="U2545" s="74"/>
      <c r="V2545"/>
      <c r="W2545"/>
      <c r="X2545"/>
      <c r="Y2545" s="13"/>
      <c r="Z2545" s="13"/>
      <c r="AA2545" s="13"/>
      <c r="AC2545"/>
      <c r="AD2545" s="13"/>
      <c r="AI2545" s="2"/>
      <c r="AM2545" s="22"/>
    </row>
    <row r="2546" spans="1:39" s="12" customFormat="1">
      <c r="A2546" s="26"/>
      <c r="B2546" s="11"/>
      <c r="E2546" s="26"/>
      <c r="F2546" s="13"/>
      <c r="G2546" s="13"/>
      <c r="H2546"/>
      <c r="I2546"/>
      <c r="J2546"/>
      <c r="K2546"/>
      <c r="L2546"/>
      <c r="M2546"/>
      <c r="N2546"/>
      <c r="O2546"/>
      <c r="P2546" s="73"/>
      <c r="Q2546" s="74"/>
      <c r="R2546" s="74"/>
      <c r="S2546" s="74"/>
      <c r="T2546" s="74"/>
      <c r="U2546" s="74"/>
      <c r="V2546"/>
      <c r="W2546"/>
      <c r="X2546"/>
      <c r="Y2546" s="13"/>
      <c r="Z2546" s="13"/>
      <c r="AA2546" s="13"/>
      <c r="AC2546"/>
      <c r="AD2546" s="13"/>
      <c r="AI2546" s="2"/>
      <c r="AM2546" s="22"/>
    </row>
    <row r="2547" spans="1:39" s="12" customFormat="1">
      <c r="A2547" s="26"/>
      <c r="B2547" s="11"/>
      <c r="E2547" s="26"/>
      <c r="F2547" s="13"/>
      <c r="G2547" s="13"/>
      <c r="H2547"/>
      <c r="I2547"/>
      <c r="J2547"/>
      <c r="K2547"/>
      <c r="L2547"/>
      <c r="M2547"/>
      <c r="N2547"/>
      <c r="O2547"/>
      <c r="P2547" s="73"/>
      <c r="Q2547" s="74"/>
      <c r="R2547" s="74"/>
      <c r="S2547" s="74"/>
      <c r="T2547" s="74"/>
      <c r="U2547" s="74"/>
      <c r="V2547"/>
      <c r="W2547"/>
      <c r="X2547"/>
      <c r="Y2547" s="13"/>
      <c r="Z2547" s="13"/>
      <c r="AA2547" s="13"/>
      <c r="AC2547"/>
      <c r="AD2547" s="13"/>
      <c r="AI2547" s="2"/>
      <c r="AM2547" s="22"/>
    </row>
    <row r="2548" spans="1:39" s="12" customFormat="1">
      <c r="A2548" s="26"/>
      <c r="B2548" s="11"/>
      <c r="E2548" s="26"/>
      <c r="F2548" s="13"/>
      <c r="G2548" s="13"/>
      <c r="H2548"/>
      <c r="I2548"/>
      <c r="J2548"/>
      <c r="K2548"/>
      <c r="L2548"/>
      <c r="M2548"/>
      <c r="N2548"/>
      <c r="O2548"/>
      <c r="P2548" s="73"/>
      <c r="Q2548" s="74"/>
      <c r="R2548" s="74"/>
      <c r="S2548" s="74"/>
      <c r="T2548" s="74"/>
      <c r="U2548" s="74"/>
      <c r="V2548"/>
      <c r="W2548"/>
      <c r="X2548"/>
      <c r="Y2548" s="13"/>
      <c r="Z2548" s="13"/>
      <c r="AA2548" s="13"/>
      <c r="AC2548"/>
      <c r="AD2548" s="13"/>
      <c r="AI2548" s="2"/>
      <c r="AM2548" s="22"/>
    </row>
    <row r="2549" spans="1:39" s="12" customFormat="1">
      <c r="A2549" s="26"/>
      <c r="B2549" s="11"/>
      <c r="E2549" s="26"/>
      <c r="F2549" s="13"/>
      <c r="G2549" s="13"/>
      <c r="H2549"/>
      <c r="I2549"/>
      <c r="J2549"/>
      <c r="K2549"/>
      <c r="L2549"/>
      <c r="M2549"/>
      <c r="N2549"/>
      <c r="O2549"/>
      <c r="P2549" s="73"/>
      <c r="Q2549" s="74"/>
      <c r="R2549" s="74"/>
      <c r="S2549" s="74"/>
      <c r="T2549" s="74"/>
      <c r="U2549" s="74"/>
      <c r="V2549"/>
      <c r="W2549"/>
      <c r="X2549"/>
      <c r="Y2549" s="13"/>
      <c r="Z2549" s="13"/>
      <c r="AA2549" s="13"/>
      <c r="AC2549"/>
      <c r="AD2549" s="13"/>
      <c r="AI2549" s="2"/>
      <c r="AM2549" s="22"/>
    </row>
    <row r="2550" spans="1:39" s="12" customFormat="1">
      <c r="A2550" s="26"/>
      <c r="B2550" s="11"/>
      <c r="E2550" s="26"/>
      <c r="F2550" s="13"/>
      <c r="G2550" s="13"/>
      <c r="H2550"/>
      <c r="I2550"/>
      <c r="J2550"/>
      <c r="K2550"/>
      <c r="L2550"/>
      <c r="M2550"/>
      <c r="N2550"/>
      <c r="O2550"/>
      <c r="P2550" s="73"/>
      <c r="Q2550" s="74"/>
      <c r="R2550" s="74"/>
      <c r="S2550" s="74"/>
      <c r="T2550" s="74"/>
      <c r="U2550" s="74"/>
      <c r="V2550"/>
      <c r="W2550"/>
      <c r="X2550"/>
      <c r="Y2550" s="13"/>
      <c r="Z2550" s="13"/>
      <c r="AA2550" s="13"/>
      <c r="AC2550"/>
      <c r="AD2550" s="13"/>
      <c r="AI2550" s="2"/>
      <c r="AM2550" s="22"/>
    </row>
    <row r="2551" spans="1:39" s="12" customFormat="1">
      <c r="A2551" s="26"/>
      <c r="B2551" s="11"/>
      <c r="E2551" s="26"/>
      <c r="F2551" s="13"/>
      <c r="G2551" s="13"/>
      <c r="H2551"/>
      <c r="I2551"/>
      <c r="J2551"/>
      <c r="K2551"/>
      <c r="L2551"/>
      <c r="M2551"/>
      <c r="N2551"/>
      <c r="O2551"/>
      <c r="P2551" s="73"/>
      <c r="Q2551" s="74"/>
      <c r="R2551" s="74"/>
      <c r="S2551" s="74"/>
      <c r="T2551" s="74"/>
      <c r="U2551" s="74"/>
      <c r="V2551"/>
      <c r="W2551"/>
      <c r="X2551"/>
      <c r="Y2551" s="13"/>
      <c r="Z2551" s="13"/>
      <c r="AA2551" s="13"/>
      <c r="AC2551"/>
      <c r="AD2551" s="13"/>
      <c r="AI2551" s="2"/>
      <c r="AM2551" s="22"/>
    </row>
    <row r="2552" spans="1:39" s="12" customFormat="1">
      <c r="A2552" s="26"/>
      <c r="B2552" s="11"/>
      <c r="E2552" s="26"/>
      <c r="F2552" s="13"/>
      <c r="G2552" s="13"/>
      <c r="H2552"/>
      <c r="I2552"/>
      <c r="J2552"/>
      <c r="K2552"/>
      <c r="L2552"/>
      <c r="M2552"/>
      <c r="N2552"/>
      <c r="O2552"/>
      <c r="P2552" s="73"/>
      <c r="Q2552" s="74"/>
      <c r="R2552" s="74"/>
      <c r="S2552" s="74"/>
      <c r="T2552" s="74"/>
      <c r="U2552" s="74"/>
      <c r="V2552"/>
      <c r="W2552"/>
      <c r="X2552"/>
      <c r="Y2552" s="13"/>
      <c r="Z2552" s="13"/>
      <c r="AA2552" s="13"/>
      <c r="AC2552"/>
      <c r="AD2552" s="13"/>
      <c r="AI2552" s="2"/>
      <c r="AM2552" s="22"/>
    </row>
    <row r="2553" spans="1:39" s="12" customFormat="1">
      <c r="A2553" s="26"/>
      <c r="B2553" s="11"/>
      <c r="E2553" s="26"/>
      <c r="F2553" s="13"/>
      <c r="G2553" s="13"/>
      <c r="H2553"/>
      <c r="I2553"/>
      <c r="J2553"/>
      <c r="K2553"/>
      <c r="L2553"/>
      <c r="M2553"/>
      <c r="N2553"/>
      <c r="O2553"/>
      <c r="P2553" s="73"/>
      <c r="Q2553" s="74"/>
      <c r="R2553" s="74"/>
      <c r="S2553" s="74"/>
      <c r="T2553" s="74"/>
      <c r="U2553" s="74"/>
      <c r="V2553"/>
      <c r="W2553"/>
      <c r="X2553"/>
      <c r="Y2553" s="13"/>
      <c r="Z2553" s="13"/>
      <c r="AA2553" s="13"/>
      <c r="AC2553"/>
      <c r="AD2553" s="13"/>
      <c r="AI2553" s="2"/>
      <c r="AM2553" s="22"/>
    </row>
    <row r="2554" spans="1:39" s="12" customFormat="1">
      <c r="A2554" s="26"/>
      <c r="B2554" s="11"/>
      <c r="E2554" s="26"/>
      <c r="F2554" s="13"/>
      <c r="G2554" s="13"/>
      <c r="H2554"/>
      <c r="I2554"/>
      <c r="J2554"/>
      <c r="K2554"/>
      <c r="L2554"/>
      <c r="M2554"/>
      <c r="N2554"/>
      <c r="O2554"/>
      <c r="P2554" s="73"/>
      <c r="Q2554" s="74"/>
      <c r="R2554" s="74"/>
      <c r="S2554" s="74"/>
      <c r="T2554" s="74"/>
      <c r="U2554" s="74"/>
      <c r="V2554"/>
      <c r="W2554"/>
      <c r="X2554"/>
      <c r="Y2554" s="13"/>
      <c r="Z2554" s="13"/>
      <c r="AA2554" s="13"/>
      <c r="AC2554"/>
      <c r="AD2554" s="13"/>
      <c r="AI2554" s="2"/>
      <c r="AM2554" s="22"/>
    </row>
    <row r="2555" spans="1:39" s="12" customFormat="1">
      <c r="A2555" s="26"/>
      <c r="B2555" s="11"/>
      <c r="E2555" s="26"/>
      <c r="F2555" s="13"/>
      <c r="G2555" s="13"/>
      <c r="H2555"/>
      <c r="I2555"/>
      <c r="J2555"/>
      <c r="K2555"/>
      <c r="L2555"/>
      <c r="M2555"/>
      <c r="N2555"/>
      <c r="O2555"/>
      <c r="P2555" s="73"/>
      <c r="Q2555" s="74"/>
      <c r="R2555" s="74"/>
      <c r="S2555" s="74"/>
      <c r="T2555" s="74"/>
      <c r="U2555" s="74"/>
      <c r="V2555"/>
      <c r="W2555"/>
      <c r="X2555"/>
      <c r="Y2555" s="13"/>
      <c r="Z2555" s="13"/>
      <c r="AA2555" s="13"/>
      <c r="AC2555"/>
      <c r="AD2555" s="13"/>
      <c r="AI2555" s="2"/>
      <c r="AM2555" s="22"/>
    </row>
    <row r="2556" spans="1:39" s="12" customFormat="1">
      <c r="A2556" s="26"/>
      <c r="B2556" s="11"/>
      <c r="E2556" s="26"/>
      <c r="F2556" s="13"/>
      <c r="G2556" s="13"/>
      <c r="H2556"/>
      <c r="I2556"/>
      <c r="J2556"/>
      <c r="K2556"/>
      <c r="L2556"/>
      <c r="M2556"/>
      <c r="N2556"/>
      <c r="O2556"/>
      <c r="P2556" s="73"/>
      <c r="Q2556" s="74"/>
      <c r="R2556" s="74"/>
      <c r="S2556" s="74"/>
      <c r="T2556" s="74"/>
      <c r="U2556" s="74"/>
      <c r="V2556"/>
      <c r="W2556"/>
      <c r="X2556"/>
      <c r="Y2556" s="13"/>
      <c r="Z2556" s="13"/>
      <c r="AA2556" s="13"/>
      <c r="AC2556"/>
      <c r="AD2556" s="13"/>
      <c r="AI2556" s="2"/>
      <c r="AM2556" s="22"/>
    </row>
    <row r="2557" spans="1:39" s="12" customFormat="1">
      <c r="A2557" s="26"/>
      <c r="B2557" s="11"/>
      <c r="E2557" s="26"/>
      <c r="F2557" s="13"/>
      <c r="G2557" s="13"/>
      <c r="H2557"/>
      <c r="I2557"/>
      <c r="J2557"/>
      <c r="K2557"/>
      <c r="L2557"/>
      <c r="M2557"/>
      <c r="N2557"/>
      <c r="O2557"/>
      <c r="P2557" s="73"/>
      <c r="Q2557" s="74"/>
      <c r="R2557" s="74"/>
      <c r="S2557" s="74"/>
      <c r="T2557" s="74"/>
      <c r="U2557" s="74"/>
      <c r="V2557"/>
      <c r="W2557"/>
      <c r="X2557"/>
      <c r="Y2557" s="13"/>
      <c r="Z2557" s="13"/>
      <c r="AA2557" s="13"/>
      <c r="AC2557"/>
      <c r="AD2557" s="13"/>
      <c r="AI2557" s="2"/>
      <c r="AM2557" s="22"/>
    </row>
    <row r="2558" spans="1:39" s="12" customFormat="1">
      <c r="A2558" s="26"/>
      <c r="B2558" s="11"/>
      <c r="E2558" s="26"/>
      <c r="F2558" s="13"/>
      <c r="G2558" s="13"/>
      <c r="H2558"/>
      <c r="I2558"/>
      <c r="J2558"/>
      <c r="K2558"/>
      <c r="L2558"/>
      <c r="M2558"/>
      <c r="N2558"/>
      <c r="O2558"/>
      <c r="P2558" s="73"/>
      <c r="Q2558" s="74"/>
      <c r="R2558" s="74"/>
      <c r="S2558" s="74"/>
      <c r="T2558" s="74"/>
      <c r="U2558" s="74"/>
      <c r="V2558"/>
      <c r="W2558"/>
      <c r="X2558"/>
      <c r="Y2558" s="13"/>
      <c r="Z2558" s="13"/>
      <c r="AA2558" s="13"/>
      <c r="AC2558"/>
      <c r="AD2558" s="13"/>
      <c r="AI2558" s="2"/>
      <c r="AM2558" s="22"/>
    </row>
    <row r="2559" spans="1:39" s="12" customFormat="1">
      <c r="A2559" s="26"/>
      <c r="B2559" s="11"/>
      <c r="E2559" s="26"/>
      <c r="F2559" s="13"/>
      <c r="G2559" s="13"/>
      <c r="H2559"/>
      <c r="I2559"/>
      <c r="J2559"/>
      <c r="K2559"/>
      <c r="L2559"/>
      <c r="M2559"/>
      <c r="N2559"/>
      <c r="O2559"/>
      <c r="P2559" s="73"/>
      <c r="Q2559" s="74"/>
      <c r="R2559" s="74"/>
      <c r="S2559" s="74"/>
      <c r="T2559" s="74"/>
      <c r="U2559" s="74"/>
      <c r="V2559"/>
      <c r="W2559"/>
      <c r="X2559"/>
      <c r="Y2559" s="13"/>
      <c r="Z2559" s="13"/>
      <c r="AA2559" s="13"/>
      <c r="AC2559"/>
      <c r="AD2559" s="13"/>
      <c r="AI2559" s="2"/>
      <c r="AM2559" s="22"/>
    </row>
    <row r="2560" spans="1:39" s="12" customFormat="1">
      <c r="A2560" s="26"/>
      <c r="B2560" s="11"/>
      <c r="E2560" s="26"/>
      <c r="F2560" s="13"/>
      <c r="G2560" s="13"/>
      <c r="H2560"/>
      <c r="I2560"/>
      <c r="J2560"/>
      <c r="K2560"/>
      <c r="L2560"/>
      <c r="M2560"/>
      <c r="N2560"/>
      <c r="O2560"/>
      <c r="P2560" s="73"/>
      <c r="Q2560" s="74"/>
      <c r="R2560" s="74"/>
      <c r="S2560" s="74"/>
      <c r="T2560" s="74"/>
      <c r="U2560" s="74"/>
      <c r="V2560"/>
      <c r="W2560"/>
      <c r="X2560"/>
      <c r="Y2560" s="13"/>
      <c r="Z2560" s="13"/>
      <c r="AA2560" s="13"/>
      <c r="AC2560"/>
      <c r="AD2560" s="13"/>
      <c r="AI2560" s="2"/>
      <c r="AM2560" s="22"/>
    </row>
    <row r="2561" spans="1:39" s="12" customFormat="1">
      <c r="A2561" s="26"/>
      <c r="B2561" s="11"/>
      <c r="E2561" s="26"/>
      <c r="F2561" s="13"/>
      <c r="G2561" s="13"/>
      <c r="H2561"/>
      <c r="I2561"/>
      <c r="J2561"/>
      <c r="K2561"/>
      <c r="L2561"/>
      <c r="M2561"/>
      <c r="N2561"/>
      <c r="O2561"/>
      <c r="P2561" s="73"/>
      <c r="Q2561" s="74"/>
      <c r="R2561" s="74"/>
      <c r="S2561" s="74"/>
      <c r="T2561" s="74"/>
      <c r="U2561" s="74"/>
      <c r="V2561"/>
      <c r="W2561"/>
      <c r="X2561"/>
      <c r="Y2561" s="13"/>
      <c r="Z2561" s="13"/>
      <c r="AA2561" s="13"/>
      <c r="AC2561"/>
      <c r="AD2561" s="13"/>
      <c r="AI2561" s="2"/>
      <c r="AM2561" s="22"/>
    </row>
    <row r="2562" spans="1:39" s="12" customFormat="1">
      <c r="A2562" s="26"/>
      <c r="B2562" s="11"/>
      <c r="E2562" s="26"/>
      <c r="F2562" s="13"/>
      <c r="G2562" s="13"/>
      <c r="H2562"/>
      <c r="I2562"/>
      <c r="J2562"/>
      <c r="K2562"/>
      <c r="L2562"/>
      <c r="M2562"/>
      <c r="N2562"/>
      <c r="O2562"/>
      <c r="P2562" s="73"/>
      <c r="Q2562" s="74"/>
      <c r="R2562" s="74"/>
      <c r="S2562" s="74"/>
      <c r="T2562" s="74"/>
      <c r="U2562" s="74"/>
      <c r="V2562"/>
      <c r="W2562"/>
      <c r="X2562"/>
      <c r="Y2562" s="13"/>
      <c r="Z2562" s="13"/>
      <c r="AA2562" s="13"/>
      <c r="AC2562"/>
      <c r="AD2562" s="13"/>
      <c r="AI2562" s="2"/>
      <c r="AM2562" s="22"/>
    </row>
    <row r="2563" spans="1:39" s="12" customFormat="1">
      <c r="A2563" s="26"/>
      <c r="B2563" s="11"/>
      <c r="E2563" s="26"/>
      <c r="F2563" s="13"/>
      <c r="G2563" s="13"/>
      <c r="H2563"/>
      <c r="I2563"/>
      <c r="J2563"/>
      <c r="K2563"/>
      <c r="L2563"/>
      <c r="M2563"/>
      <c r="N2563"/>
      <c r="O2563"/>
      <c r="P2563" s="73"/>
      <c r="Q2563" s="74"/>
      <c r="R2563" s="74"/>
      <c r="S2563" s="74"/>
      <c r="T2563" s="74"/>
      <c r="U2563" s="74"/>
      <c r="V2563"/>
      <c r="W2563"/>
      <c r="X2563"/>
      <c r="Y2563" s="13"/>
      <c r="Z2563" s="13"/>
      <c r="AA2563" s="13"/>
      <c r="AC2563"/>
      <c r="AD2563" s="13"/>
      <c r="AI2563" s="2"/>
      <c r="AM2563" s="22"/>
    </row>
    <row r="2564" spans="1:39" s="12" customFormat="1">
      <c r="A2564" s="26"/>
      <c r="B2564" s="11"/>
      <c r="E2564" s="26"/>
      <c r="F2564" s="13"/>
      <c r="G2564" s="13"/>
      <c r="H2564"/>
      <c r="I2564"/>
      <c r="J2564"/>
      <c r="K2564"/>
      <c r="L2564"/>
      <c r="M2564"/>
      <c r="N2564"/>
      <c r="O2564"/>
      <c r="P2564" s="73"/>
      <c r="Q2564" s="74"/>
      <c r="R2564" s="74"/>
      <c r="S2564" s="74"/>
      <c r="T2564" s="74"/>
      <c r="U2564" s="74"/>
      <c r="V2564"/>
      <c r="W2564"/>
      <c r="X2564"/>
      <c r="Y2564" s="13"/>
      <c r="Z2564" s="13"/>
      <c r="AA2564" s="13"/>
      <c r="AC2564"/>
      <c r="AD2564" s="13"/>
      <c r="AI2564" s="2"/>
      <c r="AM2564" s="22"/>
    </row>
    <row r="2565" spans="1:39" s="12" customFormat="1">
      <c r="A2565" s="26"/>
      <c r="B2565" s="11"/>
      <c r="E2565" s="26"/>
      <c r="F2565" s="13"/>
      <c r="G2565" s="13"/>
      <c r="H2565"/>
      <c r="I2565"/>
      <c r="J2565"/>
      <c r="K2565"/>
      <c r="L2565"/>
      <c r="M2565"/>
      <c r="N2565"/>
      <c r="O2565"/>
      <c r="P2565" s="73"/>
      <c r="Q2565" s="74"/>
      <c r="R2565" s="74"/>
      <c r="S2565" s="74"/>
      <c r="T2565" s="74"/>
      <c r="U2565" s="74"/>
      <c r="V2565"/>
      <c r="W2565"/>
      <c r="X2565"/>
      <c r="Y2565" s="13"/>
      <c r="Z2565" s="13"/>
      <c r="AA2565" s="13"/>
      <c r="AC2565"/>
      <c r="AD2565" s="13"/>
      <c r="AI2565" s="2"/>
      <c r="AM2565" s="22"/>
    </row>
    <row r="2566" spans="1:39" s="12" customFormat="1">
      <c r="A2566" s="26"/>
      <c r="B2566" s="11"/>
      <c r="E2566" s="26"/>
      <c r="F2566" s="13"/>
      <c r="G2566" s="13"/>
      <c r="H2566"/>
      <c r="I2566"/>
      <c r="J2566"/>
      <c r="K2566"/>
      <c r="L2566"/>
      <c r="M2566"/>
      <c r="N2566"/>
      <c r="O2566"/>
      <c r="P2566" s="73"/>
      <c r="Q2566" s="74"/>
      <c r="R2566" s="74"/>
      <c r="S2566" s="74"/>
      <c r="T2566" s="74"/>
      <c r="U2566" s="74"/>
      <c r="V2566"/>
      <c r="W2566"/>
      <c r="X2566"/>
      <c r="Y2566" s="13"/>
      <c r="Z2566" s="13"/>
      <c r="AA2566" s="13"/>
      <c r="AC2566"/>
      <c r="AD2566" s="13"/>
      <c r="AI2566" s="2"/>
      <c r="AM2566" s="22"/>
    </row>
    <row r="2567" spans="1:39" s="12" customFormat="1">
      <c r="A2567" s="26"/>
      <c r="B2567" s="11"/>
      <c r="E2567" s="26"/>
      <c r="F2567" s="13"/>
      <c r="G2567" s="13"/>
      <c r="H2567"/>
      <c r="I2567"/>
      <c r="J2567"/>
      <c r="K2567"/>
      <c r="L2567"/>
      <c r="M2567"/>
      <c r="N2567"/>
      <c r="O2567"/>
      <c r="P2567" s="73"/>
      <c r="Q2567" s="74"/>
      <c r="R2567" s="74"/>
      <c r="S2567" s="74"/>
      <c r="T2567" s="74"/>
      <c r="U2567" s="74"/>
      <c r="V2567"/>
      <c r="W2567"/>
      <c r="X2567"/>
      <c r="Y2567" s="13"/>
      <c r="Z2567" s="13"/>
      <c r="AA2567" s="13"/>
      <c r="AC2567"/>
      <c r="AD2567" s="13"/>
      <c r="AI2567" s="2"/>
      <c r="AM2567" s="22"/>
    </row>
    <row r="2568" spans="1:39" s="12" customFormat="1">
      <c r="A2568" s="26"/>
      <c r="B2568" s="11"/>
      <c r="E2568" s="26"/>
      <c r="F2568" s="13"/>
      <c r="G2568" s="13"/>
      <c r="H2568"/>
      <c r="I2568"/>
      <c r="J2568"/>
      <c r="K2568"/>
      <c r="L2568"/>
      <c r="M2568"/>
      <c r="N2568"/>
      <c r="O2568"/>
      <c r="P2568" s="73"/>
      <c r="Q2568" s="74"/>
      <c r="R2568" s="74"/>
      <c r="S2568" s="74"/>
      <c r="T2568" s="74"/>
      <c r="U2568" s="74"/>
      <c r="V2568"/>
      <c r="W2568"/>
      <c r="X2568"/>
      <c r="Y2568" s="13"/>
      <c r="Z2568" s="13"/>
      <c r="AA2568" s="13"/>
      <c r="AC2568"/>
      <c r="AD2568" s="13"/>
      <c r="AI2568" s="2"/>
      <c r="AM2568" s="22"/>
    </row>
    <row r="2569" spans="1:39" s="12" customFormat="1">
      <c r="A2569" s="26"/>
      <c r="B2569" s="11"/>
      <c r="E2569" s="26"/>
      <c r="F2569" s="13"/>
      <c r="G2569" s="13"/>
      <c r="H2569"/>
      <c r="I2569"/>
      <c r="J2569"/>
      <c r="K2569"/>
      <c r="L2569"/>
      <c r="M2569"/>
      <c r="N2569"/>
      <c r="O2569"/>
      <c r="P2569" s="73"/>
      <c r="Q2569" s="74"/>
      <c r="R2569" s="74"/>
      <c r="S2569" s="74"/>
      <c r="T2569" s="74"/>
      <c r="U2569" s="74"/>
      <c r="V2569"/>
      <c r="W2569"/>
      <c r="X2569"/>
      <c r="Y2569" s="13"/>
      <c r="Z2569" s="13"/>
      <c r="AA2569" s="13"/>
      <c r="AC2569"/>
      <c r="AD2569" s="13"/>
      <c r="AI2569" s="2"/>
      <c r="AM2569" s="22"/>
    </row>
    <row r="2570" spans="1:39" s="12" customFormat="1">
      <c r="A2570" s="26"/>
      <c r="B2570" s="11"/>
      <c r="E2570" s="26"/>
      <c r="F2570" s="13"/>
      <c r="G2570" s="13"/>
      <c r="H2570"/>
      <c r="I2570"/>
      <c r="J2570"/>
      <c r="K2570"/>
      <c r="L2570"/>
      <c r="M2570"/>
      <c r="N2570"/>
      <c r="O2570"/>
      <c r="P2570" s="73"/>
      <c r="Q2570" s="74"/>
      <c r="R2570" s="74"/>
      <c r="S2570" s="74"/>
      <c r="T2570" s="74"/>
      <c r="U2570" s="74"/>
      <c r="V2570"/>
      <c r="W2570"/>
      <c r="X2570"/>
      <c r="Y2570" s="13"/>
      <c r="Z2570" s="13"/>
      <c r="AA2570" s="13"/>
      <c r="AC2570"/>
      <c r="AD2570" s="13"/>
      <c r="AI2570" s="2"/>
      <c r="AM2570" s="22"/>
    </row>
    <row r="2571" spans="1:39" s="12" customFormat="1">
      <c r="A2571" s="26"/>
      <c r="B2571" s="11"/>
      <c r="E2571" s="26"/>
      <c r="F2571" s="13"/>
      <c r="G2571" s="13"/>
      <c r="H2571"/>
      <c r="I2571"/>
      <c r="J2571"/>
      <c r="K2571"/>
      <c r="L2571"/>
      <c r="M2571"/>
      <c r="N2571"/>
      <c r="O2571"/>
      <c r="P2571" s="73"/>
      <c r="Q2571" s="74"/>
      <c r="R2571" s="74"/>
      <c r="S2571" s="74"/>
      <c r="T2571" s="74"/>
      <c r="U2571" s="74"/>
      <c r="V2571"/>
      <c r="W2571"/>
      <c r="X2571"/>
      <c r="Y2571" s="13"/>
      <c r="Z2571" s="13"/>
      <c r="AA2571" s="13"/>
      <c r="AC2571"/>
      <c r="AD2571" s="13"/>
      <c r="AI2571" s="2"/>
      <c r="AM2571" s="22"/>
    </row>
    <row r="2572" spans="1:39" s="12" customFormat="1">
      <c r="A2572" s="26"/>
      <c r="B2572" s="11"/>
      <c r="E2572" s="26"/>
      <c r="F2572" s="13"/>
      <c r="G2572" s="13"/>
      <c r="H2572"/>
      <c r="I2572"/>
      <c r="J2572"/>
      <c r="K2572"/>
      <c r="L2572"/>
      <c r="M2572"/>
      <c r="N2572"/>
      <c r="O2572"/>
      <c r="P2572" s="73"/>
      <c r="Q2572" s="74"/>
      <c r="R2572" s="74"/>
      <c r="S2572" s="74"/>
      <c r="T2572" s="74"/>
      <c r="U2572" s="74"/>
      <c r="V2572"/>
      <c r="W2572"/>
      <c r="X2572"/>
      <c r="Y2572" s="13"/>
      <c r="Z2572" s="13"/>
      <c r="AA2572" s="13"/>
      <c r="AC2572"/>
      <c r="AD2572" s="13"/>
      <c r="AI2572" s="2"/>
      <c r="AM2572" s="22"/>
    </row>
    <row r="2573" spans="1:39" s="12" customFormat="1">
      <c r="A2573" s="26"/>
      <c r="B2573" s="11"/>
      <c r="E2573" s="26"/>
      <c r="F2573" s="13"/>
      <c r="G2573" s="13"/>
      <c r="H2573"/>
      <c r="I2573"/>
      <c r="J2573"/>
      <c r="K2573"/>
      <c r="L2573"/>
      <c r="M2573"/>
      <c r="N2573"/>
      <c r="O2573"/>
      <c r="P2573" s="73"/>
      <c r="Q2573" s="74"/>
      <c r="R2573" s="74"/>
      <c r="S2573" s="74"/>
      <c r="T2573" s="74"/>
      <c r="U2573" s="74"/>
      <c r="V2573"/>
      <c r="W2573"/>
      <c r="X2573"/>
      <c r="Y2573" s="13"/>
      <c r="Z2573" s="13"/>
      <c r="AA2573" s="13"/>
      <c r="AC2573"/>
      <c r="AD2573" s="13"/>
      <c r="AI2573" s="2"/>
      <c r="AM2573" s="22"/>
    </row>
    <row r="2574" spans="1:39" s="12" customFormat="1">
      <c r="A2574" s="26"/>
      <c r="B2574" s="11"/>
      <c r="E2574" s="26"/>
      <c r="F2574" s="13"/>
      <c r="G2574" s="13"/>
      <c r="H2574"/>
      <c r="I2574"/>
      <c r="J2574"/>
      <c r="K2574"/>
      <c r="L2574"/>
      <c r="M2574"/>
      <c r="N2574"/>
      <c r="O2574"/>
      <c r="P2574" s="73"/>
      <c r="Q2574" s="74"/>
      <c r="R2574" s="74"/>
      <c r="S2574" s="74"/>
      <c r="T2574" s="74"/>
      <c r="U2574" s="74"/>
      <c r="V2574"/>
      <c r="W2574"/>
      <c r="X2574"/>
      <c r="Y2574" s="13"/>
      <c r="Z2574" s="13"/>
      <c r="AA2574" s="13"/>
      <c r="AC2574"/>
      <c r="AD2574" s="13"/>
      <c r="AI2574" s="2"/>
      <c r="AM2574" s="22"/>
    </row>
    <row r="2575" spans="1:39" s="12" customFormat="1">
      <c r="A2575" s="26"/>
      <c r="B2575" s="11"/>
      <c r="E2575" s="26"/>
      <c r="F2575" s="13"/>
      <c r="G2575" s="13"/>
      <c r="H2575"/>
      <c r="I2575"/>
      <c r="J2575"/>
      <c r="K2575"/>
      <c r="L2575"/>
      <c r="M2575"/>
      <c r="N2575"/>
      <c r="O2575"/>
      <c r="P2575" s="73"/>
      <c r="Q2575" s="74"/>
      <c r="R2575" s="74"/>
      <c r="S2575" s="74"/>
      <c r="T2575" s="74"/>
      <c r="U2575" s="74"/>
      <c r="V2575"/>
      <c r="W2575"/>
      <c r="X2575"/>
      <c r="Y2575" s="13"/>
      <c r="Z2575" s="13"/>
      <c r="AA2575" s="13"/>
      <c r="AC2575"/>
      <c r="AD2575" s="13"/>
      <c r="AI2575" s="2"/>
      <c r="AM2575" s="22"/>
    </row>
    <row r="2576" spans="1:39" s="12" customFormat="1">
      <c r="A2576" s="26"/>
      <c r="B2576" s="11"/>
      <c r="E2576" s="26"/>
      <c r="F2576" s="13"/>
      <c r="G2576" s="13"/>
      <c r="H2576"/>
      <c r="I2576"/>
      <c r="J2576"/>
      <c r="K2576"/>
      <c r="L2576"/>
      <c r="M2576"/>
      <c r="N2576"/>
      <c r="O2576"/>
      <c r="P2576" s="73"/>
      <c r="Q2576" s="74"/>
      <c r="R2576" s="74"/>
      <c r="S2576" s="74"/>
      <c r="T2576" s="74"/>
      <c r="U2576" s="74"/>
      <c r="V2576"/>
      <c r="W2576"/>
      <c r="X2576"/>
      <c r="Y2576" s="13"/>
      <c r="Z2576" s="13"/>
      <c r="AA2576" s="13"/>
      <c r="AC2576"/>
      <c r="AD2576" s="13"/>
      <c r="AI2576" s="2"/>
      <c r="AM2576" s="22"/>
    </row>
    <row r="2577" spans="1:39" s="12" customFormat="1">
      <c r="A2577" s="26"/>
      <c r="B2577" s="11"/>
      <c r="E2577" s="26"/>
      <c r="F2577" s="13"/>
      <c r="G2577" s="13"/>
      <c r="H2577"/>
      <c r="I2577"/>
      <c r="J2577"/>
      <c r="K2577"/>
      <c r="L2577"/>
      <c r="M2577"/>
      <c r="N2577"/>
      <c r="O2577"/>
      <c r="P2577" s="73"/>
      <c r="Q2577" s="74"/>
      <c r="R2577" s="74"/>
      <c r="S2577" s="74"/>
      <c r="T2577" s="74"/>
      <c r="U2577" s="74"/>
      <c r="V2577"/>
      <c r="W2577"/>
      <c r="X2577"/>
      <c r="Y2577" s="13"/>
      <c r="Z2577" s="13"/>
      <c r="AA2577" s="13"/>
      <c r="AC2577"/>
      <c r="AD2577" s="13"/>
      <c r="AI2577" s="2"/>
      <c r="AM2577" s="22"/>
    </row>
    <row r="2578" spans="1:39" s="12" customFormat="1">
      <c r="A2578" s="26"/>
      <c r="B2578" s="11"/>
      <c r="E2578" s="26"/>
      <c r="F2578" s="13"/>
      <c r="G2578" s="13"/>
      <c r="H2578"/>
      <c r="I2578"/>
      <c r="J2578"/>
      <c r="K2578"/>
      <c r="L2578"/>
      <c r="M2578"/>
      <c r="N2578"/>
      <c r="O2578"/>
      <c r="P2578" s="73"/>
      <c r="Q2578" s="74"/>
      <c r="R2578" s="74"/>
      <c r="S2578" s="74"/>
      <c r="T2578" s="74"/>
      <c r="U2578" s="74"/>
      <c r="V2578"/>
      <c r="W2578"/>
      <c r="X2578"/>
      <c r="Y2578" s="13"/>
      <c r="Z2578" s="13"/>
      <c r="AA2578" s="13"/>
      <c r="AC2578"/>
      <c r="AD2578" s="13"/>
      <c r="AI2578" s="2"/>
      <c r="AM2578" s="22"/>
    </row>
    <row r="2579" spans="1:39" s="12" customFormat="1">
      <c r="A2579" s="26"/>
      <c r="B2579" s="11"/>
      <c r="E2579" s="26"/>
      <c r="F2579" s="13"/>
      <c r="G2579" s="13"/>
      <c r="H2579"/>
      <c r="I2579"/>
      <c r="J2579"/>
      <c r="K2579"/>
      <c r="L2579"/>
      <c r="M2579"/>
      <c r="N2579"/>
      <c r="O2579"/>
      <c r="P2579" s="73"/>
      <c r="Q2579" s="74"/>
      <c r="R2579" s="74"/>
      <c r="S2579" s="74"/>
      <c r="T2579" s="74"/>
      <c r="U2579" s="74"/>
      <c r="V2579"/>
      <c r="W2579"/>
      <c r="X2579"/>
      <c r="Y2579" s="13"/>
      <c r="Z2579" s="13"/>
      <c r="AA2579" s="13"/>
      <c r="AC2579"/>
      <c r="AD2579" s="13"/>
      <c r="AI2579" s="2"/>
      <c r="AM2579" s="22"/>
    </row>
    <row r="2580" spans="1:39" s="12" customFormat="1">
      <c r="A2580" s="26"/>
      <c r="B2580" s="11"/>
      <c r="E2580" s="26"/>
      <c r="F2580" s="13"/>
      <c r="G2580" s="13"/>
      <c r="H2580"/>
      <c r="I2580"/>
      <c r="J2580"/>
      <c r="K2580"/>
      <c r="L2580"/>
      <c r="M2580"/>
      <c r="N2580"/>
      <c r="O2580"/>
      <c r="P2580" s="73"/>
      <c r="Q2580" s="74"/>
      <c r="R2580" s="74"/>
      <c r="S2580" s="74"/>
      <c r="T2580" s="74"/>
      <c r="U2580" s="74"/>
      <c r="V2580"/>
      <c r="W2580"/>
      <c r="X2580"/>
      <c r="Y2580" s="13"/>
      <c r="Z2580" s="13"/>
      <c r="AA2580" s="13"/>
      <c r="AC2580"/>
      <c r="AD2580" s="13"/>
      <c r="AI2580" s="2"/>
      <c r="AM2580" s="22"/>
    </row>
    <row r="2581" spans="1:39" s="12" customFormat="1">
      <c r="A2581" s="26"/>
      <c r="B2581" s="11"/>
      <c r="E2581" s="26"/>
      <c r="F2581" s="13"/>
      <c r="G2581" s="13"/>
      <c r="H2581"/>
      <c r="I2581"/>
      <c r="J2581"/>
      <c r="K2581"/>
      <c r="L2581"/>
      <c r="M2581"/>
      <c r="N2581"/>
      <c r="O2581"/>
      <c r="P2581" s="73"/>
      <c r="Q2581" s="74"/>
      <c r="R2581" s="74"/>
      <c r="S2581" s="74"/>
      <c r="T2581" s="74"/>
      <c r="U2581" s="74"/>
      <c r="V2581"/>
      <c r="W2581"/>
      <c r="X2581"/>
      <c r="Y2581" s="13"/>
      <c r="Z2581" s="13"/>
      <c r="AA2581" s="13"/>
      <c r="AC2581"/>
      <c r="AD2581" s="13"/>
      <c r="AI2581" s="2"/>
      <c r="AM2581" s="22"/>
    </row>
    <row r="2582" spans="1:39" s="12" customFormat="1">
      <c r="A2582" s="26"/>
      <c r="B2582" s="11"/>
      <c r="E2582" s="26"/>
      <c r="F2582" s="13"/>
      <c r="G2582" s="13"/>
      <c r="H2582"/>
      <c r="I2582"/>
      <c r="J2582"/>
      <c r="K2582"/>
      <c r="L2582"/>
      <c r="M2582"/>
      <c r="N2582"/>
      <c r="O2582"/>
      <c r="P2582" s="73"/>
      <c r="Q2582" s="74"/>
      <c r="R2582" s="74"/>
      <c r="S2582" s="74"/>
      <c r="T2582" s="74"/>
      <c r="U2582" s="74"/>
      <c r="V2582"/>
      <c r="W2582"/>
      <c r="X2582"/>
      <c r="Y2582" s="13"/>
      <c r="Z2582" s="13"/>
      <c r="AA2582" s="13"/>
      <c r="AC2582"/>
      <c r="AD2582" s="13"/>
      <c r="AI2582" s="2"/>
      <c r="AM2582" s="22"/>
    </row>
    <row r="2583" spans="1:39" s="12" customFormat="1">
      <c r="A2583" s="26"/>
      <c r="B2583" s="11"/>
      <c r="E2583" s="26"/>
      <c r="F2583" s="13"/>
      <c r="G2583" s="13"/>
      <c r="H2583"/>
      <c r="I2583"/>
      <c r="J2583"/>
      <c r="K2583"/>
      <c r="L2583"/>
      <c r="M2583"/>
      <c r="N2583"/>
      <c r="O2583"/>
      <c r="P2583" s="73"/>
      <c r="Q2583" s="74"/>
      <c r="R2583" s="74"/>
      <c r="S2583" s="74"/>
      <c r="T2583" s="74"/>
      <c r="U2583" s="74"/>
      <c r="V2583"/>
      <c r="W2583"/>
      <c r="X2583"/>
      <c r="Y2583" s="13"/>
      <c r="Z2583" s="13"/>
      <c r="AA2583" s="13"/>
      <c r="AC2583"/>
      <c r="AD2583" s="13"/>
      <c r="AI2583" s="2"/>
      <c r="AM2583" s="22"/>
    </row>
    <row r="2584" spans="1:39" s="12" customFormat="1">
      <c r="A2584" s="26"/>
      <c r="B2584" s="11"/>
      <c r="E2584" s="26"/>
      <c r="F2584" s="13"/>
      <c r="G2584" s="13"/>
      <c r="H2584"/>
      <c r="I2584"/>
      <c r="J2584"/>
      <c r="K2584"/>
      <c r="L2584"/>
      <c r="M2584"/>
      <c r="N2584"/>
      <c r="O2584"/>
      <c r="P2584" s="73"/>
      <c r="Q2584" s="74"/>
      <c r="R2584" s="74"/>
      <c r="S2584" s="74"/>
      <c r="T2584" s="74"/>
      <c r="U2584" s="74"/>
      <c r="V2584"/>
      <c r="W2584"/>
      <c r="X2584"/>
      <c r="Y2584" s="13"/>
      <c r="Z2584" s="13"/>
      <c r="AA2584" s="13"/>
      <c r="AC2584"/>
      <c r="AD2584" s="13"/>
      <c r="AI2584" s="2"/>
      <c r="AM2584" s="22"/>
    </row>
    <row r="2585" spans="1:39" s="12" customFormat="1">
      <c r="A2585" s="26"/>
      <c r="B2585" s="11"/>
      <c r="E2585" s="26"/>
      <c r="F2585" s="13"/>
      <c r="G2585" s="13"/>
      <c r="H2585"/>
      <c r="I2585"/>
      <c r="J2585"/>
      <c r="K2585"/>
      <c r="L2585"/>
      <c r="M2585"/>
      <c r="N2585"/>
      <c r="O2585"/>
      <c r="P2585" s="73"/>
      <c r="Q2585" s="74"/>
      <c r="R2585" s="74"/>
      <c r="S2585" s="74"/>
      <c r="T2585" s="74"/>
      <c r="U2585" s="74"/>
      <c r="V2585"/>
      <c r="W2585"/>
      <c r="X2585"/>
      <c r="Y2585" s="13"/>
      <c r="Z2585" s="13"/>
      <c r="AA2585" s="13"/>
      <c r="AC2585"/>
      <c r="AD2585" s="13"/>
      <c r="AI2585" s="2"/>
      <c r="AM2585" s="22"/>
    </row>
    <row r="2586" spans="1:39" s="12" customFormat="1">
      <c r="A2586" s="26"/>
      <c r="B2586" s="11"/>
      <c r="E2586" s="26"/>
      <c r="F2586" s="13"/>
      <c r="G2586" s="13"/>
      <c r="H2586"/>
      <c r="I2586"/>
      <c r="J2586"/>
      <c r="K2586"/>
      <c r="L2586"/>
      <c r="M2586"/>
      <c r="N2586"/>
      <c r="O2586"/>
      <c r="P2586" s="73"/>
      <c r="Q2586" s="74"/>
      <c r="R2586" s="74"/>
      <c r="S2586" s="74"/>
      <c r="T2586" s="74"/>
      <c r="U2586" s="74"/>
      <c r="V2586"/>
      <c r="W2586"/>
      <c r="X2586"/>
      <c r="Y2586" s="13"/>
      <c r="Z2586" s="13"/>
      <c r="AA2586" s="13"/>
      <c r="AC2586"/>
      <c r="AD2586" s="13"/>
      <c r="AI2586" s="2"/>
      <c r="AM2586" s="22"/>
    </row>
    <row r="2587" spans="1:39" s="12" customFormat="1">
      <c r="A2587" s="26"/>
      <c r="B2587" s="11"/>
      <c r="E2587" s="26"/>
      <c r="F2587" s="13"/>
      <c r="G2587" s="13"/>
      <c r="H2587"/>
      <c r="I2587"/>
      <c r="J2587"/>
      <c r="K2587"/>
      <c r="L2587"/>
      <c r="M2587"/>
      <c r="N2587"/>
      <c r="O2587"/>
      <c r="P2587" s="73"/>
      <c r="Q2587" s="74"/>
      <c r="R2587" s="74"/>
      <c r="S2587" s="74"/>
      <c r="T2587" s="74"/>
      <c r="U2587" s="74"/>
      <c r="V2587"/>
      <c r="W2587"/>
      <c r="X2587"/>
      <c r="Y2587" s="13"/>
      <c r="Z2587" s="13"/>
      <c r="AA2587" s="13"/>
      <c r="AC2587"/>
      <c r="AD2587" s="13"/>
      <c r="AI2587" s="2"/>
      <c r="AM2587" s="22"/>
    </row>
    <row r="2588" spans="1:39" s="12" customFormat="1">
      <c r="A2588" s="26"/>
      <c r="B2588" s="11"/>
      <c r="E2588" s="26"/>
      <c r="F2588" s="13"/>
      <c r="G2588" s="13"/>
      <c r="H2588"/>
      <c r="I2588"/>
      <c r="J2588"/>
      <c r="K2588"/>
      <c r="L2588"/>
      <c r="M2588"/>
      <c r="N2588"/>
      <c r="O2588"/>
      <c r="P2588" s="73"/>
      <c r="Q2588" s="74"/>
      <c r="R2588" s="74"/>
      <c r="S2588" s="74"/>
      <c r="T2588" s="74"/>
      <c r="U2588" s="74"/>
      <c r="V2588"/>
      <c r="W2588"/>
      <c r="X2588"/>
      <c r="Y2588" s="13"/>
      <c r="Z2588" s="13"/>
      <c r="AA2588" s="13"/>
      <c r="AC2588"/>
      <c r="AD2588" s="13"/>
      <c r="AI2588" s="2"/>
      <c r="AM2588" s="22"/>
    </row>
    <row r="2589" spans="1:39" s="12" customFormat="1">
      <c r="A2589" s="26"/>
      <c r="B2589" s="11"/>
      <c r="E2589" s="26"/>
      <c r="F2589" s="13"/>
      <c r="G2589" s="13"/>
      <c r="H2589"/>
      <c r="I2589"/>
      <c r="J2589"/>
      <c r="K2589"/>
      <c r="L2589"/>
      <c r="M2589"/>
      <c r="N2589"/>
      <c r="O2589"/>
      <c r="P2589" s="73"/>
      <c r="Q2589" s="74"/>
      <c r="R2589" s="74"/>
      <c r="S2589" s="74"/>
      <c r="T2589" s="74"/>
      <c r="U2589" s="74"/>
      <c r="V2589"/>
      <c r="W2589"/>
      <c r="X2589"/>
      <c r="Y2589" s="13"/>
      <c r="Z2589" s="13"/>
      <c r="AA2589" s="13"/>
      <c r="AC2589"/>
      <c r="AD2589" s="13"/>
      <c r="AI2589" s="2"/>
      <c r="AM2589" s="22"/>
    </row>
    <row r="2590" spans="1:39" s="12" customFormat="1">
      <c r="A2590" s="26"/>
      <c r="B2590" s="11"/>
      <c r="E2590" s="26"/>
      <c r="F2590" s="13"/>
      <c r="G2590" s="13"/>
      <c r="H2590"/>
      <c r="I2590"/>
      <c r="J2590"/>
      <c r="K2590"/>
      <c r="L2590"/>
      <c r="M2590"/>
      <c r="N2590"/>
      <c r="O2590"/>
      <c r="P2590" s="73"/>
      <c r="Q2590" s="74"/>
      <c r="R2590" s="74"/>
      <c r="S2590" s="74"/>
      <c r="T2590" s="74"/>
      <c r="U2590" s="74"/>
      <c r="V2590"/>
      <c r="W2590"/>
      <c r="X2590"/>
      <c r="Y2590" s="13"/>
      <c r="Z2590" s="13"/>
      <c r="AA2590" s="13"/>
      <c r="AC2590"/>
      <c r="AD2590" s="13"/>
      <c r="AI2590" s="2"/>
      <c r="AM2590" s="22"/>
    </row>
    <row r="2591" spans="1:39" s="12" customFormat="1">
      <c r="A2591" s="26"/>
      <c r="B2591" s="11"/>
      <c r="E2591" s="26"/>
      <c r="F2591" s="13"/>
      <c r="G2591" s="13"/>
      <c r="H2591"/>
      <c r="I2591"/>
      <c r="J2591"/>
      <c r="K2591"/>
      <c r="L2591"/>
      <c r="M2591"/>
      <c r="N2591"/>
      <c r="O2591"/>
      <c r="P2591" s="73"/>
      <c r="Q2591" s="74"/>
      <c r="R2591" s="74"/>
      <c r="S2591" s="74"/>
      <c r="T2591" s="74"/>
      <c r="U2591" s="74"/>
      <c r="V2591"/>
      <c r="W2591"/>
      <c r="X2591"/>
      <c r="Y2591" s="13"/>
      <c r="Z2591" s="13"/>
      <c r="AA2591" s="13"/>
      <c r="AC2591"/>
      <c r="AD2591" s="13"/>
      <c r="AI2591" s="2"/>
      <c r="AM2591" s="22"/>
    </row>
    <row r="2592" spans="1:39" s="12" customFormat="1">
      <c r="A2592" s="26"/>
      <c r="B2592" s="11"/>
      <c r="E2592" s="26"/>
      <c r="F2592" s="13"/>
      <c r="G2592" s="13"/>
      <c r="H2592"/>
      <c r="I2592"/>
      <c r="J2592"/>
      <c r="K2592"/>
      <c r="L2592"/>
      <c r="M2592"/>
      <c r="N2592"/>
      <c r="O2592"/>
      <c r="P2592" s="73"/>
      <c r="Q2592" s="74"/>
      <c r="R2592" s="74"/>
      <c r="S2592" s="74"/>
      <c r="T2592" s="74"/>
      <c r="U2592" s="74"/>
      <c r="V2592"/>
      <c r="W2592"/>
      <c r="X2592"/>
      <c r="Y2592" s="13"/>
      <c r="Z2592" s="13"/>
      <c r="AA2592" s="13"/>
      <c r="AC2592"/>
      <c r="AD2592" s="13"/>
      <c r="AI2592" s="2"/>
      <c r="AM2592" s="22"/>
    </row>
    <row r="2593" spans="1:39" s="12" customFormat="1">
      <c r="A2593" s="26"/>
      <c r="B2593" s="11"/>
      <c r="E2593" s="26"/>
      <c r="F2593" s="13"/>
      <c r="G2593" s="13"/>
      <c r="H2593"/>
      <c r="I2593"/>
      <c r="J2593"/>
      <c r="K2593"/>
      <c r="L2593"/>
      <c r="M2593"/>
      <c r="N2593"/>
      <c r="O2593"/>
      <c r="P2593" s="73"/>
      <c r="Q2593" s="74"/>
      <c r="R2593" s="74"/>
      <c r="S2593" s="74"/>
      <c r="T2593" s="74"/>
      <c r="U2593" s="74"/>
      <c r="V2593"/>
      <c r="W2593"/>
      <c r="X2593"/>
      <c r="Y2593" s="13"/>
      <c r="Z2593" s="13"/>
      <c r="AA2593" s="13"/>
      <c r="AC2593"/>
      <c r="AD2593" s="13"/>
      <c r="AI2593" s="2"/>
      <c r="AM2593" s="22"/>
    </row>
    <row r="2594" spans="1:39" s="12" customFormat="1">
      <c r="A2594" s="26"/>
      <c r="B2594" s="11"/>
      <c r="E2594" s="26"/>
      <c r="F2594" s="13"/>
      <c r="G2594" s="13"/>
      <c r="H2594"/>
      <c r="I2594"/>
      <c r="J2594"/>
      <c r="K2594"/>
      <c r="L2594"/>
      <c r="M2594"/>
      <c r="N2594"/>
      <c r="O2594"/>
      <c r="P2594" s="73"/>
      <c r="Q2594" s="74"/>
      <c r="R2594" s="74"/>
      <c r="S2594" s="74"/>
      <c r="T2594" s="74"/>
      <c r="U2594" s="74"/>
      <c r="V2594"/>
      <c r="W2594"/>
      <c r="X2594"/>
      <c r="Y2594" s="13"/>
      <c r="Z2594" s="13"/>
      <c r="AA2594" s="13"/>
      <c r="AC2594"/>
      <c r="AD2594" s="13"/>
      <c r="AI2594" s="2"/>
      <c r="AM2594" s="22"/>
    </row>
    <row r="2595" spans="1:39" s="12" customFormat="1">
      <c r="A2595" s="26"/>
      <c r="B2595" s="11"/>
      <c r="E2595" s="26"/>
      <c r="F2595" s="13"/>
      <c r="G2595" s="13"/>
      <c r="H2595"/>
      <c r="I2595"/>
      <c r="J2595"/>
      <c r="K2595"/>
      <c r="L2595"/>
      <c r="M2595"/>
      <c r="N2595"/>
      <c r="O2595"/>
      <c r="P2595" s="73"/>
      <c r="Q2595" s="74"/>
      <c r="R2595" s="74"/>
      <c r="S2595" s="74"/>
      <c r="T2595" s="74"/>
      <c r="U2595" s="74"/>
      <c r="V2595"/>
      <c r="W2595"/>
      <c r="X2595"/>
      <c r="Y2595" s="13"/>
      <c r="Z2595" s="13"/>
      <c r="AA2595" s="13"/>
      <c r="AC2595"/>
      <c r="AD2595" s="13"/>
      <c r="AI2595" s="2"/>
      <c r="AM2595" s="22"/>
    </row>
    <row r="2596" spans="1:39" s="12" customFormat="1">
      <c r="A2596" s="26"/>
      <c r="B2596" s="11"/>
      <c r="E2596" s="26"/>
      <c r="F2596" s="13"/>
      <c r="G2596" s="13"/>
      <c r="H2596"/>
      <c r="I2596"/>
      <c r="J2596"/>
      <c r="K2596"/>
      <c r="L2596"/>
      <c r="M2596"/>
      <c r="N2596"/>
      <c r="O2596"/>
      <c r="P2596" s="73"/>
      <c r="Q2596" s="74"/>
      <c r="R2596" s="74"/>
      <c r="S2596" s="74"/>
      <c r="T2596" s="74"/>
      <c r="U2596" s="74"/>
      <c r="V2596"/>
      <c r="W2596"/>
      <c r="X2596"/>
      <c r="Y2596" s="13"/>
      <c r="Z2596" s="13"/>
      <c r="AA2596" s="13"/>
      <c r="AC2596"/>
      <c r="AD2596" s="13"/>
      <c r="AI2596" s="2"/>
      <c r="AM2596" s="22"/>
    </row>
    <row r="2597" spans="1:39" s="12" customFormat="1">
      <c r="A2597" s="26"/>
      <c r="B2597" s="11"/>
      <c r="E2597" s="26"/>
      <c r="F2597" s="13"/>
      <c r="G2597" s="13"/>
      <c r="H2597"/>
      <c r="I2597"/>
      <c r="J2597"/>
      <c r="K2597"/>
      <c r="L2597"/>
      <c r="M2597"/>
      <c r="N2597"/>
      <c r="O2597"/>
      <c r="P2597" s="73"/>
      <c r="Q2597" s="74"/>
      <c r="R2597" s="74"/>
      <c r="S2597" s="74"/>
      <c r="T2597" s="74"/>
      <c r="U2597" s="74"/>
      <c r="V2597"/>
      <c r="W2597"/>
      <c r="X2597"/>
      <c r="Y2597" s="13"/>
      <c r="Z2597" s="13"/>
      <c r="AA2597" s="13"/>
      <c r="AC2597"/>
      <c r="AD2597" s="13"/>
      <c r="AI2597" s="2"/>
      <c r="AM2597" s="22"/>
    </row>
    <row r="2598" spans="1:39" s="12" customFormat="1">
      <c r="A2598" s="26"/>
      <c r="B2598" s="11"/>
      <c r="E2598" s="26"/>
      <c r="F2598" s="13"/>
      <c r="G2598" s="13"/>
      <c r="H2598"/>
      <c r="I2598"/>
      <c r="J2598"/>
      <c r="K2598"/>
      <c r="L2598"/>
      <c r="M2598"/>
      <c r="N2598"/>
      <c r="O2598"/>
      <c r="P2598" s="73"/>
      <c r="Q2598" s="74"/>
      <c r="R2598" s="74"/>
      <c r="S2598" s="74"/>
      <c r="T2598" s="74"/>
      <c r="U2598" s="74"/>
      <c r="V2598"/>
      <c r="W2598"/>
      <c r="X2598"/>
      <c r="Y2598" s="13"/>
      <c r="Z2598" s="13"/>
      <c r="AA2598" s="13"/>
      <c r="AC2598"/>
      <c r="AD2598" s="13"/>
      <c r="AI2598" s="2"/>
      <c r="AM2598" s="22"/>
    </row>
    <row r="2599" spans="1:39" s="12" customFormat="1">
      <c r="A2599" s="26"/>
      <c r="B2599" s="11"/>
      <c r="E2599" s="26"/>
      <c r="F2599" s="13"/>
      <c r="G2599" s="13"/>
      <c r="H2599"/>
      <c r="I2599"/>
      <c r="J2599"/>
      <c r="K2599"/>
      <c r="L2599"/>
      <c r="M2599"/>
      <c r="N2599"/>
      <c r="O2599"/>
      <c r="P2599" s="73"/>
      <c r="Q2599" s="74"/>
      <c r="R2599" s="74"/>
      <c r="S2599" s="74"/>
      <c r="T2599" s="74"/>
      <c r="U2599" s="74"/>
      <c r="V2599"/>
      <c r="W2599"/>
      <c r="X2599"/>
      <c r="Y2599" s="13"/>
      <c r="Z2599" s="13"/>
      <c r="AA2599" s="13"/>
      <c r="AC2599"/>
      <c r="AD2599" s="13"/>
      <c r="AI2599" s="2"/>
      <c r="AM2599" s="22"/>
    </row>
    <row r="2600" spans="1:39" s="12" customFormat="1">
      <c r="A2600" s="26"/>
      <c r="B2600" s="11"/>
      <c r="E2600" s="26"/>
      <c r="F2600" s="13"/>
      <c r="G2600" s="13"/>
      <c r="H2600"/>
      <c r="I2600"/>
      <c r="J2600"/>
      <c r="K2600"/>
      <c r="L2600"/>
      <c r="M2600"/>
      <c r="N2600"/>
      <c r="O2600"/>
      <c r="P2600" s="73"/>
      <c r="Q2600" s="74"/>
      <c r="R2600" s="74"/>
      <c r="S2600" s="74"/>
      <c r="T2600" s="74"/>
      <c r="U2600" s="74"/>
      <c r="V2600"/>
      <c r="W2600"/>
      <c r="X2600"/>
      <c r="Y2600" s="13"/>
      <c r="Z2600" s="13"/>
      <c r="AA2600" s="13"/>
      <c r="AC2600"/>
      <c r="AD2600" s="13"/>
      <c r="AI2600" s="2"/>
      <c r="AM2600" s="22"/>
    </row>
    <row r="2601" spans="1:39" s="12" customFormat="1">
      <c r="A2601" s="26"/>
      <c r="B2601" s="11"/>
      <c r="E2601" s="26"/>
      <c r="F2601" s="13"/>
      <c r="G2601" s="13"/>
      <c r="H2601"/>
      <c r="I2601"/>
      <c r="J2601"/>
      <c r="K2601"/>
      <c r="L2601"/>
      <c r="M2601"/>
      <c r="N2601"/>
      <c r="O2601"/>
      <c r="P2601" s="73"/>
      <c r="Q2601" s="74"/>
      <c r="R2601" s="74"/>
      <c r="S2601" s="74"/>
      <c r="T2601" s="74"/>
      <c r="U2601" s="74"/>
      <c r="V2601"/>
      <c r="W2601"/>
      <c r="X2601"/>
      <c r="Y2601" s="13"/>
      <c r="Z2601" s="13"/>
      <c r="AA2601" s="13"/>
      <c r="AC2601"/>
      <c r="AD2601" s="13"/>
      <c r="AI2601" s="2"/>
      <c r="AM2601" s="22"/>
    </row>
    <row r="2602" spans="1:39" s="12" customFormat="1">
      <c r="A2602" s="26"/>
      <c r="B2602" s="11"/>
      <c r="E2602" s="26"/>
      <c r="F2602" s="13"/>
      <c r="G2602" s="13"/>
      <c r="H2602"/>
      <c r="I2602"/>
      <c r="J2602"/>
      <c r="K2602"/>
      <c r="L2602"/>
      <c r="M2602"/>
      <c r="N2602"/>
      <c r="O2602"/>
      <c r="P2602" s="73"/>
      <c r="Q2602" s="74"/>
      <c r="R2602" s="74"/>
      <c r="S2602" s="74"/>
      <c r="T2602" s="74"/>
      <c r="U2602" s="74"/>
      <c r="V2602"/>
      <c r="W2602"/>
      <c r="X2602"/>
      <c r="Y2602" s="13"/>
      <c r="Z2602" s="13"/>
      <c r="AA2602" s="13"/>
      <c r="AC2602"/>
      <c r="AD2602" s="13"/>
      <c r="AI2602" s="2"/>
      <c r="AM2602" s="22"/>
    </row>
    <row r="2603" spans="1:39" s="12" customFormat="1">
      <c r="A2603" s="26"/>
      <c r="B2603" s="11"/>
      <c r="E2603" s="26"/>
      <c r="F2603" s="13"/>
      <c r="G2603" s="13"/>
      <c r="H2603"/>
      <c r="I2603"/>
      <c r="J2603"/>
      <c r="K2603"/>
      <c r="L2603"/>
      <c r="M2603"/>
      <c r="N2603"/>
      <c r="O2603"/>
      <c r="P2603" s="73"/>
      <c r="Q2603" s="74"/>
      <c r="R2603" s="74"/>
      <c r="S2603" s="74"/>
      <c r="T2603" s="74"/>
      <c r="U2603" s="74"/>
      <c r="V2603"/>
      <c r="W2603"/>
      <c r="X2603"/>
      <c r="Y2603" s="13"/>
      <c r="Z2603" s="13"/>
      <c r="AA2603" s="13"/>
      <c r="AC2603"/>
      <c r="AD2603" s="13"/>
      <c r="AI2603" s="2"/>
      <c r="AM2603" s="22"/>
    </row>
    <row r="2604" spans="1:39" s="12" customFormat="1">
      <c r="A2604" s="26"/>
      <c r="B2604" s="11"/>
      <c r="E2604" s="26"/>
      <c r="F2604" s="13"/>
      <c r="G2604" s="13"/>
      <c r="H2604"/>
      <c r="I2604"/>
      <c r="J2604"/>
      <c r="K2604"/>
      <c r="L2604"/>
      <c r="M2604"/>
      <c r="N2604"/>
      <c r="O2604"/>
      <c r="P2604" s="73"/>
      <c r="Q2604" s="74"/>
      <c r="R2604" s="74"/>
      <c r="S2604" s="74"/>
      <c r="T2604" s="74"/>
      <c r="U2604" s="74"/>
      <c r="V2604"/>
      <c r="W2604"/>
      <c r="X2604"/>
      <c r="Y2604" s="13"/>
      <c r="Z2604" s="13"/>
      <c r="AA2604" s="13"/>
      <c r="AC2604"/>
      <c r="AD2604" s="13"/>
      <c r="AI2604" s="2"/>
      <c r="AM2604" s="22"/>
    </row>
    <row r="2605" spans="1:39" s="12" customFormat="1">
      <c r="A2605" s="26"/>
      <c r="B2605" s="11"/>
      <c r="E2605" s="26"/>
      <c r="F2605" s="13"/>
      <c r="G2605" s="13"/>
      <c r="H2605"/>
      <c r="I2605"/>
      <c r="J2605"/>
      <c r="K2605"/>
      <c r="L2605"/>
      <c r="M2605"/>
      <c r="N2605"/>
      <c r="O2605"/>
      <c r="P2605" s="73"/>
      <c r="Q2605" s="74"/>
      <c r="R2605" s="74"/>
      <c r="S2605" s="74"/>
      <c r="T2605" s="74"/>
      <c r="U2605" s="74"/>
      <c r="V2605"/>
      <c r="W2605"/>
      <c r="X2605"/>
      <c r="Y2605" s="13"/>
      <c r="Z2605" s="13"/>
      <c r="AA2605" s="13"/>
      <c r="AC2605"/>
      <c r="AD2605" s="13"/>
      <c r="AI2605" s="2"/>
      <c r="AM2605" s="22"/>
    </row>
    <row r="2606" spans="1:39" s="12" customFormat="1">
      <c r="A2606" s="26"/>
      <c r="B2606" s="11"/>
      <c r="E2606" s="26"/>
      <c r="F2606" s="13"/>
      <c r="G2606" s="13"/>
      <c r="H2606"/>
      <c r="I2606"/>
      <c r="J2606"/>
      <c r="K2606"/>
      <c r="L2606"/>
      <c r="M2606"/>
      <c r="N2606"/>
      <c r="O2606"/>
      <c r="P2606" s="73"/>
      <c r="Q2606" s="74"/>
      <c r="R2606" s="74"/>
      <c r="S2606" s="74"/>
      <c r="T2606" s="74"/>
      <c r="U2606" s="74"/>
      <c r="V2606"/>
      <c r="W2606"/>
      <c r="X2606"/>
      <c r="Y2606" s="13"/>
      <c r="Z2606" s="13"/>
      <c r="AA2606" s="13"/>
      <c r="AC2606"/>
      <c r="AD2606" s="13"/>
      <c r="AI2606" s="2"/>
      <c r="AM2606" s="22"/>
    </row>
    <row r="2607" spans="1:39" s="12" customFormat="1">
      <c r="A2607" s="26"/>
      <c r="B2607" s="11"/>
      <c r="E2607" s="26"/>
      <c r="F2607" s="13"/>
      <c r="G2607" s="13"/>
      <c r="H2607"/>
      <c r="I2607"/>
      <c r="J2607"/>
      <c r="K2607"/>
      <c r="L2607"/>
      <c r="M2607"/>
      <c r="N2607"/>
      <c r="O2607"/>
      <c r="P2607" s="73"/>
      <c r="Q2607" s="74"/>
      <c r="R2607" s="74"/>
      <c r="S2607" s="74"/>
      <c r="T2607" s="74"/>
      <c r="U2607" s="74"/>
      <c r="V2607"/>
      <c r="W2607"/>
      <c r="X2607"/>
      <c r="Y2607" s="13"/>
      <c r="Z2607" s="13"/>
      <c r="AA2607" s="13"/>
      <c r="AC2607"/>
      <c r="AD2607" s="13"/>
      <c r="AI2607" s="2"/>
      <c r="AM2607" s="22"/>
    </row>
    <row r="2608" spans="1:39" s="12" customFormat="1">
      <c r="A2608" s="26"/>
      <c r="B2608" s="11"/>
      <c r="E2608" s="26"/>
      <c r="F2608" s="13"/>
      <c r="G2608" s="13"/>
      <c r="H2608"/>
      <c r="I2608"/>
      <c r="J2608"/>
      <c r="K2608"/>
      <c r="L2608"/>
      <c r="M2608"/>
      <c r="N2608"/>
      <c r="O2608"/>
      <c r="P2608" s="73"/>
      <c r="Q2608" s="74"/>
      <c r="R2608" s="74"/>
      <c r="S2608" s="74"/>
      <c r="T2608" s="74"/>
      <c r="U2608" s="74"/>
      <c r="V2608"/>
      <c r="W2608"/>
      <c r="X2608"/>
      <c r="Y2608" s="13"/>
      <c r="Z2608" s="13"/>
      <c r="AA2608" s="13"/>
      <c r="AC2608"/>
      <c r="AD2608" s="13"/>
      <c r="AI2608" s="2"/>
      <c r="AM2608" s="22"/>
    </row>
    <row r="2609" spans="1:39" s="12" customFormat="1">
      <c r="A2609" s="26"/>
      <c r="B2609" s="11"/>
      <c r="E2609" s="26"/>
      <c r="F2609" s="13"/>
      <c r="G2609" s="13"/>
      <c r="H2609"/>
      <c r="I2609"/>
      <c r="J2609"/>
      <c r="K2609"/>
      <c r="L2609"/>
      <c r="M2609"/>
      <c r="N2609"/>
      <c r="O2609"/>
      <c r="P2609" s="73"/>
      <c r="Q2609" s="74"/>
      <c r="R2609" s="74"/>
      <c r="S2609" s="74"/>
      <c r="T2609" s="74"/>
      <c r="U2609" s="74"/>
      <c r="V2609"/>
      <c r="W2609"/>
      <c r="X2609"/>
      <c r="Y2609" s="13"/>
      <c r="Z2609" s="13"/>
      <c r="AA2609" s="13"/>
      <c r="AC2609"/>
      <c r="AD2609" s="13"/>
      <c r="AI2609" s="2"/>
      <c r="AM2609" s="22"/>
    </row>
    <row r="2610" spans="1:39" s="12" customFormat="1">
      <c r="A2610" s="26"/>
      <c r="B2610" s="11"/>
      <c r="E2610" s="26"/>
      <c r="F2610" s="13"/>
      <c r="G2610" s="13"/>
      <c r="H2610"/>
      <c r="I2610"/>
      <c r="J2610"/>
      <c r="K2610"/>
      <c r="L2610"/>
      <c r="M2610"/>
      <c r="N2610"/>
      <c r="O2610"/>
      <c r="P2610" s="73"/>
      <c r="Q2610" s="74"/>
      <c r="R2610" s="74"/>
      <c r="S2610" s="74"/>
      <c r="T2610" s="74"/>
      <c r="U2610" s="74"/>
      <c r="V2610"/>
      <c r="W2610"/>
      <c r="X2610"/>
      <c r="Y2610" s="13"/>
      <c r="Z2610" s="13"/>
      <c r="AA2610" s="13"/>
      <c r="AC2610"/>
      <c r="AD2610" s="13"/>
      <c r="AI2610" s="2"/>
      <c r="AM2610" s="22"/>
    </row>
    <row r="2611" spans="1:39" s="12" customFormat="1">
      <c r="A2611" s="26"/>
      <c r="B2611" s="11"/>
      <c r="E2611" s="26"/>
      <c r="F2611" s="13"/>
      <c r="G2611" s="13"/>
      <c r="H2611"/>
      <c r="I2611"/>
      <c r="J2611"/>
      <c r="K2611"/>
      <c r="L2611"/>
      <c r="M2611"/>
      <c r="N2611"/>
      <c r="O2611"/>
      <c r="P2611" s="73"/>
      <c r="Q2611" s="74"/>
      <c r="R2611" s="74"/>
      <c r="S2611" s="74"/>
      <c r="T2611" s="74"/>
      <c r="U2611" s="74"/>
      <c r="V2611"/>
      <c r="W2611"/>
      <c r="X2611"/>
      <c r="Y2611" s="13"/>
      <c r="Z2611" s="13"/>
      <c r="AA2611" s="13"/>
      <c r="AC2611"/>
      <c r="AD2611" s="13"/>
      <c r="AI2611" s="2"/>
      <c r="AM2611" s="22"/>
    </row>
    <row r="2612" spans="1:39" s="12" customFormat="1">
      <c r="A2612" s="26"/>
      <c r="B2612" s="11"/>
      <c r="E2612" s="26"/>
      <c r="F2612" s="13"/>
      <c r="G2612" s="13"/>
      <c r="H2612"/>
      <c r="I2612"/>
      <c r="J2612"/>
      <c r="K2612"/>
      <c r="L2612"/>
      <c r="M2612"/>
      <c r="N2612"/>
      <c r="O2612"/>
      <c r="P2612" s="73"/>
      <c r="Q2612" s="74"/>
      <c r="R2612" s="74"/>
      <c r="S2612" s="74"/>
      <c r="T2612" s="74"/>
      <c r="U2612" s="74"/>
      <c r="V2612"/>
      <c r="W2612"/>
      <c r="X2612"/>
      <c r="Y2612" s="13"/>
      <c r="Z2612" s="13"/>
      <c r="AA2612" s="13"/>
      <c r="AC2612"/>
      <c r="AD2612" s="13"/>
      <c r="AI2612" s="2"/>
      <c r="AM2612" s="22"/>
    </row>
    <row r="2613" spans="1:39" s="12" customFormat="1">
      <c r="A2613" s="26"/>
      <c r="B2613" s="11"/>
      <c r="E2613" s="26"/>
      <c r="F2613" s="13"/>
      <c r="G2613" s="13"/>
      <c r="H2613"/>
      <c r="I2613"/>
      <c r="J2613"/>
      <c r="K2613"/>
      <c r="L2613"/>
      <c r="M2613"/>
      <c r="N2613"/>
      <c r="O2613"/>
      <c r="P2613" s="73"/>
      <c r="Q2613" s="74"/>
      <c r="R2613" s="74"/>
      <c r="S2613" s="74"/>
      <c r="T2613" s="74"/>
      <c r="U2613" s="74"/>
      <c r="V2613"/>
      <c r="W2613"/>
      <c r="X2613"/>
      <c r="Y2613" s="13"/>
      <c r="Z2613" s="13"/>
      <c r="AA2613" s="13"/>
      <c r="AC2613"/>
      <c r="AD2613" s="13"/>
      <c r="AI2613" s="2"/>
      <c r="AM2613" s="22"/>
    </row>
    <row r="2614" spans="1:39" s="12" customFormat="1">
      <c r="A2614" s="26"/>
      <c r="B2614" s="11"/>
      <c r="E2614" s="26"/>
      <c r="F2614" s="13"/>
      <c r="G2614" s="13"/>
      <c r="H2614"/>
      <c r="I2614"/>
      <c r="J2614"/>
      <c r="K2614"/>
      <c r="L2614"/>
      <c r="M2614"/>
      <c r="N2614"/>
      <c r="O2614"/>
      <c r="P2614" s="73"/>
      <c r="Q2614" s="74"/>
      <c r="R2614" s="74"/>
      <c r="S2614" s="74"/>
      <c r="T2614" s="74"/>
      <c r="U2614" s="74"/>
      <c r="V2614"/>
      <c r="W2614"/>
      <c r="X2614"/>
      <c r="Y2614" s="13"/>
      <c r="Z2614" s="13"/>
      <c r="AA2614" s="13"/>
      <c r="AC2614"/>
      <c r="AD2614" s="13"/>
      <c r="AI2614" s="2"/>
      <c r="AM2614" s="22"/>
    </row>
    <row r="2615" spans="1:39" s="12" customFormat="1">
      <c r="A2615" s="26"/>
      <c r="B2615" s="11"/>
      <c r="E2615" s="26"/>
      <c r="F2615" s="13"/>
      <c r="G2615" s="13"/>
      <c r="H2615"/>
      <c r="I2615"/>
      <c r="J2615"/>
      <c r="K2615"/>
      <c r="L2615"/>
      <c r="M2615"/>
      <c r="N2615"/>
      <c r="O2615"/>
      <c r="P2615" s="73"/>
      <c r="Q2615" s="74"/>
      <c r="R2615" s="74"/>
      <c r="S2615" s="74"/>
      <c r="T2615" s="74"/>
      <c r="U2615" s="74"/>
      <c r="V2615"/>
      <c r="W2615"/>
      <c r="X2615"/>
      <c r="Y2615" s="13"/>
      <c r="Z2615" s="13"/>
      <c r="AA2615" s="13"/>
      <c r="AC2615"/>
      <c r="AD2615" s="13"/>
      <c r="AI2615" s="2"/>
      <c r="AM2615" s="22"/>
    </row>
    <row r="2616" spans="1:39" s="12" customFormat="1">
      <c r="A2616" s="26"/>
      <c r="B2616" s="11"/>
      <c r="E2616" s="26"/>
      <c r="F2616" s="13"/>
      <c r="G2616" s="13"/>
      <c r="H2616"/>
      <c r="I2616"/>
      <c r="J2616"/>
      <c r="K2616"/>
      <c r="L2616"/>
      <c r="M2616"/>
      <c r="N2616"/>
      <c r="O2616"/>
      <c r="P2616" s="73"/>
      <c r="Q2616" s="74"/>
      <c r="R2616" s="74"/>
      <c r="S2616" s="74"/>
      <c r="T2616" s="74"/>
      <c r="U2616" s="74"/>
      <c r="V2616"/>
      <c r="W2616"/>
      <c r="X2616"/>
      <c r="Y2616" s="13"/>
      <c r="Z2616" s="13"/>
      <c r="AA2616" s="13"/>
      <c r="AC2616"/>
      <c r="AD2616" s="13"/>
      <c r="AI2616" s="2"/>
      <c r="AM2616" s="22"/>
    </row>
    <row r="2617" spans="1:39" s="12" customFormat="1">
      <c r="A2617" s="26"/>
      <c r="B2617" s="11"/>
      <c r="E2617" s="26"/>
      <c r="F2617" s="13"/>
      <c r="G2617" s="13"/>
      <c r="H2617"/>
      <c r="I2617"/>
      <c r="J2617"/>
      <c r="K2617"/>
      <c r="L2617"/>
      <c r="M2617"/>
      <c r="N2617"/>
      <c r="O2617"/>
      <c r="P2617" s="73"/>
      <c r="Q2617" s="74"/>
      <c r="R2617" s="74"/>
      <c r="S2617" s="74"/>
      <c r="T2617" s="74"/>
      <c r="U2617" s="74"/>
      <c r="V2617"/>
      <c r="W2617"/>
      <c r="X2617"/>
      <c r="Y2617" s="13"/>
      <c r="Z2617" s="13"/>
      <c r="AA2617" s="13"/>
      <c r="AC2617"/>
      <c r="AD2617" s="13"/>
      <c r="AI2617" s="2"/>
      <c r="AM2617" s="22"/>
    </row>
    <row r="2618" spans="1:39" s="12" customFormat="1">
      <c r="A2618" s="26"/>
      <c r="B2618" s="11"/>
      <c r="E2618" s="26"/>
      <c r="F2618" s="13"/>
      <c r="G2618" s="13"/>
      <c r="H2618"/>
      <c r="I2618"/>
      <c r="J2618"/>
      <c r="K2618"/>
      <c r="L2618"/>
      <c r="M2618"/>
      <c r="N2618"/>
      <c r="O2618"/>
      <c r="P2618" s="73"/>
      <c r="Q2618" s="74"/>
      <c r="R2618" s="74"/>
      <c r="S2618" s="74"/>
      <c r="T2618" s="74"/>
      <c r="U2618" s="74"/>
      <c r="V2618"/>
      <c r="W2618"/>
      <c r="X2618"/>
      <c r="Y2618" s="13"/>
      <c r="Z2618" s="13"/>
      <c r="AA2618" s="13"/>
      <c r="AC2618"/>
      <c r="AD2618" s="13"/>
      <c r="AI2618" s="2"/>
      <c r="AM2618" s="22"/>
    </row>
    <row r="2619" spans="1:39" s="12" customFormat="1">
      <c r="A2619" s="27"/>
      <c r="B2619" s="1"/>
      <c r="C2619" s="2"/>
      <c r="D2619" s="2"/>
      <c r="E2619" s="27"/>
      <c r="F2619" s="3"/>
      <c r="G2619" s="3"/>
      <c r="H2619"/>
      <c r="I2619"/>
      <c r="J2619"/>
      <c r="K2619"/>
      <c r="L2619"/>
      <c r="M2619"/>
      <c r="N2619"/>
      <c r="O2619"/>
      <c r="P2619" s="73"/>
      <c r="Q2619" s="74"/>
      <c r="R2619" s="74"/>
      <c r="S2619" s="74"/>
      <c r="T2619" s="74"/>
      <c r="U2619" s="74"/>
      <c r="V2619"/>
      <c r="W2619"/>
      <c r="X2619"/>
      <c r="Y2619" s="13"/>
      <c r="Z2619" s="13"/>
      <c r="AA2619" s="13"/>
      <c r="AB2619" s="2"/>
      <c r="AC2619"/>
      <c r="AD2619" s="13"/>
      <c r="AE2619" s="2"/>
      <c r="AF2619" s="2"/>
      <c r="AG2619" s="2"/>
      <c r="AH2619" s="2"/>
      <c r="AI2619" s="2"/>
      <c r="AJ2619" s="2"/>
      <c r="AK2619" s="2"/>
      <c r="AL2619" s="2"/>
      <c r="AM2619" s="23"/>
    </row>
  </sheetData>
  <sortState ref="A2:Y405">
    <sortCondition sortBy="fontColor" ref="E2:E405" dxfId="132"/>
  </sortState>
  <mergeCells count="5">
    <mergeCell ref="AK1:AL2"/>
    <mergeCell ref="A1:N2"/>
    <mergeCell ref="AE1:AJ2"/>
    <mergeCell ref="P1:AB1"/>
    <mergeCell ref="Y2:AC2"/>
  </mergeCells>
  <conditionalFormatting sqref="AK1:AL3 AK276:AL1048576 AK4:AK95 AK241:AK254 AK221:AK239 AK194:AK219 AL274:AL275 AK256:AK273 AK126:AK187 AK97:AK124">
    <cfRule type="containsText" dxfId="131" priority="225" operator="containsText" text="5">
      <formula>NOT(ISERROR(SEARCH("5",AK1)))</formula>
    </cfRule>
    <cfRule type="containsText" dxfId="130" priority="227" operator="containsText" text="3">
      <formula>NOT(ISERROR(SEARCH("3",AK1)))</formula>
    </cfRule>
  </conditionalFormatting>
  <conditionalFormatting sqref="Y4:Y290 AB4:AB273">
    <cfRule type="containsText" dxfId="129" priority="234" operator="containsText" text="1">
      <formula>NOT(ISERROR(SEARCH("1",Y4)))</formula>
    </cfRule>
    <cfRule type="containsText" dxfId="128" priority="238" operator="containsText" text="3">
      <formula>NOT(ISERROR(SEARCH("3",Y4)))</formula>
    </cfRule>
    <cfRule type="containsText" dxfId="127" priority="241" operator="containsText" text="2-In Progress">
      <formula>NOT(ISERROR(SEARCH("2-In Progress",Y4)))</formula>
    </cfRule>
  </conditionalFormatting>
  <conditionalFormatting sqref="AK276:AL290 AK4:AK95 AK241:AK254 AK221:AK239 AK194:AK219 AL274:AL275 AK256:AK273 AK126:AK187 AK97:AK124">
    <cfRule type="containsText" dxfId="126" priority="263" operator="containsText" text="1">
      <formula>NOT(ISERROR(SEARCH("1",AK4)))</formula>
    </cfRule>
    <cfRule type="containsText" dxfId="125" priority="273" operator="containsText" text="2-In Progress">
      <formula>NOT(ISERROR(SEARCH("2-In Progress",AK4)))</formula>
    </cfRule>
  </conditionalFormatting>
  <conditionalFormatting sqref="Y380:Y1048576 Y2:Y378 AB4:AB273">
    <cfRule type="containsText" dxfId="124" priority="214" operator="containsText" text="5">
      <formula>NOT(ISERROR(SEARCH("5",Y2)))</formula>
    </cfRule>
  </conditionalFormatting>
  <conditionalFormatting sqref="O3">
    <cfRule type="containsText" dxfId="123" priority="212" operator="containsText" text="5">
      <formula>NOT(ISERROR(SEARCH("5",O3)))</formula>
    </cfRule>
    <cfRule type="containsText" dxfId="122" priority="213" operator="containsText" text="3">
      <formula>NOT(ISERROR(SEARCH("3",O3)))</formula>
    </cfRule>
  </conditionalFormatting>
  <conditionalFormatting sqref="L3">
    <cfRule type="containsText" dxfId="121" priority="92" operator="containsText" text="5">
      <formula>NOT(ISERROR(SEARCH("5",L3)))</formula>
    </cfRule>
    <cfRule type="containsText" dxfId="120" priority="93" operator="containsText" text="3">
      <formula>NOT(ISERROR(SEARCH("3",L3)))</formula>
    </cfRule>
  </conditionalFormatting>
  <conditionalFormatting sqref="P4:P5 P7:P13 P16:P17 P44:P59 P19:P42 P81:P94 P61:P79 P96:P275">
    <cfRule type="containsText" dxfId="119" priority="215" operator="containsText" text="4">
      <formula>NOT(ISERROR(SEARCH("4",P4)))</formula>
    </cfRule>
    <cfRule type="containsText" dxfId="118" priority="229" operator="containsText" text="3">
      <formula>NOT(ISERROR(SEARCH("3",P4)))</formula>
    </cfRule>
    <cfRule type="containsText" dxfId="117" priority="301" operator="containsText" text="1">
      <formula>NOT(ISERROR(SEARCH("1",P4)))</formula>
    </cfRule>
  </conditionalFormatting>
  <conditionalFormatting sqref="P4:P5 P7:P13 P16:P17 P44:P59 P19:P42 P81:P94 P61:P79 P96:P275">
    <cfRule type="containsText" dxfId="116" priority="303" operator="containsText" text="5">
      <formula>NOT(ISERROR(SEARCH("5",P4)))</formula>
    </cfRule>
    <cfRule type="containsText" dxfId="115" priority="308" operator="containsText" text="2-In Progress">
      <formula>NOT(ISERROR(SEARCH("2-In Progress",P4)))</formula>
    </cfRule>
  </conditionalFormatting>
  <conditionalFormatting sqref="P6">
    <cfRule type="containsText" dxfId="114" priority="83" operator="containsText" text="4">
      <formula>NOT(ISERROR(SEARCH("4",P6)))</formula>
    </cfRule>
    <cfRule type="containsText" dxfId="113" priority="84" operator="containsText" text="3">
      <formula>NOT(ISERROR(SEARCH("3",P6)))</formula>
    </cfRule>
    <cfRule type="containsText" dxfId="112" priority="85" operator="containsText" text="1">
      <formula>NOT(ISERROR(SEARCH("1",P6)))</formula>
    </cfRule>
  </conditionalFormatting>
  <conditionalFormatting sqref="P6">
    <cfRule type="containsText" dxfId="111" priority="86" operator="containsText" text="5">
      <formula>NOT(ISERROR(SEARCH("5",P6)))</formula>
    </cfRule>
    <cfRule type="containsText" dxfId="110" priority="87" operator="containsText" text="2-In Progress">
      <formula>NOT(ISERROR(SEARCH("2-In Progress",P6)))</formula>
    </cfRule>
  </conditionalFormatting>
  <conditionalFormatting sqref="P14">
    <cfRule type="containsText" dxfId="109" priority="78" operator="containsText" text="4">
      <formula>NOT(ISERROR(SEARCH("4",P14)))</formula>
    </cfRule>
    <cfRule type="containsText" dxfId="108" priority="79" operator="containsText" text="3">
      <formula>NOT(ISERROR(SEARCH("3",P14)))</formula>
    </cfRule>
    <cfRule type="containsText" dxfId="107" priority="80" operator="containsText" text="1">
      <formula>NOT(ISERROR(SEARCH("1",P14)))</formula>
    </cfRule>
  </conditionalFormatting>
  <conditionalFormatting sqref="P14">
    <cfRule type="containsText" dxfId="106" priority="81" operator="containsText" text="5">
      <formula>NOT(ISERROR(SEARCH("5",P14)))</formula>
    </cfRule>
    <cfRule type="containsText" dxfId="105" priority="82" operator="containsText" text="2-In Progress">
      <formula>NOT(ISERROR(SEARCH("2-In Progress",P14)))</formula>
    </cfRule>
  </conditionalFormatting>
  <conditionalFormatting sqref="P15">
    <cfRule type="containsText" dxfId="104" priority="73" operator="containsText" text="4">
      <formula>NOT(ISERROR(SEARCH("4",P15)))</formula>
    </cfRule>
    <cfRule type="containsText" dxfId="103" priority="74" operator="containsText" text="3">
      <formula>NOT(ISERROR(SEARCH("3",P15)))</formula>
    </cfRule>
    <cfRule type="containsText" dxfId="102" priority="75" operator="containsText" text="1">
      <formula>NOT(ISERROR(SEARCH("1",P15)))</formula>
    </cfRule>
  </conditionalFormatting>
  <conditionalFormatting sqref="P15">
    <cfRule type="containsText" dxfId="101" priority="76" operator="containsText" text="5">
      <formula>NOT(ISERROR(SEARCH("5",P15)))</formula>
    </cfRule>
    <cfRule type="containsText" dxfId="100" priority="77" operator="containsText" text="2-In Progress">
      <formula>NOT(ISERROR(SEARCH("2-In Progress",P15)))</formula>
    </cfRule>
  </conditionalFormatting>
  <conditionalFormatting sqref="P18">
    <cfRule type="containsText" dxfId="99" priority="68" operator="containsText" text="4">
      <formula>NOT(ISERROR(SEARCH("4",P18)))</formula>
    </cfRule>
    <cfRule type="containsText" dxfId="98" priority="69" operator="containsText" text="3">
      <formula>NOT(ISERROR(SEARCH("3",P18)))</formula>
    </cfRule>
    <cfRule type="containsText" dxfId="97" priority="70" operator="containsText" text="1">
      <formula>NOT(ISERROR(SEARCH("1",P18)))</formula>
    </cfRule>
  </conditionalFormatting>
  <conditionalFormatting sqref="P18">
    <cfRule type="containsText" dxfId="96" priority="71" operator="containsText" text="5">
      <formula>NOT(ISERROR(SEARCH("5",P18)))</formula>
    </cfRule>
    <cfRule type="containsText" dxfId="95" priority="72" operator="containsText" text="2-In Progress">
      <formula>NOT(ISERROR(SEARCH("2-In Progress",P18)))</formula>
    </cfRule>
  </conditionalFormatting>
  <conditionalFormatting sqref="P95">
    <cfRule type="containsText" dxfId="94" priority="58" operator="containsText" text="4">
      <formula>NOT(ISERROR(SEARCH("4",P95)))</formula>
    </cfRule>
    <cfRule type="containsText" dxfId="93" priority="59" operator="containsText" text="3">
      <formula>NOT(ISERROR(SEARCH("3",P95)))</formula>
    </cfRule>
    <cfRule type="containsText" dxfId="92" priority="60" operator="containsText" text="1">
      <formula>NOT(ISERROR(SEARCH("1",P95)))</formula>
    </cfRule>
  </conditionalFormatting>
  <conditionalFormatting sqref="P95">
    <cfRule type="containsText" dxfId="91" priority="61" operator="containsText" text="5">
      <formula>NOT(ISERROR(SEARCH("5",P95)))</formula>
    </cfRule>
    <cfRule type="containsText" dxfId="90" priority="62" operator="containsText" text="2-In Progress">
      <formula>NOT(ISERROR(SEARCH("2-In Progress",P95)))</formula>
    </cfRule>
  </conditionalFormatting>
  <conditionalFormatting sqref="P80">
    <cfRule type="containsText" dxfId="89" priority="53" operator="containsText" text="4">
      <formula>NOT(ISERROR(SEARCH("4",P80)))</formula>
    </cfRule>
    <cfRule type="containsText" dxfId="88" priority="54" operator="containsText" text="3">
      <formula>NOT(ISERROR(SEARCH("3",P80)))</formula>
    </cfRule>
    <cfRule type="containsText" dxfId="87" priority="55" operator="containsText" text="1">
      <formula>NOT(ISERROR(SEARCH("1",P80)))</formula>
    </cfRule>
  </conditionalFormatting>
  <conditionalFormatting sqref="P80">
    <cfRule type="containsText" dxfId="86" priority="56" operator="containsText" text="5">
      <formula>NOT(ISERROR(SEARCH("5",P80)))</formula>
    </cfRule>
    <cfRule type="containsText" dxfId="85" priority="57" operator="containsText" text="2-In Progress">
      <formula>NOT(ISERROR(SEARCH("2-In Progress",P80)))</formula>
    </cfRule>
  </conditionalFormatting>
  <conditionalFormatting sqref="P43">
    <cfRule type="containsText" dxfId="84" priority="48" operator="containsText" text="4">
      <formula>NOT(ISERROR(SEARCH("4",P43)))</formula>
    </cfRule>
    <cfRule type="containsText" dxfId="83" priority="49" operator="containsText" text="3">
      <formula>NOT(ISERROR(SEARCH("3",P43)))</formula>
    </cfRule>
    <cfRule type="containsText" dxfId="82" priority="50" operator="containsText" text="1">
      <formula>NOT(ISERROR(SEARCH("1",P43)))</formula>
    </cfRule>
  </conditionalFormatting>
  <conditionalFormatting sqref="P43">
    <cfRule type="containsText" dxfId="81" priority="51" operator="containsText" text="5">
      <formula>NOT(ISERROR(SEARCH("5",P43)))</formula>
    </cfRule>
    <cfRule type="containsText" dxfId="80" priority="52" operator="containsText" text="2-In Progress">
      <formula>NOT(ISERROR(SEARCH("2-In Progress",P43)))</formula>
    </cfRule>
  </conditionalFormatting>
  <conditionalFormatting sqref="P60">
    <cfRule type="containsText" dxfId="79" priority="43" operator="containsText" text="4">
      <formula>NOT(ISERROR(SEARCH("4",P60)))</formula>
    </cfRule>
    <cfRule type="containsText" dxfId="78" priority="44" operator="containsText" text="3">
      <formula>NOT(ISERROR(SEARCH("3",P60)))</formula>
    </cfRule>
    <cfRule type="containsText" dxfId="77" priority="45" operator="containsText" text="1">
      <formula>NOT(ISERROR(SEARCH("1",P60)))</formula>
    </cfRule>
  </conditionalFormatting>
  <conditionalFormatting sqref="P60">
    <cfRule type="containsText" dxfId="76" priority="46" operator="containsText" text="5">
      <formula>NOT(ISERROR(SEARCH("5",P60)))</formula>
    </cfRule>
    <cfRule type="containsText" dxfId="75" priority="47" operator="containsText" text="2-In Progress">
      <formula>NOT(ISERROR(SEARCH("2-In Progress",P60)))</formula>
    </cfRule>
  </conditionalFormatting>
  <conditionalFormatting sqref="AB274">
    <cfRule type="containsText" dxfId="74" priority="40" operator="containsText" text="1">
      <formula>NOT(ISERROR(SEARCH("1",AB274)))</formula>
    </cfRule>
    <cfRule type="containsText" dxfId="73" priority="41" operator="containsText" text="3">
      <formula>NOT(ISERROR(SEARCH("3",AB274)))</formula>
    </cfRule>
    <cfRule type="containsText" dxfId="72" priority="42" operator="containsText" text="2-In Progress">
      <formula>NOT(ISERROR(SEARCH("2-In Progress",AB274)))</formula>
    </cfRule>
  </conditionalFormatting>
  <conditionalFormatting sqref="AB274">
    <cfRule type="containsText" dxfId="71" priority="39" operator="containsText" text="5">
      <formula>NOT(ISERROR(SEARCH("5",AB274)))</formula>
    </cfRule>
  </conditionalFormatting>
  <conditionalFormatting sqref="AK274">
    <cfRule type="containsText" dxfId="70" priority="36" operator="containsText" text="1">
      <formula>NOT(ISERROR(SEARCH("1",AK274)))</formula>
    </cfRule>
    <cfRule type="containsText" dxfId="69" priority="37" operator="containsText" text="3">
      <formula>NOT(ISERROR(SEARCH("3",AK274)))</formula>
    </cfRule>
    <cfRule type="containsText" dxfId="68" priority="38" operator="containsText" text="2-In Progress">
      <formula>NOT(ISERROR(SEARCH("2-In Progress",AK274)))</formula>
    </cfRule>
  </conditionalFormatting>
  <conditionalFormatting sqref="AK274">
    <cfRule type="containsText" dxfId="67" priority="35" operator="containsText" text="5">
      <formula>NOT(ISERROR(SEARCH("5",AK274)))</formula>
    </cfRule>
  </conditionalFormatting>
  <conditionalFormatting sqref="AK240">
    <cfRule type="containsText" dxfId="66" priority="32" operator="containsText" text="1">
      <formula>NOT(ISERROR(SEARCH("1",AK240)))</formula>
    </cfRule>
    <cfRule type="containsText" dxfId="65" priority="33" operator="containsText" text="3">
      <formula>NOT(ISERROR(SEARCH("3",AK240)))</formula>
    </cfRule>
    <cfRule type="containsText" dxfId="64" priority="34" operator="containsText" text="2-In Progress">
      <formula>NOT(ISERROR(SEARCH("2-In Progress",AK240)))</formula>
    </cfRule>
  </conditionalFormatting>
  <conditionalFormatting sqref="AK240">
    <cfRule type="containsText" dxfId="63" priority="31" operator="containsText" text="5">
      <formula>NOT(ISERROR(SEARCH("5",AK240)))</formula>
    </cfRule>
  </conditionalFormatting>
  <conditionalFormatting sqref="AK220 AK188:AK193">
    <cfRule type="containsText" dxfId="62" priority="28" operator="containsText" text="1">
      <formula>NOT(ISERROR(SEARCH("1",AK188)))</formula>
    </cfRule>
    <cfRule type="containsText" dxfId="61" priority="29" operator="containsText" text="3">
      <formula>NOT(ISERROR(SEARCH("3",AK188)))</formula>
    </cfRule>
    <cfRule type="containsText" dxfId="60" priority="30" operator="containsText" text="2-In Progress">
      <formula>NOT(ISERROR(SEARCH("2-In Progress",AK188)))</formula>
    </cfRule>
  </conditionalFormatting>
  <conditionalFormatting sqref="AK220 AK188:AK193">
    <cfRule type="containsText" dxfId="59" priority="27" operator="containsText" text="5">
      <formula>NOT(ISERROR(SEARCH("5",AK188)))</formula>
    </cfRule>
  </conditionalFormatting>
  <conditionalFormatting sqref="P4:P291">
    <cfRule type="containsText" dxfId="58" priority="26" operator="containsText" text="expired">
      <formula>NOT(ISERROR(SEARCH("expired",P4)))</formula>
    </cfRule>
  </conditionalFormatting>
  <conditionalFormatting sqref="AK255">
    <cfRule type="containsText" dxfId="57" priority="23" operator="containsText" text="1">
      <formula>NOT(ISERROR(SEARCH("1",AK255)))</formula>
    </cfRule>
    <cfRule type="containsText" dxfId="56" priority="24" operator="containsText" text="3">
      <formula>NOT(ISERROR(SEARCH("3",AK255)))</formula>
    </cfRule>
    <cfRule type="containsText" dxfId="55" priority="25" operator="containsText" text="2-In Progress">
      <formula>NOT(ISERROR(SEARCH("2-In Progress",AK255)))</formula>
    </cfRule>
  </conditionalFormatting>
  <conditionalFormatting sqref="AK255">
    <cfRule type="containsText" dxfId="54" priority="22" operator="containsText" text="5">
      <formula>NOT(ISERROR(SEARCH("5",AK255)))</formula>
    </cfRule>
  </conditionalFormatting>
  <conditionalFormatting sqref="AK275">
    <cfRule type="containsText" dxfId="53" priority="19" operator="containsText" text="1">
      <formula>NOT(ISERROR(SEARCH("1",AK275)))</formula>
    </cfRule>
    <cfRule type="containsText" dxfId="52" priority="20" operator="containsText" text="3">
      <formula>NOT(ISERROR(SEARCH("3",AK275)))</formula>
    </cfRule>
    <cfRule type="containsText" dxfId="51" priority="21" operator="containsText" text="2-In Progress">
      <formula>NOT(ISERROR(SEARCH("2-In Progress",AK275)))</formula>
    </cfRule>
  </conditionalFormatting>
  <conditionalFormatting sqref="AK275">
    <cfRule type="containsText" dxfId="50" priority="18" operator="containsText" text="5">
      <formula>NOT(ISERROR(SEARCH("5",AK275)))</formula>
    </cfRule>
  </conditionalFormatting>
  <conditionalFormatting sqref="AK125">
    <cfRule type="containsText" dxfId="49" priority="15" operator="containsText" text="1">
      <formula>NOT(ISERROR(SEARCH("1",AK125)))</formula>
    </cfRule>
    <cfRule type="containsText" dxfId="48" priority="16" operator="containsText" text="3">
      <formula>NOT(ISERROR(SEARCH("3",AK125)))</formula>
    </cfRule>
    <cfRule type="containsText" dxfId="47" priority="17" operator="containsText" text="2-In Progress">
      <formula>NOT(ISERROR(SEARCH("2-In Progress",AK125)))</formula>
    </cfRule>
  </conditionalFormatting>
  <conditionalFormatting sqref="AK125">
    <cfRule type="containsText" dxfId="46" priority="14" operator="containsText" text="5">
      <formula>NOT(ISERROR(SEARCH("5",AK125)))</formula>
    </cfRule>
  </conditionalFormatting>
  <conditionalFormatting sqref="AK96">
    <cfRule type="containsText" dxfId="45" priority="11" operator="containsText" text="1">
      <formula>NOT(ISERROR(SEARCH("1",AK96)))</formula>
    </cfRule>
    <cfRule type="containsText" dxfId="44" priority="12" operator="containsText" text="3">
      <formula>NOT(ISERROR(SEARCH("3",AK96)))</formula>
    </cfRule>
    <cfRule type="containsText" dxfId="43" priority="13" operator="containsText" text="2-In Progress">
      <formula>NOT(ISERROR(SEARCH("2-In Progress",AK96)))</formula>
    </cfRule>
  </conditionalFormatting>
  <conditionalFormatting sqref="AK96">
    <cfRule type="containsText" dxfId="42" priority="10" operator="containsText" text="5">
      <formula>NOT(ISERROR(SEARCH("5",AK96)))</formula>
    </cfRule>
  </conditionalFormatting>
  <conditionalFormatting sqref="AB275">
    <cfRule type="containsText" dxfId="41" priority="7" operator="containsText" text="1">
      <formula>NOT(ISERROR(SEARCH("1",AB275)))</formula>
    </cfRule>
    <cfRule type="containsText" dxfId="40" priority="8" operator="containsText" text="3">
      <formula>NOT(ISERROR(SEARCH("3",AB275)))</formula>
    </cfRule>
    <cfRule type="containsText" dxfId="39" priority="9" operator="containsText" text="2-In Progress">
      <formula>NOT(ISERROR(SEARCH("2-In Progress",AB275)))</formula>
    </cfRule>
  </conditionalFormatting>
  <conditionalFormatting sqref="AB275">
    <cfRule type="containsText" dxfId="38" priority="6" operator="containsText" text="5">
      <formula>NOT(ISERROR(SEARCH("5",AB275)))</formula>
    </cfRule>
  </conditionalFormatting>
  <conditionalFormatting sqref="P276:P284">
    <cfRule type="containsText" dxfId="37" priority="1" operator="containsText" text="4">
      <formula>NOT(ISERROR(SEARCH("4",P276)))</formula>
    </cfRule>
    <cfRule type="containsText" dxfId="36" priority="2" operator="containsText" text="3">
      <formula>NOT(ISERROR(SEARCH("3",P276)))</formula>
    </cfRule>
    <cfRule type="containsText" dxfId="35" priority="3" operator="containsText" text="1">
      <formula>NOT(ISERROR(SEARCH("1",P276)))</formula>
    </cfRule>
  </conditionalFormatting>
  <conditionalFormatting sqref="P276:P284">
    <cfRule type="containsText" dxfId="34" priority="4" operator="containsText" text="5">
      <formula>NOT(ISERROR(SEARCH("5",P276)))</formula>
    </cfRule>
    <cfRule type="containsText" dxfId="33" priority="5" operator="containsText" text="2-In Progress">
      <formula>NOT(ISERROR(SEARCH("2-In Progress",P276)))</formula>
    </cfRule>
  </conditionalFormatting>
  <dataValidations count="1">
    <dataValidation type="list" allowBlank="1" showInputMessage="1" showErrorMessage="1" sqref="AL274:AL275 AB275 Y4:Y275 AK255 AK275 AK125 AK96 AB96 AB125 P4:P284">
      <formula1>SLAStatus</formula1>
    </dataValidation>
  </dataValidations>
  <hyperlinks>
    <hyperlink ref="V126" r:id="rId1"/>
    <hyperlink ref="V81" r:id="rId2"/>
    <hyperlink ref="V125" r:id="rId3"/>
    <hyperlink ref="V127" r:id="rId4"/>
    <hyperlink ref="V140" r:id="rId5"/>
    <hyperlink ref="V149" r:id="rId6"/>
    <hyperlink ref="V150" r:id="rId7"/>
    <hyperlink ref="V151" r:id="rId8"/>
    <hyperlink ref="V152" r:id="rId9"/>
    <hyperlink ref="V169" r:id="rId10"/>
    <hyperlink ref="V172" r:id="rId11"/>
    <hyperlink ref="V173" r:id="rId12"/>
    <hyperlink ref="V174" r:id="rId13"/>
    <hyperlink ref="V205" r:id="rId14"/>
    <hyperlink ref="V208" r:id="rId15"/>
    <hyperlink ref="V223" r:id="rId16"/>
    <hyperlink ref="V230" r:id="rId17"/>
    <hyperlink ref="V232" r:id="rId18"/>
    <hyperlink ref="V235" r:id="rId19"/>
  </hyperlinks>
  <pageMargins left="0.7" right="0.7" top="0.75" bottom="0.75" header="0.3" footer="0.3"/>
  <pageSetup orientation="portrait" r:id="rId20"/>
  <tableParts count="1">
    <tablePart r:id="rId2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Sheet1!$A$1:$A$6</xm:f>
          </x14:formula1>
          <xm:sqref>AK97:AK124 AK256:AK274 AK126:AK254 AK4:AK95 AB4:AB95 AB97:AB124 AB126:AB274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0"/>
  <sheetViews>
    <sheetView workbookViewId="0">
      <pane xSplit="1" ySplit="1" topLeftCell="B212" activePane="bottomRight" state="frozen"/>
      <selection pane="topRight" activeCell="B1" sqref="B1"/>
      <selection pane="bottomLeft" activeCell="A2" sqref="A2"/>
      <selection pane="bottomRight" activeCell="H15" sqref="H15"/>
    </sheetView>
  </sheetViews>
  <sheetFormatPr defaultRowHeight="15"/>
  <cols>
    <col min="1" max="1" width="11.5703125" customWidth="1"/>
    <col min="2" max="3" width="20.5703125" customWidth="1"/>
    <col min="4" max="4" width="22.140625" style="79" customWidth="1"/>
    <col min="5" max="5" width="25.140625" style="79" customWidth="1"/>
    <col min="6" max="6" width="12.140625" customWidth="1"/>
    <col min="7" max="7" width="18.42578125" customWidth="1"/>
    <col min="8" max="8" width="14.42578125" customWidth="1"/>
    <col min="9" max="9" width="32.42578125" customWidth="1"/>
    <col min="10" max="11" width="10.5703125" bestFit="1" customWidth="1"/>
    <col min="12" max="12" width="10.5703125" customWidth="1"/>
    <col min="13" max="13" width="11.5703125" customWidth="1"/>
    <col min="14" max="14" width="10.5703125" bestFit="1" customWidth="1"/>
  </cols>
  <sheetData>
    <row r="1" spans="1:15">
      <c r="A1" s="253" t="str">
        <f>Summary[[#Headers],[App Code]]</f>
        <v>App Code</v>
      </c>
      <c r="B1" s="253" t="str">
        <f>Summary[[#Headers],[App Name]]</f>
        <v>App Name</v>
      </c>
      <c r="C1" s="253" t="s">
        <v>8</v>
      </c>
      <c r="D1" s="254" t="str">
        <f>Summary[[#Headers],[SLA Completion Date]]</f>
        <v>SLA Completion Date</v>
      </c>
      <c r="E1" s="254" t="str">
        <f>Summary[[#Headers],[SLA Expiry date]]</f>
        <v>SLA Expiry date</v>
      </c>
      <c r="F1" s="254" t="str">
        <f>Summary[[#Headers],[MeetingFrequency]]</f>
        <v>MeetingFrequency</v>
      </c>
      <c r="G1" s="254" t="str">
        <f>Summary[[#Headers],[App Custodian]]</f>
        <v>App Custodian</v>
      </c>
      <c r="H1" s="254" t="str">
        <f>Summary[[#Headers],[SLA Status]]</f>
        <v>SLA Status</v>
      </c>
      <c r="I1" s="254" t="str">
        <f>Summary[[#Headers],[SLA Comments]]</f>
        <v>SLA Comments</v>
      </c>
      <c r="J1" s="254" t="str">
        <f>Summary[[#Headers],[KPI Status]]</f>
        <v>KPI Status</v>
      </c>
      <c r="K1" s="254" t="str">
        <f>Summary[[#Headers],[KPI Target date]]</f>
        <v>KPI Target date</v>
      </c>
      <c r="L1" s="254" t="str">
        <f>Summary[[#Headers],[KPI Comments]]</f>
        <v>KPI Comments</v>
      </c>
      <c r="M1" s="254" t="str">
        <f>Summary[[#Headers],[APM Status]]</f>
        <v>APM Status</v>
      </c>
      <c r="N1" s="254" t="str">
        <f>Summary[[#Headers],[APM Comment]]</f>
        <v>APM Comment</v>
      </c>
      <c r="O1" s="254" t="s">
        <v>1331</v>
      </c>
    </row>
    <row r="2" spans="1:15">
      <c r="A2" s="56" t="s">
        <v>12</v>
      </c>
      <c r="B2" t="str">
        <f>IF(NOT(ISBLANK(VLOOKUP(A2,'ITS Apps-IIPM'!$E$4:$V$291,2,FALSE))),VLOOKUP(A2,'ITS Apps-IIPM'!$E$4:$V$291,2,FALSE),"")</f>
        <v>TRUST</v>
      </c>
      <c r="C2" t="str">
        <f>IF(NOT(ISBLANK(VLOOKUP(A2,'ITS Apps-IIPM'!$E$4:$V$291,4,FALSE))),VLOOKUP(A2,'ITS Apps-IIPM'!$E$4:$V$291,4,FALSE),"")</f>
        <v>Markakis, Bob</v>
      </c>
      <c r="D2" s="79">
        <f>IF(NOT(ISBLANK(VLOOKUP(A2,'ITS Apps-IIPM'!$E$4:$V$291,13,FALSE))),VLOOKUP(A2,'ITS Apps-IIPM'!$E$4:$V$291,13,FALSE),"")</f>
        <v>42776</v>
      </c>
      <c r="E2" s="79">
        <f>IF(NOT(ISBLANK(VLOOKUP(A2,'ITS Apps-IIPM'!$E$4:$V$291,14,FALSE))),VLOOKUP(A2,'ITS Apps-IIPM'!$E$4:$V$291,14,FALSE),"")</f>
        <v>43141</v>
      </c>
      <c r="F2" s="79" t="str">
        <f>IF(NOT(ISBLANK(VLOOKUP(A2,'ITS Apps-IIPM'!$E$4:$V$291,15,FALSE))),VLOOKUP(A2,'ITS Apps-IIPM'!$E$4:$V$291,15,FALSE),"")</f>
        <v>Quarterly</v>
      </c>
      <c r="G2" s="79" t="str">
        <f>IF(NOT(ISBLANK(VLOOKUP(A2,'ITS Apps-IIPM'!$E$4:$V$291,3,FALSE))),VLOOKUP(A2,'ITS Apps-IIPM'!$E$4:$V$291,3,FALSE),"")</f>
        <v>Desilets, Raymond (RBC I&amp;TS)</v>
      </c>
      <c r="H2" s="79" t="str">
        <f>IF("5-Confirmed SLA Not Required"=VLOOKUP(A2,'ITS Apps-IIPM'!$E$4:$V$291,12,FALSE),"N/A",IF("2-In Progress"=VLOOKUP(A2,'ITS Apps-IIPM'!$E$4:$V$291,12,FALSE),"In Progress",""))</f>
        <v/>
      </c>
      <c r="I2" s="79" t="str">
        <f>IF(NOT(ISBLANK(VLOOKUP(A2,'ITS Apps-IIPM'!$E$4:$V$291,18,FALSE))),VLOOKUP(A2,'ITS Apps-IIPM'!$E$4:$V$291,18,FALSE),"")</f>
        <v/>
      </c>
      <c r="J2" s="79" t="str">
        <f>IF(NOT(ISBLANK(VLOOKUP(A2,'ITS Apps-IIPM'!$E$4:$BB$291,21,FALSE))),VLOOKUP(A2,'ITS Apps-IIPM'!$E$4:$BB$291,21,FALSE),"")</f>
        <v>3-Not Started</v>
      </c>
      <c r="K2" s="79">
        <f>IF(NOT(ISBLANK(VLOOKUP(A2,'ITS Apps-IIPM'!$E$4:$BB$291,22,FALSE))),VLOOKUP(A2,'ITS Apps-IIPM'!$E$4:$BB$291,22,FALSE),"")</f>
        <v>43143</v>
      </c>
      <c r="L2" s="79" t="str">
        <f>IF(NOT(ISBLANK(VLOOKUP(A2,'ITS Apps-IIPM'!$E$4:$BB$291,23,FALSE))),VLOOKUP(A2,'ITS Apps-IIPM'!$E$4:$BB$291,23,FALSE),"")</f>
        <v/>
      </c>
      <c r="M2" s="79" t="str">
        <f>IF(NOT(ISBLANK(VLOOKUP(A2,'ITS Apps-IIPM'!$E$4:$BB$291,24,FALSE))),VLOOKUP(A2,'ITS Apps-IIPM'!$E$4:$BB$291,24,FALSE),"")</f>
        <v>3-Not Started</v>
      </c>
      <c r="N2" s="79" t="str">
        <f>IF(NOT(ISBLANK(VLOOKUP(A2,'ITS Apps-IIPM'!$E$4:$BB$291,25,FALSE))),VLOOKUP(A2,'ITS Apps-IIPM'!$E$4:$BB$291,25,FALSE),"")</f>
        <v/>
      </c>
      <c r="O2" t="b">
        <v>1</v>
      </c>
    </row>
    <row r="3" spans="1:15">
      <c r="A3" s="56" t="s">
        <v>74</v>
      </c>
      <c r="B3" t="str">
        <f>IF(NOT(ISBLANK(VLOOKUP(A3,'ITS Apps-IIPM'!$E$4:$V$291,2,FALSE))),VLOOKUP(A3,'ITS Apps-IIPM'!$E$4:$V$291,2,FALSE),"")</f>
        <v>Global Plus Benefits Payment</v>
      </c>
      <c r="C3" t="str">
        <f>IF(NOT(ISBLANK(VLOOKUP(A3,'ITS Apps-IIPM'!$E$4:$V$291,4,FALSE))),VLOOKUP(A3,'ITS Apps-IIPM'!$E$4:$V$291,4,FALSE),"")</f>
        <v>Markakis, Bob</v>
      </c>
      <c r="D3" s="79">
        <f>IF(NOT(ISBLANK(VLOOKUP(A3,'ITS Apps-IIPM'!$E$4:$V$291,13,FALSE))),VLOOKUP(A3,'ITS Apps-IIPM'!$E$4:$V$291,13,FALSE),"")</f>
        <v>42789</v>
      </c>
      <c r="E3" s="79">
        <f>IF(NOT(ISBLANK(VLOOKUP(A3,'ITS Apps-IIPM'!$E$4:$V$291,14,FALSE))),VLOOKUP(A3,'ITS Apps-IIPM'!$E$4:$V$291,14,FALSE),"")</f>
        <v>43154</v>
      </c>
      <c r="F3" s="79" t="str">
        <f>IF(NOT(ISBLANK(VLOOKUP(A3,'ITS Apps-IIPM'!$E$4:$V$291,15,FALSE))),VLOOKUP(A3,'ITS Apps-IIPM'!$E$4:$V$291,15,FALSE),"")</f>
        <v>Quarterly</v>
      </c>
      <c r="G3" s="79" t="str">
        <f>IF(NOT(ISBLANK(VLOOKUP(A3,'ITS Apps-IIPM'!$E$4:$V$291,3,FALSE))),VLOOKUP(A3,'ITS Apps-IIPM'!$E$4:$V$291,3,FALSE),"")</f>
        <v>Desilets, Raymond (RBC I&amp;TS)</v>
      </c>
      <c r="H3" s="79" t="str">
        <f>IF("5-Confirmed SLA Not Required"=VLOOKUP(A3,'ITS Apps-IIPM'!$E$4:$V$291,12,FALSE),"N/A",IF("2-In Progress"=VLOOKUP(A3,'ITS Apps-IIPM'!$E$4:$V$291,12,FALSE),"In Progress",""))</f>
        <v/>
      </c>
      <c r="I3" s="79" t="str">
        <f>IF(NOT(ISBLANK(VLOOKUP(A3,'ITS Apps-IIPM'!$E$4:$V$291,18,FALSE))),VLOOKUP(A3,'ITS Apps-IIPM'!$E$4:$V$291,18,FALSE),"")</f>
        <v/>
      </c>
      <c r="J3" s="79" t="str">
        <f>IF(NOT(ISBLANK(VLOOKUP(A3,'ITS Apps-IIPM'!$E$4:$BB$291,21,FALSE))),VLOOKUP(A3,'ITS Apps-IIPM'!$E$4:$BB$291,21,FALSE),"")</f>
        <v>3-Not Started</v>
      </c>
      <c r="K3" s="79" t="str">
        <f>IF(NOT(ISBLANK(VLOOKUP(A3,'ITS Apps-IIPM'!$E$4:$BB$291,22,FALSE))),VLOOKUP(A3,'ITS Apps-IIPM'!$E$4:$BB$291,22,FALSE),"")</f>
        <v/>
      </c>
      <c r="L3" s="79" t="str">
        <f>IF(NOT(ISBLANK(VLOOKUP(A3,'ITS Apps-IIPM'!$E$4:$BB$291,23,FALSE))),VLOOKUP(A3,'ITS Apps-IIPM'!$E$4:$BB$291,23,FALSE),"")</f>
        <v>Vendor provided App</v>
      </c>
      <c r="M3" s="79" t="str">
        <f>IF(NOT(ISBLANK(VLOOKUP(A3,'ITS Apps-IIPM'!$E$4:$BB$291,24,FALSE))),VLOOKUP(A3,'ITS Apps-IIPM'!$E$4:$BB$291,24,FALSE),"")</f>
        <v>3-Not Started</v>
      </c>
      <c r="N3" s="79" t="str">
        <f>IF(NOT(ISBLANK(VLOOKUP(A3,'ITS Apps-IIPM'!$E$4:$BB$291,25,FALSE))),VLOOKUP(A3,'ITS Apps-IIPM'!$E$4:$BB$291,25,FALSE),"")</f>
        <v/>
      </c>
      <c r="O3" t="b">
        <v>1</v>
      </c>
    </row>
    <row r="4" spans="1:15">
      <c r="A4" s="56" t="s">
        <v>24</v>
      </c>
      <c r="B4" t="str">
        <f>IF(NOT(ISBLANK(VLOOKUP(A4,'ITS Apps-IIPM'!$E$4:$V$291,2,FALSE))),VLOOKUP(A4,'ITS Apps-IIPM'!$E$4:$V$291,2,FALSE),"")</f>
        <v>SL</v>
      </c>
      <c r="C4" t="str">
        <f>IF(NOT(ISBLANK(VLOOKUP(A4,'ITS Apps-IIPM'!$E$4:$V$291,4,FALSE))),VLOOKUP(A4,'ITS Apps-IIPM'!$E$4:$V$291,4,FALSE),"")</f>
        <v>Rastegar, Afsaneh</v>
      </c>
      <c r="D4" s="79">
        <f>IF(NOT(ISBLANK(VLOOKUP(A4,'ITS Apps-IIPM'!$E$4:$V$291,13,FALSE))),VLOOKUP(A4,'ITS Apps-IIPM'!$E$4:$V$291,13,FALSE),"")</f>
        <v>42704</v>
      </c>
      <c r="E4" s="79">
        <f>IF(NOT(ISBLANK(VLOOKUP(A4,'ITS Apps-IIPM'!$E$4:$V$291,14,FALSE))),VLOOKUP(A4,'ITS Apps-IIPM'!$E$4:$V$291,14,FALSE),"")</f>
        <v>43424</v>
      </c>
      <c r="F4" s="79" t="str">
        <f>IF(NOT(ISBLANK(VLOOKUP(A4,'ITS Apps-IIPM'!$E$4:$V$291,15,FALSE))),VLOOKUP(A4,'ITS Apps-IIPM'!$E$4:$V$291,15,FALSE),"")</f>
        <v>Quarterly</v>
      </c>
      <c r="G4" s="79" t="str">
        <f>IF(NOT(ISBLANK(VLOOKUP(A4,'ITS Apps-IIPM'!$E$4:$V$291,3,FALSE))),VLOOKUP(A4,'ITS Apps-IIPM'!$E$4:$V$291,3,FALSE),"")</f>
        <v>Rivera, Cristina (RBC IS)</v>
      </c>
      <c r="H4" s="79" t="str">
        <f>IF("5-Confirmed SLA Not Required"=VLOOKUP(A4,'ITS Apps-IIPM'!$E$4:$V$291,12,FALSE),"N/A",IF("2-In Progress"=VLOOKUP(A4,'ITS Apps-IIPM'!$E$4:$V$291,12,FALSE),"In Progress",""))</f>
        <v/>
      </c>
      <c r="I4" s="79" t="str">
        <f>IF(NOT(ISBLANK(VLOOKUP(A4,'ITS Apps-IIPM'!$E$4:$V$291,18,FALSE))),VLOOKUP(A4,'ITS Apps-IIPM'!$E$4:$V$291,18,FALSE),"")</f>
        <v/>
      </c>
      <c r="J4" s="79" t="str">
        <f>IF(NOT(ISBLANK(VLOOKUP(A4,'ITS Apps-IIPM'!$E$4:$BB$291,21,FALSE))),VLOOKUP(A4,'ITS Apps-IIPM'!$E$4:$BB$291,21,FALSE),"")</f>
        <v>1-In Good Standing</v>
      </c>
      <c r="K4" s="79" t="str">
        <f>IF(NOT(ISBLANK(VLOOKUP(A4,'ITS Apps-IIPM'!$E$4:$BB$291,22,FALSE))),VLOOKUP(A4,'ITS Apps-IIPM'!$E$4:$BB$291,22,FALSE),"")</f>
        <v/>
      </c>
      <c r="L4" s="79" t="str">
        <f>IF(NOT(ISBLANK(VLOOKUP(A4,'ITS Apps-IIPM'!$E$4:$BB$291,23,FALSE))),VLOOKUP(A4,'ITS Apps-IIPM'!$E$4:$BB$291,23,FALSE),"")</f>
        <v/>
      </c>
      <c r="M4" s="79" t="str">
        <f>IF(NOT(ISBLANK(VLOOKUP(A4,'ITS Apps-IIPM'!$E$4:$BB$291,24,FALSE))),VLOOKUP(A4,'ITS Apps-IIPM'!$E$4:$BB$291,24,FALSE),"")</f>
        <v>1-In Good Standing</v>
      </c>
      <c r="N4" s="79" t="str">
        <f>IF(NOT(ISBLANK(VLOOKUP(A4,'ITS Apps-IIPM'!$E$4:$BB$291,25,FALSE))),VLOOKUP(A4,'ITS Apps-IIPM'!$E$4:$BB$291,25,FALSE),"")</f>
        <v/>
      </c>
    </row>
    <row r="5" spans="1:15">
      <c r="A5" s="56" t="s">
        <v>44</v>
      </c>
      <c r="B5" t="str">
        <f>IF(NOT(ISBLANK(VLOOKUP(A5,'ITS Apps-IIPM'!$E$4:$V$291,2,FALSE))),VLOOKUP(A5,'ITS Apps-IIPM'!$E$4:$V$291,2,FALSE),"")</f>
        <v>PPS</v>
      </c>
      <c r="C5" t="str">
        <f>IF(NOT(ISBLANK(VLOOKUP(A5,'ITS Apps-IIPM'!$E$4:$V$291,4,FALSE))),VLOOKUP(A5,'ITS Apps-IIPM'!$E$4:$V$291,4,FALSE),"")</f>
        <v>Markakis, Bob</v>
      </c>
      <c r="D5" s="79">
        <f>IF(NOT(ISBLANK(VLOOKUP(A5,'ITS Apps-IIPM'!$E$4:$V$291,13,FALSE))),VLOOKUP(A5,'ITS Apps-IIPM'!$E$4:$V$291,13,FALSE),"")</f>
        <v>42855</v>
      </c>
      <c r="E5" s="79">
        <f>IF(NOT(ISBLANK(VLOOKUP(A5,'ITS Apps-IIPM'!$E$4:$V$291,14,FALSE))),VLOOKUP(A5,'ITS Apps-IIPM'!$E$4:$V$291,14,FALSE),"")</f>
        <v>43221</v>
      </c>
      <c r="F5" s="79" t="str">
        <f>IF(NOT(ISBLANK(VLOOKUP(A5,'ITS Apps-IIPM'!$E$4:$V$291,15,FALSE))),VLOOKUP(A5,'ITS Apps-IIPM'!$E$4:$V$291,15,FALSE),"")</f>
        <v>Quarterly</v>
      </c>
      <c r="G5" s="79" t="str">
        <f>IF(NOT(ISBLANK(VLOOKUP(A5,'ITS Apps-IIPM'!$E$4:$V$291,3,FALSE))),VLOOKUP(A5,'ITS Apps-IIPM'!$E$4:$V$291,3,FALSE),"")</f>
        <v>Desilets, Raymond (RBC I&amp;TS)</v>
      </c>
      <c r="H5" s="79" t="str">
        <f>IF("5-Confirmed SLA Not Required"=VLOOKUP(A5,'ITS Apps-IIPM'!$E$4:$V$291,12,FALSE),"N/A",IF("2-In Progress"=VLOOKUP(A5,'ITS Apps-IIPM'!$E$4:$V$291,12,FALSE),"In Progress",""))</f>
        <v/>
      </c>
      <c r="I5" s="79" t="str">
        <f>IF(NOT(ISBLANK(VLOOKUP(A5,'ITS Apps-IIPM'!$E$4:$V$291,18,FALSE))),VLOOKUP(A5,'ITS Apps-IIPM'!$E$4:$V$291,18,FALSE),"")</f>
        <v/>
      </c>
      <c r="J5" s="79" t="str">
        <f>IF(NOT(ISBLANK(VLOOKUP(A5,'ITS Apps-IIPM'!$E$4:$BB$291,21,FALSE))),VLOOKUP(A5,'ITS Apps-IIPM'!$E$4:$BB$291,21,FALSE),"")</f>
        <v>3-Not Started</v>
      </c>
      <c r="K5" s="79">
        <f>IF(NOT(ISBLANK(VLOOKUP(A5,'ITS Apps-IIPM'!$E$4:$BB$291,22,FALSE))),VLOOKUP(A5,'ITS Apps-IIPM'!$E$4:$BB$291,22,FALSE),"")</f>
        <v>43130</v>
      </c>
      <c r="L5" s="79" t="str">
        <f>IF(NOT(ISBLANK(VLOOKUP(A5,'ITS Apps-IIPM'!$E$4:$BB$291,23,FALSE))),VLOOKUP(A5,'ITS Apps-IIPM'!$E$4:$BB$291,23,FALSE),"")</f>
        <v/>
      </c>
      <c r="M5" s="79" t="str">
        <f>IF(NOT(ISBLANK(VLOOKUP(A5,'ITS Apps-IIPM'!$E$4:$BB$291,24,FALSE))),VLOOKUP(A5,'ITS Apps-IIPM'!$E$4:$BB$291,24,FALSE),"")</f>
        <v>3-Not Started</v>
      </c>
      <c r="N5" s="79" t="str">
        <f>IF(NOT(ISBLANK(VLOOKUP(A5,'ITS Apps-IIPM'!$E$4:$BB$291,25,FALSE))),VLOOKUP(A5,'ITS Apps-IIPM'!$E$4:$BB$291,25,FALSE),"")</f>
        <v/>
      </c>
    </row>
    <row r="6" spans="1:15">
      <c r="A6" s="56">
        <v>2900</v>
      </c>
      <c r="B6" t="str">
        <f>IF(NOT(ISBLANK(VLOOKUP(A6,'ITS Apps-IIPM'!$E$4:$V$291,2,FALSE))),VLOOKUP(A6,'ITS Apps-IIPM'!$E$4:$V$291,2,FALSE),"")</f>
        <v>PRS</v>
      </c>
      <c r="C6" t="str">
        <f>IF(NOT(ISBLANK(VLOOKUP(A6,'ITS Apps-IIPM'!$E$4:$V$291,4,FALSE))),VLOOKUP(A6,'ITS Apps-IIPM'!$E$4:$V$291,4,FALSE),"")</f>
        <v>Markakis, Bob</v>
      </c>
      <c r="D6" s="79">
        <f>IF(NOT(ISBLANK(VLOOKUP(A6,'ITS Apps-IIPM'!$E$4:$V$291,13,FALSE))),VLOOKUP(A6,'ITS Apps-IIPM'!$E$4:$V$291,13,FALSE),"")</f>
        <v>42855</v>
      </c>
      <c r="E6" s="79">
        <f>IF(NOT(ISBLANK(VLOOKUP(A6,'ITS Apps-IIPM'!$E$4:$V$291,14,FALSE))),VLOOKUP(A6,'ITS Apps-IIPM'!$E$4:$V$291,14,FALSE),"")</f>
        <v>43222</v>
      </c>
      <c r="F6" s="79" t="str">
        <f>IF(NOT(ISBLANK(VLOOKUP(A6,'ITS Apps-IIPM'!$E$4:$V$291,15,FALSE))),VLOOKUP(A6,'ITS Apps-IIPM'!$E$4:$V$291,15,FALSE),"")</f>
        <v>Quarterly</v>
      </c>
      <c r="G6" s="79" t="str">
        <f>IF(NOT(ISBLANK(VLOOKUP(A6,'ITS Apps-IIPM'!$E$4:$V$291,3,FALSE))),VLOOKUP(A6,'ITS Apps-IIPM'!$E$4:$V$291,3,FALSE),"")</f>
        <v>Desilets, Raymond (RBC I&amp;TS)</v>
      </c>
      <c r="H6" s="79" t="str">
        <f>IF("5-Confirmed SLA Not Required"=VLOOKUP(A6,'ITS Apps-IIPM'!$E$4:$V$291,12,FALSE),"N/A",IF("2-In Progress"=VLOOKUP(A6,'ITS Apps-IIPM'!$E$4:$V$291,12,FALSE),"In Progress",""))</f>
        <v/>
      </c>
      <c r="I6" s="79" t="str">
        <f>IF(NOT(ISBLANK(VLOOKUP(A6,'ITS Apps-IIPM'!$E$4:$V$291,18,FALSE))),VLOOKUP(A6,'ITS Apps-IIPM'!$E$4:$V$291,18,FALSE),"")</f>
        <v/>
      </c>
      <c r="J6" s="79" t="str">
        <f>IF(NOT(ISBLANK(VLOOKUP(A6,'ITS Apps-IIPM'!$E$4:$BB$291,21,FALSE))),VLOOKUP(A6,'ITS Apps-IIPM'!$E$4:$BB$291,21,FALSE),"")</f>
        <v>5-Not Required</v>
      </c>
      <c r="K6" s="79" t="str">
        <f>IF(NOT(ISBLANK(VLOOKUP(A6,'ITS Apps-IIPM'!$E$4:$BB$291,22,FALSE))),VLOOKUP(A6,'ITS Apps-IIPM'!$E$4:$BB$291,22,FALSE),"")</f>
        <v/>
      </c>
      <c r="L6" s="79" t="str">
        <f>IF(NOT(ISBLANK(VLOOKUP(A6,'ITS Apps-IIPM'!$E$4:$BB$291,23,FALSE))),VLOOKUP(A6,'ITS Apps-IIPM'!$E$4:$BB$291,23,FALSE),"")</f>
        <v/>
      </c>
      <c r="M6" s="79" t="str">
        <f>IF(NOT(ISBLANK(VLOOKUP(A6,'ITS Apps-IIPM'!$E$4:$BB$291,24,FALSE))),VLOOKUP(A6,'ITS Apps-IIPM'!$E$4:$BB$291,24,FALSE),"")</f>
        <v>5-Not Required</v>
      </c>
      <c r="N6" s="79" t="str">
        <f>IF(NOT(ISBLANK(VLOOKUP(A6,'ITS Apps-IIPM'!$E$4:$BB$291,25,FALSE))),VLOOKUP(A6,'ITS Apps-IIPM'!$E$4:$BB$291,25,FALSE),"")</f>
        <v/>
      </c>
    </row>
    <row r="7" spans="1:15">
      <c r="A7" s="56" t="s">
        <v>56</v>
      </c>
      <c r="B7" t="str">
        <f>IF(NOT(ISBLANK(VLOOKUP(A7,'ITS Apps-IIPM'!$E$4:$V$291,2,FALSE))),VLOOKUP(A7,'ITS Apps-IIPM'!$E$4:$V$291,2,FALSE),"")</f>
        <v>PCR</v>
      </c>
      <c r="C7" t="str">
        <f>IF(NOT(ISBLANK(VLOOKUP(A7,'ITS Apps-IIPM'!$E$4:$V$291,4,FALSE))),VLOOKUP(A7,'ITS Apps-IIPM'!$E$4:$V$291,4,FALSE),"")</f>
        <v>Markakis, Bob</v>
      </c>
      <c r="D7" s="79">
        <f>IF(NOT(ISBLANK(VLOOKUP(A7,'ITS Apps-IIPM'!$E$4:$V$291,13,FALSE))),VLOOKUP(A7,'ITS Apps-IIPM'!$E$4:$V$291,13,FALSE),"")</f>
        <v>42855</v>
      </c>
      <c r="E7" s="79">
        <f>IF(NOT(ISBLANK(VLOOKUP(A7,'ITS Apps-IIPM'!$E$4:$V$291,14,FALSE))),VLOOKUP(A7,'ITS Apps-IIPM'!$E$4:$V$291,14,FALSE),"")</f>
        <v>43222</v>
      </c>
      <c r="F7" s="79" t="str">
        <f>IF(NOT(ISBLANK(VLOOKUP(A7,'ITS Apps-IIPM'!$E$4:$V$291,15,FALSE))),VLOOKUP(A7,'ITS Apps-IIPM'!$E$4:$V$291,15,FALSE),"")</f>
        <v>Quarterly</v>
      </c>
      <c r="G7" s="79" t="str">
        <f>IF(NOT(ISBLANK(VLOOKUP(A7,'ITS Apps-IIPM'!$E$4:$V$291,3,FALSE))),VLOOKUP(A7,'ITS Apps-IIPM'!$E$4:$V$291,3,FALSE),"")</f>
        <v>Desilets, Raymond (RBC I&amp;TS)</v>
      </c>
      <c r="H7" s="79" t="str">
        <f>IF("5-Confirmed SLA Not Required"=VLOOKUP(A7,'ITS Apps-IIPM'!$E$4:$V$291,12,FALSE),"N/A",IF("2-In Progress"=VLOOKUP(A7,'ITS Apps-IIPM'!$E$4:$V$291,12,FALSE),"In Progress",""))</f>
        <v/>
      </c>
      <c r="I7" s="79" t="str">
        <f>IF(NOT(ISBLANK(VLOOKUP(A7,'ITS Apps-IIPM'!$E$4:$V$291,18,FALSE))),VLOOKUP(A7,'ITS Apps-IIPM'!$E$4:$V$291,18,FALSE),"")</f>
        <v/>
      </c>
      <c r="J7" s="79" t="str">
        <f>IF(NOT(ISBLANK(VLOOKUP(A7,'ITS Apps-IIPM'!$E$4:$BB$291,21,FALSE))),VLOOKUP(A7,'ITS Apps-IIPM'!$E$4:$BB$291,21,FALSE),"")</f>
        <v>3-Not Started</v>
      </c>
      <c r="K7" s="79">
        <f>IF(NOT(ISBLANK(VLOOKUP(A7,'ITS Apps-IIPM'!$E$4:$BB$291,22,FALSE))),VLOOKUP(A7,'ITS Apps-IIPM'!$E$4:$BB$291,22,FALSE),"")</f>
        <v>43130</v>
      </c>
      <c r="L7" s="79" t="str">
        <f>IF(NOT(ISBLANK(VLOOKUP(A7,'ITS Apps-IIPM'!$E$4:$BB$291,23,FALSE))),VLOOKUP(A7,'ITS Apps-IIPM'!$E$4:$BB$291,23,FALSE),"")</f>
        <v/>
      </c>
      <c r="M7" s="79" t="str">
        <f>IF(NOT(ISBLANK(VLOOKUP(A7,'ITS Apps-IIPM'!$E$4:$BB$291,24,FALSE))),VLOOKUP(A7,'ITS Apps-IIPM'!$E$4:$BB$291,24,FALSE),"")</f>
        <v>3-Not Started</v>
      </c>
      <c r="N7" s="79" t="str">
        <f>IF(NOT(ISBLANK(VLOOKUP(A7,'ITS Apps-IIPM'!$E$4:$BB$291,25,FALSE))),VLOOKUP(A7,'ITS Apps-IIPM'!$E$4:$BB$291,25,FALSE),"")</f>
        <v/>
      </c>
    </row>
    <row r="8" spans="1:15">
      <c r="A8" s="56" t="s">
        <v>37</v>
      </c>
      <c r="B8" t="str">
        <f>IF(NOT(ISBLANK(VLOOKUP(A8,'ITS Apps-IIPM'!$E$4:$V$291,2,FALSE))),VLOOKUP(A8,'ITS Apps-IIPM'!$E$4:$V$291,2,FALSE),"")</f>
        <v>RT RECONCILIATION INTEGRATION</v>
      </c>
      <c r="C8" t="str">
        <f>IF(NOT(ISBLANK(VLOOKUP(A8,'ITS Apps-IIPM'!$E$4:$V$291,4,FALSE))),VLOOKUP(A8,'ITS Apps-IIPM'!$E$4:$V$291,4,FALSE),"")</f>
        <v>de Lucy, Chloe</v>
      </c>
      <c r="D8" s="79" t="str">
        <f>IF(NOT(ISBLANK(VLOOKUP(A8,'ITS Apps-IIPM'!$E$4:$V$291,13,FALSE))),VLOOKUP(A8,'ITS Apps-IIPM'!$E$4:$V$291,13,FALSE),"")</f>
        <v>N/A</v>
      </c>
      <c r="E8" s="79" t="str">
        <f>IF(NOT(ISBLANK(VLOOKUP(A8,'ITS Apps-IIPM'!$E$4:$V$291,14,FALSE))),VLOOKUP(A8,'ITS Apps-IIPM'!$E$4:$V$291,14,FALSE),"")</f>
        <v/>
      </c>
      <c r="F8" s="79" t="str">
        <f>IF(NOT(ISBLANK(VLOOKUP(A8,'ITS Apps-IIPM'!$E$4:$V$291,15,FALSE))),VLOOKUP(A8,'ITS Apps-IIPM'!$E$4:$V$291,15,FALSE),"")</f>
        <v/>
      </c>
      <c r="G8" s="79" t="str">
        <f>IF(NOT(ISBLANK(VLOOKUP(A8,'ITS Apps-IIPM'!$E$4:$V$291,3,FALSE))),VLOOKUP(A8,'ITS Apps-IIPM'!$E$4:$V$291,3,FALSE),"")</f>
        <v>Eric-Markovic, Nenad (RBC IS)</v>
      </c>
      <c r="H8" s="79" t="str">
        <f>IF("5-Confirmed SLA Not Required"=VLOOKUP(A8,'ITS Apps-IIPM'!$E$4:$V$291,12,FALSE),"N/A",IF("2-In Progress"=VLOOKUP(A8,'ITS Apps-IIPM'!$E$4:$V$291,12,FALSE),"In Progress",""))</f>
        <v>N/A</v>
      </c>
      <c r="I8" s="79" t="str">
        <f>IF(NOT(ISBLANK(VLOOKUP(A8,'ITS Apps-IIPM'!$E$4:$V$291,18,FALSE))),VLOOKUP(A8,'ITS Apps-IIPM'!$E$4:$V$291,18,FALSE),"")</f>
        <v>The both 28RT &amp; 6X00 app codes are associated with the TLM application. The 28RT is JCLs component and 6X00 is the application itself. We have already completed the TLM’s SLA under 6X00. For now, please consider 6X00’s SLA for 28RT. During the next review, we will include or make a note within SLA that 28RT app code is part of 6X00.</v>
      </c>
      <c r="J8" s="79" t="str">
        <f>IF(NOT(ISBLANK(VLOOKUP(A8,'ITS Apps-IIPM'!$E$4:$BB$291,21,FALSE))),VLOOKUP(A8,'ITS Apps-IIPM'!$E$4:$BB$291,21,FALSE),"")</f>
        <v>5-Not Required</v>
      </c>
      <c r="K8" s="79" t="str">
        <f>IF(NOT(ISBLANK(VLOOKUP(A8,'ITS Apps-IIPM'!$E$4:$BB$291,22,FALSE))),VLOOKUP(A8,'ITS Apps-IIPM'!$E$4:$BB$291,22,FALSE),"")</f>
        <v/>
      </c>
      <c r="L8" s="79" t="str">
        <f>IF(NOT(ISBLANK(VLOOKUP(A8,'ITS Apps-IIPM'!$E$4:$BB$291,23,FALSE))),VLOOKUP(A8,'ITS Apps-IIPM'!$E$4:$BB$291,23,FALSE),"")</f>
        <v/>
      </c>
      <c r="M8" s="79" t="str">
        <f>IF(NOT(ISBLANK(VLOOKUP(A8,'ITS Apps-IIPM'!$E$4:$BB$291,24,FALSE))),VLOOKUP(A8,'ITS Apps-IIPM'!$E$4:$BB$291,24,FALSE),"")</f>
        <v>5-Not Required</v>
      </c>
      <c r="N8" s="79" t="str">
        <f>IF(NOT(ISBLANK(VLOOKUP(A8,'ITS Apps-IIPM'!$E$4:$BB$291,25,FALSE))),VLOOKUP(A8,'ITS Apps-IIPM'!$E$4:$BB$291,25,FALSE),"")</f>
        <v/>
      </c>
    </row>
    <row r="9" spans="1:15">
      <c r="A9" s="56" t="s">
        <v>66</v>
      </c>
      <c r="B9" t="str">
        <f>IF(NOT(ISBLANK(VLOOKUP(A9,'ITS Apps-IIPM'!$E$4:$V$291,2,FALSE))),VLOOKUP(A9,'ITS Apps-IIPM'!$E$4:$V$291,2,FALSE),"")</f>
        <v>GLOBAL PLUS Custody</v>
      </c>
      <c r="C9" t="str">
        <f>IF(NOT(ISBLANK(VLOOKUP(A9,'ITS Apps-IIPM'!$E$4:$V$291,4,FALSE))),VLOOKUP(A9,'ITS Apps-IIPM'!$E$4:$V$291,4,FALSE),"")</f>
        <v>Markakis, Bob</v>
      </c>
      <c r="D9" s="79">
        <f>IF(NOT(ISBLANK(VLOOKUP(A9,'ITS Apps-IIPM'!$E$4:$V$291,13,FALSE))),VLOOKUP(A9,'ITS Apps-IIPM'!$E$4:$V$291,13,FALSE),"")</f>
        <v>42855</v>
      </c>
      <c r="E9" s="79">
        <f>IF(NOT(ISBLANK(VLOOKUP(A9,'ITS Apps-IIPM'!$E$4:$V$291,14,FALSE))),VLOOKUP(A9,'ITS Apps-IIPM'!$E$4:$V$291,14,FALSE),"")</f>
        <v>43222</v>
      </c>
      <c r="F9" s="79" t="str">
        <f>IF(NOT(ISBLANK(VLOOKUP(A9,'ITS Apps-IIPM'!$E$4:$V$291,15,FALSE))),VLOOKUP(A9,'ITS Apps-IIPM'!$E$4:$V$291,15,FALSE),"")</f>
        <v>Quarterly</v>
      </c>
      <c r="G9" s="79" t="str">
        <f>IF(NOT(ISBLANK(VLOOKUP(A9,'ITS Apps-IIPM'!$E$4:$V$291,3,FALSE))),VLOOKUP(A9,'ITS Apps-IIPM'!$E$4:$V$291,3,FALSE),"")</f>
        <v>Desilets, Raymond (RBC I&amp;TS)</v>
      </c>
      <c r="H9" s="79" t="str">
        <f>IF("5-Confirmed SLA Not Required"=VLOOKUP(A9,'ITS Apps-IIPM'!$E$4:$V$291,12,FALSE),"N/A",IF("2-In Progress"=VLOOKUP(A9,'ITS Apps-IIPM'!$E$4:$V$291,12,FALSE),"In Progress",""))</f>
        <v/>
      </c>
      <c r="I9" s="79" t="str">
        <f>IF(NOT(ISBLANK(VLOOKUP(A9,'ITS Apps-IIPM'!$E$4:$V$291,18,FALSE))),VLOOKUP(A9,'ITS Apps-IIPM'!$E$4:$V$291,18,FALSE),"")</f>
        <v/>
      </c>
      <c r="J9" s="79" t="str">
        <f>IF(NOT(ISBLANK(VLOOKUP(A9,'ITS Apps-IIPM'!$E$4:$BB$291,21,FALSE))),VLOOKUP(A9,'ITS Apps-IIPM'!$E$4:$BB$291,21,FALSE),"")</f>
        <v>3-Not Started</v>
      </c>
      <c r="K9" s="79" t="str">
        <f>IF(NOT(ISBLANK(VLOOKUP(A9,'ITS Apps-IIPM'!$E$4:$BB$291,22,FALSE))),VLOOKUP(A9,'ITS Apps-IIPM'!$E$4:$BB$291,22,FALSE),"")</f>
        <v/>
      </c>
      <c r="L9" s="79" t="str">
        <f>IF(NOT(ISBLANK(VLOOKUP(A9,'ITS Apps-IIPM'!$E$4:$BB$291,23,FALSE))),VLOOKUP(A9,'ITS Apps-IIPM'!$E$4:$BB$291,23,FALSE),"")</f>
        <v>Vendor provided App</v>
      </c>
      <c r="M9" s="79" t="str">
        <f>IF(NOT(ISBLANK(VLOOKUP(A9,'ITS Apps-IIPM'!$E$4:$BB$291,24,FALSE))),VLOOKUP(A9,'ITS Apps-IIPM'!$E$4:$BB$291,24,FALSE),"")</f>
        <v>3-Not Started</v>
      </c>
      <c r="N9" s="79" t="str">
        <f>IF(NOT(ISBLANK(VLOOKUP(A9,'ITS Apps-IIPM'!$E$4:$BB$291,25,FALSE))),VLOOKUP(A9,'ITS Apps-IIPM'!$E$4:$BB$291,25,FALSE),"")</f>
        <v/>
      </c>
    </row>
    <row r="10" spans="1:15">
      <c r="A10" s="56" t="s">
        <v>46</v>
      </c>
      <c r="B10" t="str">
        <f>IF(NOT(ISBLANK(VLOOKUP(A10,'ITS Apps-IIPM'!$E$4:$V$291,2,FALSE))),VLOOKUP(A10,'ITS Apps-IIPM'!$E$4:$V$291,2,FALSE),"")</f>
        <v>MPOWER</v>
      </c>
      <c r="C10" t="str">
        <f>IF(NOT(ISBLANK(VLOOKUP(A10,'ITS Apps-IIPM'!$E$4:$V$291,4,FALSE))),VLOOKUP(A10,'ITS Apps-IIPM'!$E$4:$V$291,4,FALSE),"")</f>
        <v>de Lucy, Chloe</v>
      </c>
      <c r="D10" s="79">
        <f>IF(NOT(ISBLANK(VLOOKUP(A10,'ITS Apps-IIPM'!$E$4:$V$291,13,FALSE))),VLOOKUP(A10,'ITS Apps-IIPM'!$E$4:$V$291,13,FALSE),"")</f>
        <v>42818</v>
      </c>
      <c r="E10" s="79">
        <f>IF(NOT(ISBLANK(VLOOKUP(A10,'ITS Apps-IIPM'!$E$4:$V$291,14,FALSE))),VLOOKUP(A10,'ITS Apps-IIPM'!$E$4:$V$291,14,FALSE),"")</f>
        <v>43183</v>
      </c>
      <c r="F10" s="79" t="str">
        <f>IF(NOT(ISBLANK(VLOOKUP(A10,'ITS Apps-IIPM'!$E$4:$V$291,15,FALSE))),VLOOKUP(A10,'ITS Apps-IIPM'!$E$4:$V$291,15,FALSE),"")</f>
        <v>Mutually Agreeable</v>
      </c>
      <c r="G10" s="79" t="str">
        <f>IF(NOT(ISBLANK(VLOOKUP(A10,'ITS Apps-IIPM'!$E$4:$V$291,3,FALSE))),VLOOKUP(A10,'ITS Apps-IIPM'!$E$4:$V$291,3,FALSE),"")</f>
        <v>Panic, Vladan (RBC IS)</v>
      </c>
      <c r="H10" s="79" t="str">
        <f>IF("5-Confirmed SLA Not Required"=VLOOKUP(A10,'ITS Apps-IIPM'!$E$4:$V$291,12,FALSE),"N/A",IF("2-In Progress"=VLOOKUP(A10,'ITS Apps-IIPM'!$E$4:$V$291,12,FALSE),"In Progress",""))</f>
        <v/>
      </c>
      <c r="I10" s="79" t="str">
        <f>IF(NOT(ISBLANK(VLOOKUP(A10,'ITS Apps-IIPM'!$E$4:$V$291,18,FALSE))),VLOOKUP(A10,'ITS Apps-IIPM'!$E$4:$V$291,18,FALSE),"")</f>
        <v/>
      </c>
      <c r="J10" s="79" t="str">
        <f>IF(NOT(ISBLANK(VLOOKUP(A10,'ITS Apps-IIPM'!$E$4:$BB$291,21,FALSE))),VLOOKUP(A10,'ITS Apps-IIPM'!$E$4:$BB$291,21,FALSE),"")</f>
        <v>3-Not Started</v>
      </c>
      <c r="K10" s="79" t="str">
        <f>IF(NOT(ISBLANK(VLOOKUP(A10,'ITS Apps-IIPM'!$E$4:$BB$291,22,FALSE))),VLOOKUP(A10,'ITS Apps-IIPM'!$E$4:$BB$291,22,FALSE),"")</f>
        <v/>
      </c>
      <c r="L10" s="79" t="str">
        <f>IF(NOT(ISBLANK(VLOOKUP(A10,'ITS Apps-IIPM'!$E$4:$BB$291,23,FALSE))),VLOOKUP(A10,'ITS Apps-IIPM'!$E$4:$BB$291,23,FALSE),"")</f>
        <v>vendor apps, don't expect to have KPIs</v>
      </c>
      <c r="M10" s="79" t="str">
        <f>IF(NOT(ISBLANK(VLOOKUP(A10,'ITS Apps-IIPM'!$E$4:$BB$291,24,FALSE))),VLOOKUP(A10,'ITS Apps-IIPM'!$E$4:$BB$291,24,FALSE),"")</f>
        <v>3-Not Started</v>
      </c>
      <c r="N10" s="79" t="str">
        <f>IF(NOT(ISBLANK(VLOOKUP(A10,'ITS Apps-IIPM'!$E$4:$BB$291,25,FALSE))),VLOOKUP(A10,'ITS Apps-IIPM'!$E$4:$BB$291,25,FALSE),"")</f>
        <v/>
      </c>
    </row>
    <row r="11" spans="1:15">
      <c r="A11" s="56" t="s">
        <v>52</v>
      </c>
      <c r="B11" t="str">
        <f>IF(NOT(ISBLANK(VLOOKUP(A11,'ITS Apps-IIPM'!$E$4:$V$291,2,FALSE))),VLOOKUP(A11,'ITS Apps-IIPM'!$E$4:$V$291,2,FALSE),"")</f>
        <v>TLM</v>
      </c>
      <c r="C11" t="str">
        <f>IF(NOT(ISBLANK(VLOOKUP(A11,'ITS Apps-IIPM'!$E$4:$V$291,4,FALSE))),VLOOKUP(A11,'ITS Apps-IIPM'!$E$4:$V$291,4,FALSE),"")</f>
        <v>de Lucy, Chloe</v>
      </c>
      <c r="D11" s="79">
        <f>IF(NOT(ISBLANK(VLOOKUP(A11,'ITS Apps-IIPM'!$E$4:$V$291,13,FALSE))),VLOOKUP(A11,'ITS Apps-IIPM'!$E$4:$V$291,13,FALSE),"")</f>
        <v>42766</v>
      </c>
      <c r="E11" s="79">
        <f>IF(NOT(ISBLANK(VLOOKUP(A11,'ITS Apps-IIPM'!$E$4:$V$291,14,FALSE))),VLOOKUP(A11,'ITS Apps-IIPM'!$E$4:$V$291,14,FALSE),"")</f>
        <v>43133</v>
      </c>
      <c r="F11" s="79" t="str">
        <f>IF(NOT(ISBLANK(VLOOKUP(A11,'ITS Apps-IIPM'!$E$4:$V$291,15,FALSE))),VLOOKUP(A11,'ITS Apps-IIPM'!$E$4:$V$291,15,FALSE),"")</f>
        <v>Mutually Agreeable</v>
      </c>
      <c r="G11" s="79" t="str">
        <f>IF(NOT(ISBLANK(VLOOKUP(A11,'ITS Apps-IIPM'!$E$4:$V$291,3,FALSE))),VLOOKUP(A11,'ITS Apps-IIPM'!$E$4:$V$291,3,FALSE),"")</f>
        <v>Eric-Markovic, Nenad (RBC IS)</v>
      </c>
      <c r="H11" s="79" t="str">
        <f>IF("5-Confirmed SLA Not Required"=VLOOKUP(A11,'ITS Apps-IIPM'!$E$4:$V$291,12,FALSE),"N/A",IF("2-In Progress"=VLOOKUP(A11,'ITS Apps-IIPM'!$E$4:$V$291,12,FALSE),"In Progress",""))</f>
        <v/>
      </c>
      <c r="I11" s="79" t="str">
        <f>IF(NOT(ISBLANK(VLOOKUP(A11,'ITS Apps-IIPM'!$E$4:$V$291,18,FALSE))),VLOOKUP(A11,'ITS Apps-IIPM'!$E$4:$V$291,18,FALSE),"")</f>
        <v/>
      </c>
      <c r="J11" s="79" t="str">
        <f>IF(NOT(ISBLANK(VLOOKUP(A11,'ITS Apps-IIPM'!$E$4:$BB$291,21,FALSE))),VLOOKUP(A11,'ITS Apps-IIPM'!$E$4:$BB$291,21,FALSE),"")</f>
        <v>1-In Good Standing</v>
      </c>
      <c r="K11" s="79" t="str">
        <f>IF(NOT(ISBLANK(VLOOKUP(A11,'ITS Apps-IIPM'!$E$4:$BB$291,22,FALSE))),VLOOKUP(A11,'ITS Apps-IIPM'!$E$4:$BB$291,22,FALSE),"")</f>
        <v/>
      </c>
      <c r="L11" s="79" t="str">
        <f>IF(NOT(ISBLANK(VLOOKUP(A11,'ITS Apps-IIPM'!$E$4:$BB$291,23,FALSE))),VLOOKUP(A11,'ITS Apps-IIPM'!$E$4:$BB$291,23,FALSE),"")</f>
        <v/>
      </c>
      <c r="M11" s="79" t="str">
        <f>IF(NOT(ISBLANK(VLOOKUP(A11,'ITS Apps-IIPM'!$E$4:$BB$291,24,FALSE))),VLOOKUP(A11,'ITS Apps-IIPM'!$E$4:$BB$291,24,FALSE),"")</f>
        <v>1-In Good Standing</v>
      </c>
      <c r="N11" s="79" t="str">
        <f>IF(NOT(ISBLANK(VLOOKUP(A11,'ITS Apps-IIPM'!$E$4:$BB$291,25,FALSE))),VLOOKUP(A11,'ITS Apps-IIPM'!$E$4:$BB$291,25,FALSE),"")</f>
        <v/>
      </c>
      <c r="O11" t="b">
        <v>1</v>
      </c>
    </row>
    <row r="12" spans="1:15">
      <c r="A12" s="56" t="s">
        <v>32</v>
      </c>
      <c r="B12" t="str">
        <f>IF(NOT(ISBLANK(VLOOKUP(A12,'ITS Apps-IIPM'!$E$4:$V$291,2,FALSE))),VLOOKUP(A12,'ITS Apps-IIPM'!$E$4:$V$291,2,FALSE),"")</f>
        <v>SECURITY MOVEMENT &amp; CONTROL</v>
      </c>
      <c r="C12" t="str">
        <f>IF(NOT(ISBLANK(VLOOKUP(A12,'ITS Apps-IIPM'!$E$4:$V$291,4,FALSE))),VLOOKUP(A12,'ITS Apps-IIPM'!$E$4:$V$291,4,FALSE),"")</f>
        <v>Markakis, Bob</v>
      </c>
      <c r="D12" s="79">
        <f>IF(NOT(ISBLANK(VLOOKUP(A12,'ITS Apps-IIPM'!$E$4:$V$291,13,FALSE))),VLOOKUP(A12,'ITS Apps-IIPM'!$E$4:$V$291,13,FALSE),"")</f>
        <v>42873</v>
      </c>
      <c r="E12" s="79">
        <f>IF(NOT(ISBLANK(VLOOKUP(A12,'ITS Apps-IIPM'!$E$4:$V$291,14,FALSE))),VLOOKUP(A12,'ITS Apps-IIPM'!$E$4:$V$291,14,FALSE),"")</f>
        <v>43237</v>
      </c>
      <c r="F12" s="79" t="str">
        <f>IF(NOT(ISBLANK(VLOOKUP(A12,'ITS Apps-IIPM'!$E$4:$V$291,15,FALSE))),VLOOKUP(A12,'ITS Apps-IIPM'!$E$4:$V$291,15,FALSE),"")</f>
        <v>Quarterly</v>
      </c>
      <c r="G12" s="79" t="str">
        <f>IF(NOT(ISBLANK(VLOOKUP(A12,'ITS Apps-IIPM'!$E$4:$V$291,3,FALSE))),VLOOKUP(A12,'ITS Apps-IIPM'!$E$4:$V$291,3,FALSE),"")</f>
        <v>Desilets, Raymond (RBC I&amp;TS)</v>
      </c>
      <c r="H12" s="79" t="str">
        <f>IF("5-Confirmed SLA Not Required"=VLOOKUP(A12,'ITS Apps-IIPM'!$E$4:$V$291,12,FALSE),"N/A",IF("2-In Progress"=VLOOKUP(A12,'ITS Apps-IIPM'!$E$4:$V$291,12,FALSE),"In Progress",""))</f>
        <v/>
      </c>
      <c r="I12" s="79" t="str">
        <f>IF(NOT(ISBLANK(VLOOKUP(A12,'ITS Apps-IIPM'!$E$4:$V$291,18,FALSE))),VLOOKUP(A12,'ITS Apps-IIPM'!$E$4:$V$291,18,FALSE),"")</f>
        <v/>
      </c>
      <c r="J12" s="79" t="str">
        <f>IF(NOT(ISBLANK(VLOOKUP(A12,'ITS Apps-IIPM'!$E$4:$BB$291,21,FALSE))),VLOOKUP(A12,'ITS Apps-IIPM'!$E$4:$BB$291,21,FALSE),"")</f>
        <v>3-Not Started</v>
      </c>
      <c r="K12" s="79">
        <f>IF(NOT(ISBLANK(VLOOKUP(A12,'ITS Apps-IIPM'!$E$4:$BB$291,22,FALSE))),VLOOKUP(A12,'ITS Apps-IIPM'!$E$4:$BB$291,22,FALSE),"")</f>
        <v>43130</v>
      </c>
      <c r="L12" s="79" t="str">
        <f>IF(NOT(ISBLANK(VLOOKUP(A12,'ITS Apps-IIPM'!$E$4:$BB$291,23,FALSE))),VLOOKUP(A12,'ITS Apps-IIPM'!$E$4:$BB$291,23,FALSE),"")</f>
        <v/>
      </c>
      <c r="M12" s="79" t="str">
        <f>IF(NOT(ISBLANK(VLOOKUP(A12,'ITS Apps-IIPM'!$E$4:$BB$291,24,FALSE))),VLOOKUP(A12,'ITS Apps-IIPM'!$E$4:$BB$291,24,FALSE),"")</f>
        <v>3-Not Started</v>
      </c>
      <c r="N12" s="79" t="str">
        <f>IF(NOT(ISBLANK(VLOOKUP(A12,'ITS Apps-IIPM'!$E$4:$BB$291,25,FALSE))),VLOOKUP(A12,'ITS Apps-IIPM'!$E$4:$BB$291,25,FALSE),"")</f>
        <v/>
      </c>
    </row>
    <row r="13" spans="1:15">
      <c r="A13" s="56" t="s">
        <v>64</v>
      </c>
      <c r="B13" t="str">
        <f>IF(NOT(ISBLANK(VLOOKUP(A13,'ITS Apps-IIPM'!$E$4:$V$291,2,FALSE))),VLOOKUP(A13,'ITS Apps-IIPM'!$E$4:$V$291,2,FALSE),"")</f>
        <v>MVP</v>
      </c>
      <c r="C13" t="str">
        <f>IF(NOT(ISBLANK(VLOOKUP(A13,'ITS Apps-IIPM'!$E$4:$V$291,4,FALSE))),VLOOKUP(A13,'ITS Apps-IIPM'!$E$4:$V$291,4,FALSE),"")</f>
        <v>Markakis, Bob</v>
      </c>
      <c r="D13" s="79">
        <f>IF(NOT(ISBLANK(VLOOKUP(A13,'ITS Apps-IIPM'!$E$4:$V$291,13,FALSE))),VLOOKUP(A13,'ITS Apps-IIPM'!$E$4:$V$291,13,FALSE),"")</f>
        <v>42879</v>
      </c>
      <c r="E13" s="79">
        <f>IF(NOT(ISBLANK(VLOOKUP(A13,'ITS Apps-IIPM'!$E$4:$V$291,14,FALSE))),VLOOKUP(A13,'ITS Apps-IIPM'!$E$4:$V$291,14,FALSE),"")</f>
        <v>43244</v>
      </c>
      <c r="F13" s="79" t="str">
        <f>IF(NOT(ISBLANK(VLOOKUP(A13,'ITS Apps-IIPM'!$E$4:$V$291,15,FALSE))),VLOOKUP(A13,'ITS Apps-IIPM'!$E$4:$V$291,15,FALSE),"")</f>
        <v>Quarterly</v>
      </c>
      <c r="G13" s="79" t="str">
        <f>IF(NOT(ISBLANK(VLOOKUP(A13,'ITS Apps-IIPM'!$E$4:$V$291,3,FALSE))),VLOOKUP(A13,'ITS Apps-IIPM'!$E$4:$V$291,3,FALSE),"")</f>
        <v>Desilets, Raymond (RBC I&amp;TS)</v>
      </c>
      <c r="H13" s="79" t="str">
        <f>IF("5-Confirmed SLA Not Required"=VLOOKUP(A13,'ITS Apps-IIPM'!$E$4:$V$291,12,FALSE),"N/A",IF("2-In Progress"=VLOOKUP(A13,'ITS Apps-IIPM'!$E$4:$V$291,12,FALSE),"In Progress",""))</f>
        <v/>
      </c>
      <c r="I13" s="79" t="str">
        <f>IF(NOT(ISBLANK(VLOOKUP(A13,'ITS Apps-IIPM'!$E$4:$V$291,18,FALSE))),VLOOKUP(A13,'ITS Apps-IIPM'!$E$4:$V$291,18,FALSE),"")</f>
        <v/>
      </c>
      <c r="J13" s="79" t="str">
        <f>IF(NOT(ISBLANK(VLOOKUP(A13,'ITS Apps-IIPM'!$E$4:$BB$291,21,FALSE))),VLOOKUP(A13,'ITS Apps-IIPM'!$E$4:$BB$291,21,FALSE),"")</f>
        <v>3-Not Started</v>
      </c>
      <c r="K13" s="79">
        <f>IF(NOT(ISBLANK(VLOOKUP(A13,'ITS Apps-IIPM'!$E$4:$BB$291,22,FALSE))),VLOOKUP(A13,'ITS Apps-IIPM'!$E$4:$BB$291,22,FALSE),"")</f>
        <v>43143</v>
      </c>
      <c r="L13" s="79" t="str">
        <f>IF(NOT(ISBLANK(VLOOKUP(A13,'ITS Apps-IIPM'!$E$4:$BB$291,23,FALSE))),VLOOKUP(A13,'ITS Apps-IIPM'!$E$4:$BB$291,23,FALSE),"")</f>
        <v/>
      </c>
      <c r="M13" s="79" t="str">
        <f>IF(NOT(ISBLANK(VLOOKUP(A13,'ITS Apps-IIPM'!$E$4:$BB$291,24,FALSE))),VLOOKUP(A13,'ITS Apps-IIPM'!$E$4:$BB$291,24,FALSE),"")</f>
        <v>3-Not Started</v>
      </c>
      <c r="N13" s="79" t="str">
        <f>IF(NOT(ISBLANK(VLOOKUP(A13,'ITS Apps-IIPM'!$E$4:$BB$291,25,FALSE))),VLOOKUP(A13,'ITS Apps-IIPM'!$E$4:$BB$291,25,FALSE),"")</f>
        <v/>
      </c>
    </row>
    <row r="14" spans="1:15">
      <c r="A14" s="56" t="s">
        <v>602</v>
      </c>
      <c r="B14" t="str">
        <f>IF(NOT(ISBLANK(VLOOKUP(A14,'ITS Apps-IIPM'!$E$4:$V$291,2,FALSE))),VLOOKUP(A14,'ITS Apps-IIPM'!$E$4:$V$291,2,FALSE),"")</f>
        <v>TAR</v>
      </c>
      <c r="C14" t="str">
        <f>IF(NOT(ISBLANK(VLOOKUP(A14,'ITS Apps-IIPM'!$E$4:$V$291,4,FALSE))),VLOOKUP(A14,'ITS Apps-IIPM'!$E$4:$V$291,4,FALSE),"")</f>
        <v>Markakis, Bob</v>
      </c>
      <c r="D14" s="79">
        <f>IF(NOT(ISBLANK(VLOOKUP(A14,'ITS Apps-IIPM'!$E$4:$V$291,13,FALSE))),VLOOKUP(A14,'ITS Apps-IIPM'!$E$4:$V$291,13,FALSE),"")</f>
        <v>42879</v>
      </c>
      <c r="E14" s="79">
        <f>IF(NOT(ISBLANK(VLOOKUP(A14,'ITS Apps-IIPM'!$E$4:$V$291,14,FALSE))),VLOOKUP(A14,'ITS Apps-IIPM'!$E$4:$V$291,14,FALSE),"")</f>
        <v>43244</v>
      </c>
      <c r="F14" s="79" t="str">
        <f>IF(NOT(ISBLANK(VLOOKUP(A14,'ITS Apps-IIPM'!$E$4:$V$291,15,FALSE))),VLOOKUP(A14,'ITS Apps-IIPM'!$E$4:$V$291,15,FALSE),"")</f>
        <v>Quarterly</v>
      </c>
      <c r="G14" s="79" t="str">
        <f>IF(NOT(ISBLANK(VLOOKUP(A14,'ITS Apps-IIPM'!$E$4:$V$291,3,FALSE))),VLOOKUP(A14,'ITS Apps-IIPM'!$E$4:$V$291,3,FALSE),"")</f>
        <v>Desilets, Raymond (RBC I&amp;TS)</v>
      </c>
      <c r="H14" s="79" t="str">
        <f>IF("5-Confirmed SLA Not Required"=VLOOKUP(A14,'ITS Apps-IIPM'!$E$4:$V$291,12,FALSE),"N/A",IF("2-In Progress"=VLOOKUP(A14,'ITS Apps-IIPM'!$E$4:$V$291,12,FALSE),"In Progress",""))</f>
        <v/>
      </c>
      <c r="I14" s="79" t="str">
        <f>IF(NOT(ISBLANK(VLOOKUP(A14,'ITS Apps-IIPM'!$E$4:$V$291,18,FALSE))),VLOOKUP(A14,'ITS Apps-IIPM'!$E$4:$V$291,18,FALSE),"")</f>
        <v/>
      </c>
      <c r="J14" s="79" t="str">
        <f>IF(NOT(ISBLANK(VLOOKUP(A14,'ITS Apps-IIPM'!$E$4:$BB$291,21,FALSE))),VLOOKUP(A14,'ITS Apps-IIPM'!$E$4:$BB$291,21,FALSE),"")</f>
        <v>1-In Good Standing</v>
      </c>
      <c r="K14" s="79" t="str">
        <f>IF(NOT(ISBLANK(VLOOKUP(A14,'ITS Apps-IIPM'!$E$4:$BB$291,22,FALSE))),VLOOKUP(A14,'ITS Apps-IIPM'!$E$4:$BB$291,22,FALSE),"")</f>
        <v/>
      </c>
      <c r="L14" s="79" t="str">
        <f>IF(NOT(ISBLANK(VLOOKUP(A14,'ITS Apps-IIPM'!$E$4:$BB$291,23,FALSE))),VLOOKUP(A14,'ITS Apps-IIPM'!$E$4:$BB$291,23,FALSE),"")</f>
        <v/>
      </c>
      <c r="M14" s="79" t="str">
        <f>IF(NOT(ISBLANK(VLOOKUP(A14,'ITS Apps-IIPM'!$E$4:$BB$291,24,FALSE))),VLOOKUP(A14,'ITS Apps-IIPM'!$E$4:$BB$291,24,FALSE),"")</f>
        <v>1-In Good Standing</v>
      </c>
      <c r="N14" s="79" t="str">
        <f>IF(NOT(ISBLANK(VLOOKUP(A14,'ITS Apps-IIPM'!$E$4:$BB$291,25,FALSE))),VLOOKUP(A14,'ITS Apps-IIPM'!$E$4:$BB$291,25,FALSE),"")</f>
        <v/>
      </c>
    </row>
    <row r="15" spans="1:15">
      <c r="A15" s="56" t="s">
        <v>62</v>
      </c>
      <c r="B15" t="str">
        <f>IF(NOT(ISBLANK(VLOOKUP(A15,'ITS Apps-IIPM'!$E$4:$V$291,2,FALSE))),VLOOKUP(A15,'ITS Apps-IIPM'!$E$4:$V$291,2,FALSE),"")</f>
        <v>IRA</v>
      </c>
      <c r="C15" t="str">
        <f>IF(NOT(ISBLANK(VLOOKUP(A15,'ITS Apps-IIPM'!$E$4:$V$291,4,FALSE))),VLOOKUP(A15,'ITS Apps-IIPM'!$E$4:$V$291,4,FALSE),"")</f>
        <v>Markakis, Bob</v>
      </c>
      <c r="D15" s="79" t="str">
        <f>IF(NOT(ISBLANK(VLOOKUP(A15,'ITS Apps-IIPM'!$E$4:$V$291,13,FALSE))),VLOOKUP(A15,'ITS Apps-IIPM'!$E$4:$V$291,13,FALSE),"")</f>
        <v/>
      </c>
      <c r="E15" s="79" t="str">
        <f>IF(NOT(ISBLANK(VLOOKUP(A15,'ITS Apps-IIPM'!$E$4:$V$291,14,FALSE))),VLOOKUP(A15,'ITS Apps-IIPM'!$E$4:$V$291,14,FALSE),"")</f>
        <v/>
      </c>
      <c r="F15" s="79" t="str">
        <f>IF(NOT(ISBLANK(VLOOKUP(A15,'ITS Apps-IIPM'!$E$4:$V$291,15,FALSE))),VLOOKUP(A15,'ITS Apps-IIPM'!$E$4:$V$291,15,FALSE),"")</f>
        <v/>
      </c>
      <c r="G15" s="79" t="str">
        <f>IF(NOT(ISBLANK(VLOOKUP(A15,'ITS Apps-IIPM'!$E$4:$V$291,3,FALSE))),VLOOKUP(A15,'ITS Apps-IIPM'!$E$4:$V$291,3,FALSE),"")</f>
        <v>Salata, Mark (RBC IS)</v>
      </c>
      <c r="H15" s="79" t="str">
        <f>IF("5-Confirmed SLA Not Required"=VLOOKUP(A15,'ITS Apps-IIPM'!$E$4:$V$291,12,FALSE),"N/A",IF("2-In Progress"=VLOOKUP(A15,'ITS Apps-IIPM'!$E$4:$V$291,12,FALSE),"In Progress",""))</f>
        <v/>
      </c>
      <c r="I15" s="79" t="str">
        <f>IF(NOT(ISBLANK(VLOOKUP(A15,'ITS Apps-IIPM'!$E$4:$V$291,18,FALSE))),VLOOKUP(A15,'ITS Apps-IIPM'!$E$4:$V$291,18,FALSE),"")</f>
        <v>Capgemini is doing a full analysis of what the jobs actually do. Documentation will start week Of Aug 28.</v>
      </c>
      <c r="J15" s="79" t="str">
        <f>IF(NOT(ISBLANK(VLOOKUP(A15,'ITS Apps-IIPM'!$E$4:$BB$291,21,FALSE))),VLOOKUP(A15,'ITS Apps-IIPM'!$E$4:$BB$291,21,FALSE),"")</f>
        <v>5-Not Required</v>
      </c>
      <c r="K15" s="79" t="str">
        <f>IF(NOT(ISBLANK(VLOOKUP(A15,'ITS Apps-IIPM'!$E$4:$BB$291,22,FALSE))),VLOOKUP(A15,'ITS Apps-IIPM'!$E$4:$BB$291,22,FALSE),"")</f>
        <v/>
      </c>
      <c r="L15" s="79" t="str">
        <f>IF(NOT(ISBLANK(VLOOKUP(A15,'ITS Apps-IIPM'!$E$4:$BB$291,23,FALSE))),VLOOKUP(A15,'ITS Apps-IIPM'!$E$4:$BB$291,23,FALSE),"")</f>
        <v/>
      </c>
      <c r="M15" s="79" t="str">
        <f>IF(NOT(ISBLANK(VLOOKUP(A15,'ITS Apps-IIPM'!$E$4:$BB$291,24,FALSE))),VLOOKUP(A15,'ITS Apps-IIPM'!$E$4:$BB$291,24,FALSE),"")</f>
        <v>5-Not Required</v>
      </c>
      <c r="N15" s="79" t="str">
        <f>IF(NOT(ISBLANK(VLOOKUP(A15,'ITS Apps-IIPM'!$E$4:$BB$291,25,FALSE))),VLOOKUP(A15,'ITS Apps-IIPM'!$E$4:$BB$291,25,FALSE),"")</f>
        <v/>
      </c>
    </row>
    <row r="16" spans="1:15">
      <c r="A16" s="56" t="s">
        <v>35</v>
      </c>
      <c r="B16" t="str">
        <f>IF(NOT(ISBLANK(VLOOKUP(A16,'ITS Apps-IIPM'!$E$4:$V$291,2,FALSE))),VLOOKUP(A16,'ITS Apps-IIPM'!$E$4:$V$291,2,FALSE),"")</f>
        <v>IPS</v>
      </c>
      <c r="C16" t="str">
        <f>IF(NOT(ISBLANK(VLOOKUP(A16,'ITS Apps-IIPM'!$E$4:$V$291,4,FALSE))),VLOOKUP(A16,'ITS Apps-IIPM'!$E$4:$V$291,4,FALSE),"")</f>
        <v>Stefanovic, Snezana</v>
      </c>
      <c r="D16" s="79">
        <f>IF(NOT(ISBLANK(VLOOKUP(A16,'ITS Apps-IIPM'!$E$4:$V$291,13,FALSE))),VLOOKUP(A16,'ITS Apps-IIPM'!$E$4:$V$291,13,FALSE),"")</f>
        <v>42885</v>
      </c>
      <c r="E16" s="79">
        <f>IF(NOT(ISBLANK(VLOOKUP(A16,'ITS Apps-IIPM'!$E$4:$V$291,14,FALSE))),VLOOKUP(A16,'ITS Apps-IIPM'!$E$4:$V$291,14,FALSE),"")</f>
        <v>43249</v>
      </c>
      <c r="F16" s="79" t="str">
        <f>IF(NOT(ISBLANK(VLOOKUP(A16,'ITS Apps-IIPM'!$E$4:$V$291,15,FALSE))),VLOOKUP(A16,'ITS Apps-IIPM'!$E$4:$V$291,15,FALSE),"")</f>
        <v>Quarterly</v>
      </c>
      <c r="G16" s="79" t="str">
        <f>IF(NOT(ISBLANK(VLOOKUP(A16,'ITS Apps-IIPM'!$E$4:$V$291,3,FALSE))),VLOOKUP(A16,'ITS Apps-IIPM'!$E$4:$V$291,3,FALSE),"")</f>
        <v>Desilets, Raymond (RBC I&amp;TS)</v>
      </c>
      <c r="H16" s="79" t="str">
        <f>IF("5-Confirmed SLA Not Required"=VLOOKUP(A16,'ITS Apps-IIPM'!$E$4:$V$291,12,FALSE),"N/A",IF("2-In Progress"=VLOOKUP(A16,'ITS Apps-IIPM'!$E$4:$V$291,12,FALSE),"In Progress",""))</f>
        <v/>
      </c>
      <c r="I16" s="79" t="str">
        <f>IF(NOT(ISBLANK(VLOOKUP(A16,'ITS Apps-IIPM'!$E$4:$V$291,18,FALSE))),VLOOKUP(A16,'ITS Apps-IIPM'!$E$4:$V$291,18,FALSE),"")</f>
        <v/>
      </c>
      <c r="J16" s="79" t="str">
        <f>IF(NOT(ISBLANK(VLOOKUP(A16,'ITS Apps-IIPM'!$E$4:$BB$291,21,FALSE))),VLOOKUP(A16,'ITS Apps-IIPM'!$E$4:$BB$291,21,FALSE),"")</f>
        <v>3-Not Started</v>
      </c>
      <c r="K16" s="79">
        <f>IF(NOT(ISBLANK(VLOOKUP(A16,'ITS Apps-IIPM'!$E$4:$BB$291,22,FALSE))),VLOOKUP(A16,'ITS Apps-IIPM'!$E$4:$BB$291,22,FALSE),"")</f>
        <v>43130</v>
      </c>
      <c r="L16" s="79" t="str">
        <f>IF(NOT(ISBLANK(VLOOKUP(A16,'ITS Apps-IIPM'!$E$4:$BB$291,23,FALSE))),VLOOKUP(A16,'ITS Apps-IIPM'!$E$4:$BB$291,23,FALSE),"")</f>
        <v/>
      </c>
      <c r="M16" s="79" t="str">
        <f>IF(NOT(ISBLANK(VLOOKUP(A16,'ITS Apps-IIPM'!$E$4:$BB$291,24,FALSE))),VLOOKUP(A16,'ITS Apps-IIPM'!$E$4:$BB$291,24,FALSE),"")</f>
        <v>3-Not Started</v>
      </c>
      <c r="N16" s="79" t="str">
        <f>IF(NOT(ISBLANK(VLOOKUP(A16,'ITS Apps-IIPM'!$E$4:$BB$291,25,FALSE))),VLOOKUP(A16,'ITS Apps-IIPM'!$E$4:$BB$291,25,FALSE),"")</f>
        <v/>
      </c>
    </row>
    <row r="17" spans="1:15">
      <c r="A17" s="56" t="s">
        <v>29</v>
      </c>
      <c r="B17" t="str">
        <f>IF(NOT(ISBLANK(VLOOKUP(A17,'ITS Apps-IIPM'!$E$4:$V$291,2,FALSE))),VLOOKUP(A17,'ITS Apps-IIPM'!$E$4:$V$291,2,FALSE),"")</f>
        <v>FINANCIAL DATA CAPTURE</v>
      </c>
      <c r="C17" t="str">
        <f>IF(NOT(ISBLANK(VLOOKUP(A17,'ITS Apps-IIPM'!$E$4:$V$291,4,FALSE))),VLOOKUP(A17,'ITS Apps-IIPM'!$E$4:$V$291,4,FALSE),"")</f>
        <v>Markakis, Bob</v>
      </c>
      <c r="D17" s="79">
        <f>IF(NOT(ISBLANK(VLOOKUP(A17,'ITS Apps-IIPM'!$E$4:$V$291,13,FALSE))),VLOOKUP(A17,'ITS Apps-IIPM'!$E$4:$V$291,13,FALSE),"")</f>
        <v>42887</v>
      </c>
      <c r="E17" s="79">
        <f>IF(NOT(ISBLANK(VLOOKUP(A17,'ITS Apps-IIPM'!$E$4:$V$291,14,FALSE))),VLOOKUP(A17,'ITS Apps-IIPM'!$E$4:$V$291,14,FALSE),"")</f>
        <v>43251</v>
      </c>
      <c r="F17" s="79" t="str">
        <f>IF(NOT(ISBLANK(VLOOKUP(A17,'ITS Apps-IIPM'!$E$4:$V$291,15,FALSE))),VLOOKUP(A17,'ITS Apps-IIPM'!$E$4:$V$291,15,FALSE),"")</f>
        <v>Quarterly</v>
      </c>
      <c r="G17" s="79" t="str">
        <f>IF(NOT(ISBLANK(VLOOKUP(A17,'ITS Apps-IIPM'!$E$4:$V$291,3,FALSE))),VLOOKUP(A17,'ITS Apps-IIPM'!$E$4:$V$291,3,FALSE),"")</f>
        <v>Desilets, Raymond (RBC I&amp;TS)</v>
      </c>
      <c r="H17" s="79" t="str">
        <f>IF("5-Confirmed SLA Not Required"=VLOOKUP(A17,'ITS Apps-IIPM'!$E$4:$V$291,12,FALSE),"N/A",IF("2-In Progress"=VLOOKUP(A17,'ITS Apps-IIPM'!$E$4:$V$291,12,FALSE),"In Progress",""))</f>
        <v/>
      </c>
      <c r="I17" s="79" t="str">
        <f>IF(NOT(ISBLANK(VLOOKUP(A17,'ITS Apps-IIPM'!$E$4:$V$291,18,FALSE))),VLOOKUP(A17,'ITS Apps-IIPM'!$E$4:$V$291,18,FALSE),"")</f>
        <v/>
      </c>
      <c r="J17" s="79" t="str">
        <f>IF(NOT(ISBLANK(VLOOKUP(A17,'ITS Apps-IIPM'!$E$4:$BB$291,21,FALSE))),VLOOKUP(A17,'ITS Apps-IIPM'!$E$4:$BB$291,21,FALSE),"")</f>
        <v>3-Not Started</v>
      </c>
      <c r="K17" s="79">
        <f>IF(NOT(ISBLANK(VLOOKUP(A17,'ITS Apps-IIPM'!$E$4:$BB$291,22,FALSE))),VLOOKUP(A17,'ITS Apps-IIPM'!$E$4:$BB$291,22,FALSE),"")</f>
        <v>43143</v>
      </c>
      <c r="L17" s="79" t="str">
        <f>IF(NOT(ISBLANK(VLOOKUP(A17,'ITS Apps-IIPM'!$E$4:$BB$291,23,FALSE))),VLOOKUP(A17,'ITS Apps-IIPM'!$E$4:$BB$291,23,FALSE),"")</f>
        <v/>
      </c>
      <c r="M17" s="79" t="str">
        <f>IF(NOT(ISBLANK(VLOOKUP(A17,'ITS Apps-IIPM'!$E$4:$BB$291,24,FALSE))),VLOOKUP(A17,'ITS Apps-IIPM'!$E$4:$BB$291,24,FALSE),"")</f>
        <v>3-Not Started</v>
      </c>
      <c r="N17" s="79" t="str">
        <f>IF(NOT(ISBLANK(VLOOKUP(A17,'ITS Apps-IIPM'!$E$4:$BB$291,25,FALSE))),VLOOKUP(A17,'ITS Apps-IIPM'!$E$4:$BB$291,25,FALSE),"")</f>
        <v/>
      </c>
    </row>
    <row r="18" spans="1:15">
      <c r="A18" s="56" t="s">
        <v>69</v>
      </c>
      <c r="B18" t="str">
        <f>IF(NOT(ISBLANK(VLOOKUP(A18,'ITS Apps-IIPM'!$E$4:$V$291,2,FALSE))),VLOOKUP(A18,'ITS Apps-IIPM'!$E$4:$V$291,2,FALSE),"")</f>
        <v>MILVUS</v>
      </c>
      <c r="C18" t="str">
        <f>IF(NOT(ISBLANK(VLOOKUP(A18,'ITS Apps-IIPM'!$E$4:$V$291,4,FALSE))),VLOOKUP(A18,'ITS Apps-IIPM'!$E$4:$V$291,4,FALSE),"")</f>
        <v>Markakis, Bob</v>
      </c>
      <c r="D18" s="79">
        <f>IF(NOT(ISBLANK(VLOOKUP(A18,'ITS Apps-IIPM'!$E$4:$V$291,13,FALSE))),VLOOKUP(A18,'ITS Apps-IIPM'!$E$4:$V$291,13,FALSE),"")</f>
        <v>42850</v>
      </c>
      <c r="E18" s="79" t="str">
        <f>IF(NOT(ISBLANK(VLOOKUP(A18,'ITS Apps-IIPM'!$E$4:$V$291,14,FALSE))),VLOOKUP(A18,'ITS Apps-IIPM'!$E$4:$V$291,14,FALSE),"")</f>
        <v/>
      </c>
      <c r="F18" s="79" t="str">
        <f>IF(NOT(ISBLANK(VLOOKUP(A18,'ITS Apps-IIPM'!$E$4:$V$291,15,FALSE))),VLOOKUP(A18,'ITS Apps-IIPM'!$E$4:$V$291,15,FALSE),"")</f>
        <v>Quarterly</v>
      </c>
      <c r="G18" s="79" t="str">
        <f>IF(NOT(ISBLANK(VLOOKUP(A18,'ITS Apps-IIPM'!$E$4:$V$291,3,FALSE))),VLOOKUP(A18,'ITS Apps-IIPM'!$E$4:$V$291,3,FALSE),"")</f>
        <v>Williamson, Craig (RBC IS)</v>
      </c>
      <c r="H18" s="79" t="str">
        <f>IF("5-Confirmed SLA Not Required"=VLOOKUP(A18,'ITS Apps-IIPM'!$E$4:$V$291,12,FALSE),"N/A",IF("2-In Progress"=VLOOKUP(A18,'ITS Apps-IIPM'!$E$4:$V$291,12,FALSE),"In Progress",""))</f>
        <v/>
      </c>
      <c r="I18" s="79" t="str">
        <f>IF(NOT(ISBLANK(VLOOKUP(A18,'ITS Apps-IIPM'!$E$4:$V$291,18,FALSE))),VLOOKUP(A18,'ITS Apps-IIPM'!$E$4:$V$291,18,FALSE),"")</f>
        <v>can't open email approvals</v>
      </c>
      <c r="J18" s="79" t="str">
        <f>IF(NOT(ISBLANK(VLOOKUP(A18,'ITS Apps-IIPM'!$E$4:$BB$291,21,FALSE))),VLOOKUP(A18,'ITS Apps-IIPM'!$E$4:$BB$291,21,FALSE),"")</f>
        <v>1-In Good Standing</v>
      </c>
      <c r="K18" s="79" t="str">
        <f>IF(NOT(ISBLANK(VLOOKUP(A18,'ITS Apps-IIPM'!$E$4:$BB$291,22,FALSE))),VLOOKUP(A18,'ITS Apps-IIPM'!$E$4:$BB$291,22,FALSE),"")</f>
        <v/>
      </c>
      <c r="L18" s="79" t="str">
        <f>IF(NOT(ISBLANK(VLOOKUP(A18,'ITS Apps-IIPM'!$E$4:$BB$291,23,FALSE))),VLOOKUP(A18,'ITS Apps-IIPM'!$E$4:$BB$291,23,FALSE),"")</f>
        <v/>
      </c>
      <c r="M18" s="79" t="str">
        <f>IF(NOT(ISBLANK(VLOOKUP(A18,'ITS Apps-IIPM'!$E$4:$BB$291,24,FALSE))),VLOOKUP(A18,'ITS Apps-IIPM'!$E$4:$BB$291,24,FALSE),"")</f>
        <v>6-Infrastructure/ Availability Implemented</v>
      </c>
      <c r="N18" s="79" t="str">
        <f>IF(NOT(ISBLANK(VLOOKUP(A18,'ITS Apps-IIPM'!$E$4:$BB$291,25,FALSE))),VLOOKUP(A18,'ITS Apps-IIPM'!$E$4:$BB$291,25,FALSE),"")</f>
        <v/>
      </c>
    </row>
    <row r="19" spans="1:15">
      <c r="A19" s="56" t="s">
        <v>58</v>
      </c>
      <c r="B19" t="str">
        <f>IF(NOT(ISBLANK(VLOOKUP(A19,'ITS Apps-IIPM'!$E$4:$V$291,2,FALSE))),VLOOKUP(A19,'ITS Apps-IIPM'!$E$4:$V$291,2,FALSE),"")</f>
        <v>PERSONAL PENSION TRUST</v>
      </c>
      <c r="C19" t="str">
        <f>IF(NOT(ISBLANK(VLOOKUP(A19,'ITS Apps-IIPM'!$E$4:$V$291,4,FALSE))),VLOOKUP(A19,'ITS Apps-IIPM'!$E$4:$V$291,4,FALSE),"")</f>
        <v>Markakis, Bob</v>
      </c>
      <c r="D19" s="79">
        <f>IF(NOT(ISBLANK(VLOOKUP(A19,'ITS Apps-IIPM'!$E$4:$V$291,13,FALSE))),VLOOKUP(A19,'ITS Apps-IIPM'!$E$4:$V$291,13,FALSE),"")</f>
        <v>42887</v>
      </c>
      <c r="E19" s="79">
        <f>IF(NOT(ISBLANK(VLOOKUP(A19,'ITS Apps-IIPM'!$E$4:$V$291,14,FALSE))),VLOOKUP(A19,'ITS Apps-IIPM'!$E$4:$V$291,14,FALSE),"")</f>
        <v>43251</v>
      </c>
      <c r="F19" s="79" t="str">
        <f>IF(NOT(ISBLANK(VLOOKUP(A19,'ITS Apps-IIPM'!$E$4:$V$291,15,FALSE))),VLOOKUP(A19,'ITS Apps-IIPM'!$E$4:$V$291,15,FALSE),"")</f>
        <v>Quarterly</v>
      </c>
      <c r="G19" s="79" t="str">
        <f>IF(NOT(ISBLANK(VLOOKUP(A19,'ITS Apps-IIPM'!$E$4:$V$291,3,FALSE))),VLOOKUP(A19,'ITS Apps-IIPM'!$E$4:$V$291,3,FALSE),"")</f>
        <v>Desilets, Raymond (RBC I&amp;TS)</v>
      </c>
      <c r="H19" s="79" t="str">
        <f>IF("5-Confirmed SLA Not Required"=VLOOKUP(A19,'ITS Apps-IIPM'!$E$4:$V$291,12,FALSE),"N/A",IF("2-In Progress"=VLOOKUP(A19,'ITS Apps-IIPM'!$E$4:$V$291,12,FALSE),"In Progress",""))</f>
        <v/>
      </c>
      <c r="I19" s="79" t="str">
        <f>IF(NOT(ISBLANK(VLOOKUP(A19,'ITS Apps-IIPM'!$E$4:$V$291,18,FALSE))),VLOOKUP(A19,'ITS Apps-IIPM'!$E$4:$V$291,18,FALSE),"")</f>
        <v/>
      </c>
      <c r="J19" s="79" t="str">
        <f>IF(NOT(ISBLANK(VLOOKUP(A19,'ITS Apps-IIPM'!$E$4:$BB$291,21,FALSE))),VLOOKUP(A19,'ITS Apps-IIPM'!$E$4:$BB$291,21,FALSE),"")</f>
        <v>3-Not Started</v>
      </c>
      <c r="K19" s="79">
        <f>IF(NOT(ISBLANK(VLOOKUP(A19,'ITS Apps-IIPM'!$E$4:$BB$291,22,FALSE))),VLOOKUP(A19,'ITS Apps-IIPM'!$E$4:$BB$291,22,FALSE),"")</f>
        <v>43130</v>
      </c>
      <c r="L19" s="79" t="str">
        <f>IF(NOT(ISBLANK(VLOOKUP(A19,'ITS Apps-IIPM'!$E$4:$BB$291,23,FALSE))),VLOOKUP(A19,'ITS Apps-IIPM'!$E$4:$BB$291,23,FALSE),"")</f>
        <v/>
      </c>
      <c r="M19" s="79" t="str">
        <f>IF(NOT(ISBLANK(VLOOKUP(A19,'ITS Apps-IIPM'!$E$4:$BB$291,24,FALSE))),VLOOKUP(A19,'ITS Apps-IIPM'!$E$4:$BB$291,24,FALSE),"")</f>
        <v>3-Not Started</v>
      </c>
      <c r="N19" s="79" t="str">
        <f>IF(NOT(ISBLANK(VLOOKUP(A19,'ITS Apps-IIPM'!$E$4:$BB$291,25,FALSE))),VLOOKUP(A19,'ITS Apps-IIPM'!$E$4:$BB$291,25,FALSE),"")</f>
        <v/>
      </c>
    </row>
    <row r="20" spans="1:15">
      <c r="A20" s="56" t="s">
        <v>1386</v>
      </c>
      <c r="B20" t="str">
        <f>IF(NOT(ISBLANK(VLOOKUP(A20,'ITS Apps-IIPM'!$E$4:$V$291,2,FALSE))),VLOOKUP(A20,'ITS Apps-IIPM'!$E$4:$V$291,2,FALSE),"")</f>
        <v>DFS Management</v>
      </c>
      <c r="C20" t="str">
        <f>IF(NOT(ISBLANK(VLOOKUP(A20,'ITS Apps-IIPM'!$E$4:$V$291,4,FALSE))),VLOOKUP(A20,'ITS Apps-IIPM'!$E$4:$V$291,4,FALSE),"")</f>
        <v>Stefanovic, Snezana</v>
      </c>
      <c r="D20" s="79" t="str">
        <f>IF(NOT(ISBLANK(VLOOKUP(A20,'ITS Apps-IIPM'!$E$4:$V$291,13,FALSE))),VLOOKUP(A20,'ITS Apps-IIPM'!$E$4:$V$291,13,FALSE),"")</f>
        <v/>
      </c>
      <c r="E20" s="79" t="str">
        <f>IF(NOT(ISBLANK(VLOOKUP(A20,'ITS Apps-IIPM'!$E$4:$V$291,14,FALSE))),VLOOKUP(A20,'ITS Apps-IIPM'!$E$4:$V$291,14,FALSE),"")</f>
        <v/>
      </c>
      <c r="F20" s="79" t="str">
        <f>IF(NOT(ISBLANK(VLOOKUP(A20,'ITS Apps-IIPM'!$E$4:$V$291,15,FALSE))),VLOOKUP(A20,'ITS Apps-IIPM'!$E$4:$V$291,15,FALSE),"")</f>
        <v/>
      </c>
      <c r="G20" s="79" t="str">
        <f>IF(NOT(ISBLANK(VLOOKUP(A20,'ITS Apps-IIPM'!$E$4:$V$291,3,FALSE))),VLOOKUP(A20,'ITS Apps-IIPM'!$E$4:$V$291,3,FALSE),"")</f>
        <v>Franz, Laurent (RBC IS)</v>
      </c>
      <c r="H20" s="79" t="str">
        <f>IF("5-Confirmed SLA Not Required"=VLOOKUP(A20,'ITS Apps-IIPM'!$E$4:$V$291,12,FALSE),"N/A",IF("2-In Progress"=VLOOKUP(A20,'ITS Apps-IIPM'!$E$4:$V$291,12,FALSE),"In Progress",""))</f>
        <v/>
      </c>
      <c r="I20" s="79" t="str">
        <f>IF(NOT(ISBLANK(VLOOKUP(A20,'ITS Apps-IIPM'!$E$4:$V$291,18,FALSE))),VLOOKUP(A20,'ITS Apps-IIPM'!$E$4:$V$291,18,FALSE),"")</f>
        <v/>
      </c>
      <c r="J20" s="79" t="str">
        <f>IF(NOT(ISBLANK(VLOOKUP(A20,'ITS Apps-IIPM'!$E$4:$BB$291,21,FALSE))),VLOOKUP(A20,'ITS Apps-IIPM'!$E$4:$BB$291,21,FALSE),"")</f>
        <v/>
      </c>
      <c r="K20" s="79" t="str">
        <f>IF(NOT(ISBLANK(VLOOKUP(A20,'ITS Apps-IIPM'!$E$4:$BB$291,22,FALSE))),VLOOKUP(A20,'ITS Apps-IIPM'!$E$4:$BB$291,22,FALSE),"")</f>
        <v/>
      </c>
      <c r="L20" s="79" t="str">
        <f>IF(NOT(ISBLANK(VLOOKUP(A20,'ITS Apps-IIPM'!$E$4:$BB$291,23,FALSE))),VLOOKUP(A20,'ITS Apps-IIPM'!$E$4:$BB$291,23,FALSE),"")</f>
        <v/>
      </c>
      <c r="M20" s="79" t="str">
        <f>IF(NOT(ISBLANK(VLOOKUP(A20,'ITS Apps-IIPM'!$E$4:$BB$291,24,FALSE))),VLOOKUP(A20,'ITS Apps-IIPM'!$E$4:$BB$291,24,FALSE),"")</f>
        <v/>
      </c>
      <c r="N20" s="79" t="str">
        <f>IF(NOT(ISBLANK(VLOOKUP(A20,'ITS Apps-IIPM'!$E$4:$BB$291,25,FALSE))),VLOOKUP(A20,'ITS Apps-IIPM'!$E$4:$BB$291,25,FALSE),"")</f>
        <v/>
      </c>
    </row>
    <row r="21" spans="1:15">
      <c r="A21" s="56" t="s">
        <v>954</v>
      </c>
      <c r="B21" t="str">
        <f>IF(NOT(ISBLANK(VLOOKUP(A21,'ITS Apps-IIPM'!$E$4:$V$291,2,FALSE))),VLOOKUP(A21,'ITS Apps-IIPM'!$E$4:$V$291,2,FALSE),"")</f>
        <v>Investment Counsellor Services Statements</v>
      </c>
      <c r="C21" t="str">
        <f>IF(NOT(ISBLANK(VLOOKUP(A21,'ITS Apps-IIPM'!$E$4:$V$291,4,FALSE))),VLOOKUP(A21,'ITS Apps-IIPM'!$E$4:$V$291,4,FALSE),"")</f>
        <v>Markakis, Bob</v>
      </c>
      <c r="D21" s="79" t="str">
        <f>IF(NOT(ISBLANK(VLOOKUP(A21,'ITS Apps-IIPM'!$E$4:$V$291,13,FALSE))),VLOOKUP(A21,'ITS Apps-IIPM'!$E$4:$V$291,13,FALSE),"")</f>
        <v/>
      </c>
      <c r="E21" s="79" t="str">
        <f>IF(NOT(ISBLANK(VLOOKUP(A21,'ITS Apps-IIPM'!$E$4:$V$291,14,FALSE))),VLOOKUP(A21,'ITS Apps-IIPM'!$E$4:$V$291,14,FALSE),"")</f>
        <v/>
      </c>
      <c r="F21" s="79" t="str">
        <f>IF(NOT(ISBLANK(VLOOKUP(A21,'ITS Apps-IIPM'!$E$4:$V$291,15,FALSE))),VLOOKUP(A21,'ITS Apps-IIPM'!$E$4:$V$291,15,FALSE),"")</f>
        <v/>
      </c>
      <c r="G21" s="79" t="str">
        <f>IF(NOT(ISBLANK(VLOOKUP(A21,'ITS Apps-IIPM'!$E$4:$V$291,3,FALSE))),VLOOKUP(A21,'ITS Apps-IIPM'!$E$4:$V$291,3,FALSE),"")</f>
        <v>Landau, Nataliya (RBC IS)</v>
      </c>
      <c r="H21" s="79" t="str">
        <f>IF("5-Confirmed SLA Not Required"=VLOOKUP(A21,'ITS Apps-IIPM'!$E$4:$V$291,12,FALSE),"N/A",IF("2-In Progress"=VLOOKUP(A21,'ITS Apps-IIPM'!$E$4:$V$291,12,FALSE),"In Progress",""))</f>
        <v>In Progress</v>
      </c>
      <c r="I21" s="79" t="str">
        <f>IF(NOT(ISBLANK(VLOOKUP(A21,'ITS Apps-IIPM'!$E$4:$V$291,18,FALSE))),VLOOKUP(A21,'ITS Apps-IIPM'!$E$4:$V$291,18,FALSE),"")</f>
        <v/>
      </c>
      <c r="J21" s="79" t="str">
        <f>IF(NOT(ISBLANK(VLOOKUP(A21,'ITS Apps-IIPM'!$E$4:$BB$291,21,FALSE))),VLOOKUP(A21,'ITS Apps-IIPM'!$E$4:$BB$291,21,FALSE),"")</f>
        <v>2-In Progress</v>
      </c>
      <c r="K21" s="79" t="str">
        <f>IF(NOT(ISBLANK(VLOOKUP(A21,'ITS Apps-IIPM'!$E$4:$BB$291,22,FALSE))),VLOOKUP(A21,'ITS Apps-IIPM'!$E$4:$BB$291,22,FALSE),"")</f>
        <v/>
      </c>
      <c r="L21" s="79" t="str">
        <f>IF(NOT(ISBLANK(VLOOKUP(A21,'ITS Apps-IIPM'!$E$4:$BB$291,23,FALSE))),VLOOKUP(A21,'ITS Apps-IIPM'!$E$4:$BB$291,23,FALSE),"")</f>
        <v/>
      </c>
      <c r="M21" s="79" t="str">
        <f>IF(NOT(ISBLANK(VLOOKUP(A21,'ITS Apps-IIPM'!$E$4:$BB$291,24,FALSE))),VLOOKUP(A21,'ITS Apps-IIPM'!$E$4:$BB$291,24,FALSE),"")</f>
        <v>2-In Progress</v>
      </c>
      <c r="N21" s="79" t="str">
        <f>IF(NOT(ISBLANK(VLOOKUP(A21,'ITS Apps-IIPM'!$E$4:$BB$291,25,FALSE))),VLOOKUP(A21,'ITS Apps-IIPM'!$E$4:$BB$291,25,FALSE),"")</f>
        <v/>
      </c>
    </row>
    <row r="22" spans="1:15">
      <c r="A22" s="56" t="s">
        <v>1379</v>
      </c>
      <c r="B22" t="str">
        <f>IF(NOT(ISBLANK(VLOOKUP(A22,'ITS Apps-IIPM'!$E$4:$V$291,2,FALSE))),VLOOKUP(A22,'ITS Apps-IIPM'!$E$4:$V$291,2,FALSE),"")</f>
        <v>TradingApps</v>
      </c>
      <c r="C22" t="str">
        <f>IF(NOT(ISBLANK(VLOOKUP(A22,'ITS Apps-IIPM'!$E$4:$V$291,4,FALSE))),VLOOKUP(A22,'ITS Apps-IIPM'!$E$4:$V$291,4,FALSE),"")</f>
        <v>Rastegar, Afsaneh</v>
      </c>
      <c r="D22" s="79" t="str">
        <f>IF(NOT(ISBLANK(VLOOKUP(A22,'ITS Apps-IIPM'!$E$4:$V$291,13,FALSE))),VLOOKUP(A22,'ITS Apps-IIPM'!$E$4:$V$291,13,FALSE),"")</f>
        <v/>
      </c>
      <c r="E22" s="79" t="str">
        <f>IF(NOT(ISBLANK(VLOOKUP(A22,'ITS Apps-IIPM'!$E$4:$V$291,14,FALSE))),VLOOKUP(A22,'ITS Apps-IIPM'!$E$4:$V$291,14,FALSE),"")</f>
        <v/>
      </c>
      <c r="F22" s="79" t="str">
        <f>IF(NOT(ISBLANK(VLOOKUP(A22,'ITS Apps-IIPM'!$E$4:$V$291,15,FALSE))),VLOOKUP(A22,'ITS Apps-IIPM'!$E$4:$V$291,15,FALSE),"")</f>
        <v/>
      </c>
      <c r="G22" s="79" t="str">
        <f>IF(NOT(ISBLANK(VLOOKUP(A22,'ITS Apps-IIPM'!$E$4:$V$291,3,FALSE))),VLOOKUP(A22,'ITS Apps-IIPM'!$E$4:$V$291,3,FALSE),"")</f>
        <v>Rivera, Cristina (RBC IS)</v>
      </c>
      <c r="H22" s="79" t="str">
        <f>IF("5-Confirmed SLA Not Required"=VLOOKUP(A22,'ITS Apps-IIPM'!$E$4:$V$291,12,FALSE),"N/A",IF("2-In Progress"=VLOOKUP(A22,'ITS Apps-IIPM'!$E$4:$V$291,12,FALSE),"In Progress",""))</f>
        <v/>
      </c>
      <c r="I22" s="79" t="str">
        <f>IF(NOT(ISBLANK(VLOOKUP(A22,'ITS Apps-IIPM'!$E$4:$V$291,18,FALSE))),VLOOKUP(A22,'ITS Apps-IIPM'!$E$4:$V$291,18,FALSE),"")</f>
        <v/>
      </c>
      <c r="J22" s="79" t="str">
        <f>IF(NOT(ISBLANK(VLOOKUP(A22,'ITS Apps-IIPM'!$E$4:$BB$291,21,FALSE))),VLOOKUP(A22,'ITS Apps-IIPM'!$E$4:$BB$291,21,FALSE),"")</f>
        <v/>
      </c>
      <c r="K22" s="79" t="str">
        <f>IF(NOT(ISBLANK(VLOOKUP(A22,'ITS Apps-IIPM'!$E$4:$BB$291,22,FALSE))),VLOOKUP(A22,'ITS Apps-IIPM'!$E$4:$BB$291,22,FALSE),"")</f>
        <v/>
      </c>
      <c r="L22" s="79" t="str">
        <f>IF(NOT(ISBLANK(VLOOKUP(A22,'ITS Apps-IIPM'!$E$4:$BB$291,23,FALSE))),VLOOKUP(A22,'ITS Apps-IIPM'!$E$4:$BB$291,23,FALSE),"")</f>
        <v/>
      </c>
      <c r="M22" s="79" t="str">
        <f>IF(NOT(ISBLANK(VLOOKUP(A22,'ITS Apps-IIPM'!$E$4:$BB$291,24,FALSE))),VLOOKUP(A22,'ITS Apps-IIPM'!$E$4:$BB$291,24,FALSE),"")</f>
        <v/>
      </c>
      <c r="N22" s="79" t="str">
        <f>IF(NOT(ISBLANK(VLOOKUP(A22,'ITS Apps-IIPM'!$E$4:$BB$291,25,FALSE))),VLOOKUP(A22,'ITS Apps-IIPM'!$E$4:$BB$291,25,FALSE),"")</f>
        <v/>
      </c>
      <c r="O22" t="b">
        <v>1</v>
      </c>
    </row>
    <row r="23" spans="1:15">
      <c r="A23" s="56" t="s">
        <v>783</v>
      </c>
      <c r="B23" t="str">
        <f>IF(NOT(ISBLANK(VLOOKUP(A23,'ITS Apps-IIPM'!$E$4:$V$291,2,FALSE))),VLOOKUP(A23,'ITS Apps-IIPM'!$E$4:$V$291,2,FALSE),"")</f>
        <v>FIRECALL</v>
      </c>
      <c r="C23" t="str">
        <f>IF(NOT(ISBLANK(VLOOKUP(A23,'ITS Apps-IIPM'!$E$4:$V$291,4,FALSE))),VLOOKUP(A23,'ITS Apps-IIPM'!$E$4:$V$291,4,FALSE),"")</f>
        <v>Stefanovic, Snezana</v>
      </c>
      <c r="D23" s="79">
        <f>IF(NOT(ISBLANK(VLOOKUP(A23,'ITS Apps-IIPM'!$E$4:$V$291,13,FALSE))),VLOOKUP(A23,'ITS Apps-IIPM'!$E$4:$V$291,13,FALSE),"")</f>
        <v>42845</v>
      </c>
      <c r="E23" s="79">
        <f>IF(NOT(ISBLANK(VLOOKUP(A23,'ITS Apps-IIPM'!$E$4:$V$291,14,FALSE))),VLOOKUP(A23,'ITS Apps-IIPM'!$E$4:$V$291,14,FALSE),"")</f>
        <v>43200</v>
      </c>
      <c r="F23" s="79" t="str">
        <f>IF(NOT(ISBLANK(VLOOKUP(A23,'ITS Apps-IIPM'!$E$4:$V$291,15,FALSE))),VLOOKUP(A23,'ITS Apps-IIPM'!$E$4:$V$291,15,FALSE),"")</f>
        <v>Monthly</v>
      </c>
      <c r="G23" s="79" t="str">
        <f>IF(NOT(ISBLANK(VLOOKUP(A23,'ITS Apps-IIPM'!$E$4:$V$291,3,FALSE))),VLOOKUP(A23,'ITS Apps-IIPM'!$E$4:$V$291,3,FALSE),"")</f>
        <v>Zannier, Emmanuel (RBC IS)</v>
      </c>
      <c r="H23" s="79" t="str">
        <f>IF("5-Confirmed SLA Not Required"=VLOOKUP(A23,'ITS Apps-IIPM'!$E$4:$V$291,12,FALSE),"N/A",IF("2-In Progress"=VLOOKUP(A23,'ITS Apps-IIPM'!$E$4:$V$291,12,FALSE),"In Progress",""))</f>
        <v/>
      </c>
      <c r="I23" s="79" t="str">
        <f>IF(NOT(ISBLANK(VLOOKUP(A23,'ITS Apps-IIPM'!$E$4:$V$291,18,FALSE))),VLOOKUP(A23,'ITS Apps-IIPM'!$E$4:$V$291,18,FALSE),"")</f>
        <v/>
      </c>
      <c r="J23" s="79" t="str">
        <f>IF(NOT(ISBLANK(VLOOKUP(A23,'ITS Apps-IIPM'!$E$4:$BB$291,21,FALSE))),VLOOKUP(A23,'ITS Apps-IIPM'!$E$4:$BB$291,21,FALSE),"")</f>
        <v>1-In Good Standing</v>
      </c>
      <c r="K23" s="79" t="str">
        <f>IF(NOT(ISBLANK(VLOOKUP(A23,'ITS Apps-IIPM'!$E$4:$BB$291,22,FALSE))),VLOOKUP(A23,'ITS Apps-IIPM'!$E$4:$BB$291,22,FALSE),"")</f>
        <v/>
      </c>
      <c r="L23" s="79" t="str">
        <f>IF(NOT(ISBLANK(VLOOKUP(A23,'ITS Apps-IIPM'!$E$4:$BB$291,23,FALSE))),VLOOKUP(A23,'ITS Apps-IIPM'!$E$4:$BB$291,23,FALSE),"")</f>
        <v/>
      </c>
      <c r="M23" s="79" t="str">
        <f>IF(NOT(ISBLANK(VLOOKUP(A23,'ITS Apps-IIPM'!$E$4:$BB$291,24,FALSE))),VLOOKUP(A23,'ITS Apps-IIPM'!$E$4:$BB$291,24,FALSE),"")</f>
        <v>6-Infrastructure/ Availability Implemented</v>
      </c>
      <c r="N23" s="79" t="str">
        <f>IF(NOT(ISBLANK(VLOOKUP(A23,'ITS Apps-IIPM'!$E$4:$BB$291,25,FALSE))),VLOOKUP(A23,'ITS Apps-IIPM'!$E$4:$BB$291,25,FALSE),"")</f>
        <v/>
      </c>
    </row>
    <row r="24" spans="1:15">
      <c r="A24" s="56" t="s">
        <v>76</v>
      </c>
      <c r="B24" t="str">
        <f>IF(NOT(ISBLANK(VLOOKUP(A24,'ITS Apps-IIPM'!$E$4:$V$291,2,FALSE))),VLOOKUP(A24,'ITS Apps-IIPM'!$E$4:$V$291,2,FALSE),"")</f>
        <v>UNITRAX</v>
      </c>
      <c r="C24" t="str">
        <f>IF(NOT(ISBLANK(VLOOKUP(A24,'ITS Apps-IIPM'!$E$4:$V$291,4,FALSE))),VLOOKUP(A24,'ITS Apps-IIPM'!$E$4:$V$291,4,FALSE),"")</f>
        <v>Stefanovic, Snezana</v>
      </c>
      <c r="D24" s="79">
        <f>IF(NOT(ISBLANK(VLOOKUP(A24,'ITS Apps-IIPM'!$E$4:$V$291,13,FALSE))),VLOOKUP(A24,'ITS Apps-IIPM'!$E$4:$V$291,13,FALSE),"")</f>
        <v>43178</v>
      </c>
      <c r="E24" s="79">
        <f>IF(NOT(ISBLANK(VLOOKUP(A24,'ITS Apps-IIPM'!$E$4:$V$291,14,FALSE))),VLOOKUP(A24,'ITS Apps-IIPM'!$E$4:$V$291,14,FALSE),"")</f>
        <v>43546</v>
      </c>
      <c r="F24" s="79" t="str">
        <f>IF(NOT(ISBLANK(VLOOKUP(A24,'ITS Apps-IIPM'!$E$4:$V$291,15,FALSE))),VLOOKUP(A24,'ITS Apps-IIPM'!$E$4:$V$291,15,FALSE),"")</f>
        <v>Mutually Agreeable</v>
      </c>
      <c r="G24" s="79" t="str">
        <f>IF(NOT(ISBLANK(VLOOKUP(A24,'ITS Apps-IIPM'!$E$4:$V$291,3,FALSE))),VLOOKUP(A24,'ITS Apps-IIPM'!$E$4:$V$291,3,FALSE),"")</f>
        <v>Panic, Vladan (RBC IS)</v>
      </c>
      <c r="H24" s="79" t="str">
        <f>IF("5-Confirmed SLA Not Required"=VLOOKUP(A24,'ITS Apps-IIPM'!$E$4:$V$291,12,FALSE),"N/A",IF("2-In Progress"=VLOOKUP(A24,'ITS Apps-IIPM'!$E$4:$V$291,12,FALSE),"In Progress",""))</f>
        <v/>
      </c>
      <c r="I24" s="79" t="str">
        <f>IF(NOT(ISBLANK(VLOOKUP(A24,'ITS Apps-IIPM'!$E$4:$V$291,18,FALSE))),VLOOKUP(A24,'ITS Apps-IIPM'!$E$4:$V$291,18,FALSE),"")</f>
        <v/>
      </c>
      <c r="J24" s="79" t="str">
        <f>IF(NOT(ISBLANK(VLOOKUP(A24,'ITS Apps-IIPM'!$E$4:$BB$291,21,FALSE))),VLOOKUP(A24,'ITS Apps-IIPM'!$E$4:$BB$291,21,FALSE),"")</f>
        <v>3-Not Started</v>
      </c>
      <c r="K24" s="79" t="str">
        <f>IF(NOT(ISBLANK(VLOOKUP(A24,'ITS Apps-IIPM'!$E$4:$BB$291,22,FALSE))),VLOOKUP(A24,'ITS Apps-IIPM'!$E$4:$BB$291,22,FALSE),"")</f>
        <v/>
      </c>
      <c r="L24" s="79" t="str">
        <f>IF(NOT(ISBLANK(VLOOKUP(A24,'ITS Apps-IIPM'!$E$4:$BB$291,23,FALSE))),VLOOKUP(A24,'ITS Apps-IIPM'!$E$4:$BB$291,23,FALSE),"")</f>
        <v>vendor apps, don't expect to have KPIs</v>
      </c>
      <c r="M24" s="79" t="str">
        <f>IF(NOT(ISBLANK(VLOOKUP(A24,'ITS Apps-IIPM'!$E$4:$BB$291,24,FALSE))),VLOOKUP(A24,'ITS Apps-IIPM'!$E$4:$BB$291,24,FALSE),"")</f>
        <v>3-Not Started</v>
      </c>
      <c r="N24" s="79" t="str">
        <f>IF(NOT(ISBLANK(VLOOKUP(A24,'ITS Apps-IIPM'!$E$4:$BB$291,25,FALSE))),VLOOKUP(A24,'ITS Apps-IIPM'!$E$4:$BB$291,25,FALSE),"")</f>
        <v/>
      </c>
      <c r="O24" t="b">
        <v>1</v>
      </c>
    </row>
    <row r="25" spans="1:15">
      <c r="A25" s="56" t="s">
        <v>79</v>
      </c>
      <c r="B25" t="str">
        <f>IF(NOT(ISBLANK(VLOOKUP(A25,'ITS Apps-IIPM'!$E$4:$V$291,2,FALSE))),VLOOKUP(A25,'ITS Apps-IIPM'!$E$4:$V$291,2,FALSE),"")</f>
        <v>ADVANTAGE (TOR)</v>
      </c>
      <c r="C25" t="str">
        <f>IF(NOT(ISBLANK(VLOOKUP(A25,'ITS Apps-IIPM'!$E$4:$V$291,4,FALSE))),VLOOKUP(A25,'ITS Apps-IIPM'!$E$4:$V$291,4,FALSE),"")</f>
        <v>Markakis, Bob</v>
      </c>
      <c r="D25" s="79">
        <f>IF(NOT(ISBLANK(VLOOKUP(A25,'ITS Apps-IIPM'!$E$4:$V$291,13,FALSE))),VLOOKUP(A25,'ITS Apps-IIPM'!$E$4:$V$291,13,FALSE),"")</f>
        <v>42895</v>
      </c>
      <c r="E25" s="79">
        <f>IF(NOT(ISBLANK(VLOOKUP(A25,'ITS Apps-IIPM'!$E$4:$V$291,14,FALSE))),VLOOKUP(A25,'ITS Apps-IIPM'!$E$4:$V$291,14,FALSE),"")</f>
        <v>43259</v>
      </c>
      <c r="F25" s="79" t="str">
        <f>IF(NOT(ISBLANK(VLOOKUP(A25,'ITS Apps-IIPM'!$E$4:$V$291,15,FALSE))),VLOOKUP(A25,'ITS Apps-IIPM'!$E$4:$V$291,15,FALSE),"")</f>
        <v>Quarterly</v>
      </c>
      <c r="G25" s="79" t="str">
        <f>IF(NOT(ISBLANK(VLOOKUP(A25,'ITS Apps-IIPM'!$E$4:$V$291,3,FALSE))),VLOOKUP(A25,'ITS Apps-IIPM'!$E$4:$V$291,3,FALSE),"")</f>
        <v>Tocek, Tomas (RBC IS)</v>
      </c>
      <c r="H25" s="79" t="str">
        <f>IF("5-Confirmed SLA Not Required"=VLOOKUP(A25,'ITS Apps-IIPM'!$E$4:$V$291,12,FALSE),"N/A",IF("2-In Progress"=VLOOKUP(A25,'ITS Apps-IIPM'!$E$4:$V$291,12,FALSE),"In Progress",""))</f>
        <v/>
      </c>
      <c r="I25" s="79" t="str">
        <f>IF(NOT(ISBLANK(VLOOKUP(A25,'ITS Apps-IIPM'!$E$4:$V$291,18,FALSE))),VLOOKUP(A25,'ITS Apps-IIPM'!$E$4:$V$291,18,FALSE),"")</f>
        <v/>
      </c>
      <c r="J25" s="79" t="str">
        <f>IF(NOT(ISBLANK(VLOOKUP(A25,'ITS Apps-IIPM'!$E$4:$BB$291,21,FALSE))),VLOOKUP(A25,'ITS Apps-IIPM'!$E$4:$BB$291,21,FALSE),"")</f>
        <v>3-Not Started</v>
      </c>
      <c r="K25" s="79" t="str">
        <f>IF(NOT(ISBLANK(VLOOKUP(A25,'ITS Apps-IIPM'!$E$4:$BB$291,22,FALSE))),VLOOKUP(A25,'ITS Apps-IIPM'!$E$4:$BB$291,22,FALSE),"")</f>
        <v/>
      </c>
      <c r="L25" s="79" t="str">
        <f>IF(NOT(ISBLANK(VLOOKUP(A25,'ITS Apps-IIPM'!$E$4:$BB$291,23,FALSE))),VLOOKUP(A25,'ITS Apps-IIPM'!$E$4:$BB$291,23,FALSE),"")</f>
        <v>vendor apps, don't expect to have KPIs</v>
      </c>
      <c r="M25" s="79" t="str">
        <f>IF(NOT(ISBLANK(VLOOKUP(A25,'ITS Apps-IIPM'!$E$4:$BB$291,24,FALSE))),VLOOKUP(A25,'ITS Apps-IIPM'!$E$4:$BB$291,24,FALSE),"")</f>
        <v>3-Not Started</v>
      </c>
      <c r="N25" s="79" t="str">
        <f>IF(NOT(ISBLANK(VLOOKUP(A25,'ITS Apps-IIPM'!$E$4:$BB$291,25,FALSE))),VLOOKUP(A25,'ITS Apps-IIPM'!$E$4:$BB$291,25,FALSE),"")</f>
        <v/>
      </c>
      <c r="O25" t="b">
        <v>1</v>
      </c>
    </row>
    <row r="26" spans="1:15">
      <c r="A26" s="56" t="s">
        <v>1368</v>
      </c>
      <c r="B26" t="str">
        <f>IF(NOT(ISBLANK(VLOOKUP(A26,'ITS Apps-IIPM'!$E$4:$V$291,2,FALSE))),VLOOKUP(A26,'ITS Apps-IIPM'!$E$4:$V$291,2,FALSE),"")</f>
        <v>Ireland Tactical Applications Suite</v>
      </c>
      <c r="C26" t="str">
        <f>IF(NOT(ISBLANK(VLOOKUP(A26,'ITS Apps-IIPM'!$E$4:$V$291,4,FALSE))),VLOOKUP(A26,'ITS Apps-IIPM'!$E$4:$V$291,4,FALSE),"")</f>
        <v>Stefanovic, Snezana</v>
      </c>
      <c r="D26" s="79" t="str">
        <f>IF(NOT(ISBLANK(VLOOKUP(A26,'ITS Apps-IIPM'!$E$4:$V$291,13,FALSE))),VLOOKUP(A26,'ITS Apps-IIPM'!$E$4:$V$291,13,FALSE),"")</f>
        <v/>
      </c>
      <c r="E26" s="79" t="str">
        <f>IF(NOT(ISBLANK(VLOOKUP(A26,'ITS Apps-IIPM'!$E$4:$V$291,14,FALSE))),VLOOKUP(A26,'ITS Apps-IIPM'!$E$4:$V$291,14,FALSE),"")</f>
        <v/>
      </c>
      <c r="F26" s="79" t="str">
        <f>IF(NOT(ISBLANK(VLOOKUP(A26,'ITS Apps-IIPM'!$E$4:$V$291,15,FALSE))),VLOOKUP(A26,'ITS Apps-IIPM'!$E$4:$V$291,15,FALSE),"")</f>
        <v/>
      </c>
      <c r="G26" s="79" t="str">
        <f>IF(NOT(ISBLANK(VLOOKUP(A26,'ITS Apps-IIPM'!$E$4:$V$291,3,FALSE))),VLOOKUP(A26,'ITS Apps-IIPM'!$E$4:$V$291,3,FALSE),"")</f>
        <v>Zannier, Emmanuel (RBC IS)</v>
      </c>
      <c r="H26" s="79" t="str">
        <f>IF("5-Confirmed SLA Not Required"=VLOOKUP(A26,'ITS Apps-IIPM'!$E$4:$V$291,12,FALSE),"N/A",IF("2-In Progress"=VLOOKUP(A26,'ITS Apps-IIPM'!$E$4:$V$291,12,FALSE),"In Progress",""))</f>
        <v/>
      </c>
      <c r="I26" s="79" t="str">
        <f>IF(NOT(ISBLANK(VLOOKUP(A26,'ITS Apps-IIPM'!$E$4:$V$291,18,FALSE))),VLOOKUP(A26,'ITS Apps-IIPM'!$E$4:$V$291,18,FALSE),"")</f>
        <v/>
      </c>
      <c r="J26" s="79" t="str">
        <f>IF(NOT(ISBLANK(VLOOKUP(A26,'ITS Apps-IIPM'!$E$4:$BB$291,21,FALSE))),VLOOKUP(A26,'ITS Apps-IIPM'!$E$4:$BB$291,21,FALSE),"")</f>
        <v/>
      </c>
      <c r="K26" s="79" t="str">
        <f>IF(NOT(ISBLANK(VLOOKUP(A26,'ITS Apps-IIPM'!$E$4:$BB$291,22,FALSE))),VLOOKUP(A26,'ITS Apps-IIPM'!$E$4:$BB$291,22,FALSE),"")</f>
        <v/>
      </c>
      <c r="L26" s="79" t="str">
        <f>IF(NOT(ISBLANK(VLOOKUP(A26,'ITS Apps-IIPM'!$E$4:$BB$291,23,FALSE))),VLOOKUP(A26,'ITS Apps-IIPM'!$E$4:$BB$291,23,FALSE),"")</f>
        <v/>
      </c>
      <c r="M26" s="79" t="str">
        <f>IF(NOT(ISBLANK(VLOOKUP(A26,'ITS Apps-IIPM'!$E$4:$BB$291,24,FALSE))),VLOOKUP(A26,'ITS Apps-IIPM'!$E$4:$BB$291,24,FALSE),"")</f>
        <v/>
      </c>
      <c r="N26" s="79" t="str">
        <f>IF(NOT(ISBLANK(VLOOKUP(A26,'ITS Apps-IIPM'!$E$4:$BB$291,25,FALSE))),VLOOKUP(A26,'ITS Apps-IIPM'!$E$4:$BB$291,25,FALSE),"")</f>
        <v/>
      </c>
    </row>
    <row r="27" spans="1:15">
      <c r="A27" s="56" t="s">
        <v>81</v>
      </c>
      <c r="B27" t="str">
        <f>IF(NOT(ISBLANK(VLOOKUP(A27,'ITS Apps-IIPM'!$E$4:$V$291,2,FALSE))),VLOOKUP(A27,'ITS Apps-IIPM'!$E$4:$V$291,2,FALSE),"")</f>
        <v>REDS</v>
      </c>
      <c r="C27" t="str">
        <f>IF(NOT(ISBLANK(VLOOKUP(A27,'ITS Apps-IIPM'!$E$4:$V$291,4,FALSE))),VLOOKUP(A27,'ITS Apps-IIPM'!$E$4:$V$291,4,FALSE),"")</f>
        <v>de Lucy, Chloe</v>
      </c>
      <c r="D27" s="79">
        <f>IF(NOT(ISBLANK(VLOOKUP(A27,'ITS Apps-IIPM'!$E$4:$V$291,13,FALSE))),VLOOKUP(A27,'ITS Apps-IIPM'!$E$4:$V$291,13,FALSE),"")</f>
        <v>42723</v>
      </c>
      <c r="E27" s="79">
        <f>IF(NOT(ISBLANK(VLOOKUP(A27,'ITS Apps-IIPM'!$E$4:$V$291,14,FALSE))),VLOOKUP(A27,'ITS Apps-IIPM'!$E$4:$V$291,14,FALSE),"")</f>
        <v>43083</v>
      </c>
      <c r="F27" s="79" t="str">
        <f>IF(NOT(ISBLANK(VLOOKUP(A27,'ITS Apps-IIPM'!$E$4:$V$291,15,FALSE))),VLOOKUP(A27,'ITS Apps-IIPM'!$E$4:$V$291,15,FALSE),"")</f>
        <v>Mutually Agreeable</v>
      </c>
      <c r="G27" s="79" t="str">
        <f>IF(NOT(ISBLANK(VLOOKUP(A27,'ITS Apps-IIPM'!$E$4:$V$291,3,FALSE))),VLOOKUP(A27,'ITS Apps-IIPM'!$E$4:$V$291,3,FALSE),"")</f>
        <v>Eric-Markovic, Nenad (RBC IS)</v>
      </c>
      <c r="H27" s="79" t="str">
        <f>IF("5-Confirmed SLA Not Required"=VLOOKUP(A27,'ITS Apps-IIPM'!$E$4:$V$291,12,FALSE),"N/A",IF("2-In Progress"=VLOOKUP(A27,'ITS Apps-IIPM'!$E$4:$V$291,12,FALSE),"In Progress",""))</f>
        <v/>
      </c>
      <c r="I27" s="79" t="str">
        <f>IF(NOT(ISBLANK(VLOOKUP(A27,'ITS Apps-IIPM'!$E$4:$V$291,18,FALSE))),VLOOKUP(A27,'ITS Apps-IIPM'!$E$4:$V$291,18,FALSE),"")</f>
        <v>Expired, Stephanie has sent a follow up email to Nenad on December 14.</v>
      </c>
      <c r="J27" s="79" t="str">
        <f>IF(NOT(ISBLANK(VLOOKUP(A27,'ITS Apps-IIPM'!$E$4:$BB$291,21,FALSE))),VLOOKUP(A27,'ITS Apps-IIPM'!$E$4:$BB$291,21,FALSE),"")</f>
        <v>1-In Good Standing</v>
      </c>
      <c r="K27" s="79" t="str">
        <f>IF(NOT(ISBLANK(VLOOKUP(A27,'ITS Apps-IIPM'!$E$4:$BB$291,22,FALSE))),VLOOKUP(A27,'ITS Apps-IIPM'!$E$4:$BB$291,22,FALSE),"")</f>
        <v/>
      </c>
      <c r="L27" s="79" t="str">
        <f>IF(NOT(ISBLANK(VLOOKUP(A27,'ITS Apps-IIPM'!$E$4:$BB$291,23,FALSE))),VLOOKUP(A27,'ITS Apps-IIPM'!$E$4:$BB$291,23,FALSE),"")</f>
        <v/>
      </c>
      <c r="M27" s="79" t="str">
        <f>IF(NOT(ISBLANK(VLOOKUP(A27,'ITS Apps-IIPM'!$E$4:$BB$291,24,FALSE))),VLOOKUP(A27,'ITS Apps-IIPM'!$E$4:$BB$291,24,FALSE),"")</f>
        <v>1-In Good Standing</v>
      </c>
      <c r="N27" s="79" t="str">
        <f>IF(NOT(ISBLANK(VLOOKUP(A27,'ITS Apps-IIPM'!$E$4:$BB$291,25,FALSE))),VLOOKUP(A27,'ITS Apps-IIPM'!$E$4:$BB$291,25,FALSE),"")</f>
        <v/>
      </c>
    </row>
    <row r="28" spans="1:15">
      <c r="A28" s="56" t="s">
        <v>84</v>
      </c>
      <c r="B28" t="str">
        <f>IF(NOT(ISBLANK(VLOOKUP(A28,'ITS Apps-IIPM'!$E$4:$V$291,2,FALSE))),VLOOKUP(A28,'ITS Apps-IIPM'!$E$4:$V$291,2,FALSE),"")</f>
        <v>VIEWFINDER</v>
      </c>
      <c r="C28" t="str">
        <f>IF(NOT(ISBLANK(VLOOKUP(A28,'ITS Apps-IIPM'!$E$4:$V$291,4,FALSE))),VLOOKUP(A28,'ITS Apps-IIPM'!$E$4:$V$291,4,FALSE),"")</f>
        <v>Markakis, Bob</v>
      </c>
      <c r="D28" s="79">
        <f>IF(NOT(ISBLANK(VLOOKUP(A28,'ITS Apps-IIPM'!$E$4:$V$291,13,FALSE))),VLOOKUP(A28,'ITS Apps-IIPM'!$E$4:$V$291,13,FALSE),"")</f>
        <v>42789</v>
      </c>
      <c r="E28" s="79">
        <f>IF(NOT(ISBLANK(VLOOKUP(A28,'ITS Apps-IIPM'!$E$4:$V$291,14,FALSE))),VLOOKUP(A28,'ITS Apps-IIPM'!$E$4:$V$291,14,FALSE),"")</f>
        <v>43154</v>
      </c>
      <c r="F28" s="79" t="str">
        <f>IF(NOT(ISBLANK(VLOOKUP(A28,'ITS Apps-IIPM'!$E$4:$V$291,15,FALSE))),VLOOKUP(A28,'ITS Apps-IIPM'!$E$4:$V$291,15,FALSE),"")</f>
        <v>Monthly</v>
      </c>
      <c r="G28" s="79" t="str">
        <f>IF(NOT(ISBLANK(VLOOKUP(A28,'ITS Apps-IIPM'!$E$4:$V$291,3,FALSE))),VLOOKUP(A28,'ITS Apps-IIPM'!$E$4:$V$291,3,FALSE),"")</f>
        <v>Vernon, Howard Hugh</v>
      </c>
      <c r="H28" s="79" t="str">
        <f>IF("5-Confirmed SLA Not Required"=VLOOKUP(A28,'ITS Apps-IIPM'!$E$4:$V$291,12,FALSE),"N/A",IF("2-In Progress"=VLOOKUP(A28,'ITS Apps-IIPM'!$E$4:$V$291,12,FALSE),"In Progress",""))</f>
        <v/>
      </c>
      <c r="I28" s="79" t="str">
        <f>IF(NOT(ISBLANK(VLOOKUP(A28,'ITS Apps-IIPM'!$E$4:$V$291,18,FALSE))),VLOOKUP(A28,'ITS Apps-IIPM'!$E$4:$V$291,18,FALSE),"")</f>
        <v/>
      </c>
      <c r="J28" s="79" t="str">
        <f>IF(NOT(ISBLANK(VLOOKUP(A28,'ITS Apps-IIPM'!$E$4:$BB$291,21,FALSE))),VLOOKUP(A28,'ITS Apps-IIPM'!$E$4:$BB$291,21,FALSE),"")</f>
        <v>1-In Good Standing</v>
      </c>
      <c r="K28" s="79" t="str">
        <f>IF(NOT(ISBLANK(VLOOKUP(A28,'ITS Apps-IIPM'!$E$4:$BB$291,22,FALSE))),VLOOKUP(A28,'ITS Apps-IIPM'!$E$4:$BB$291,22,FALSE),"")</f>
        <v/>
      </c>
      <c r="L28" s="79" t="str">
        <f>IF(NOT(ISBLANK(VLOOKUP(A28,'ITS Apps-IIPM'!$E$4:$BB$291,23,FALSE))),VLOOKUP(A28,'ITS Apps-IIPM'!$E$4:$BB$291,23,FALSE),"")</f>
        <v/>
      </c>
      <c r="M28" s="79" t="str">
        <f>IF(NOT(ISBLANK(VLOOKUP(A28,'ITS Apps-IIPM'!$E$4:$BB$291,24,FALSE))),VLOOKUP(A28,'ITS Apps-IIPM'!$E$4:$BB$291,24,FALSE),"")</f>
        <v>1-In Good Standing</v>
      </c>
      <c r="N28" s="79" t="str">
        <f>IF(NOT(ISBLANK(VLOOKUP(A28,'ITS Apps-IIPM'!$E$4:$BB$291,25,FALSE))),VLOOKUP(A28,'ITS Apps-IIPM'!$E$4:$BB$291,25,FALSE),"")</f>
        <v/>
      </c>
    </row>
    <row r="29" spans="1:15">
      <c r="A29" s="56" t="s">
        <v>88</v>
      </c>
      <c r="B29" t="str">
        <f>IF(NOT(ISBLANK(VLOOKUP(A29,'ITS Apps-IIPM'!$E$4:$V$291,2,FALSE))),VLOOKUP(A29,'ITS Apps-IIPM'!$E$4:$V$291,2,FALSE),"")</f>
        <v>BENCHMARK INVESTMENT ANALYTICS</v>
      </c>
      <c r="C29" t="str">
        <f>IF(NOT(ISBLANK(VLOOKUP(A29,'ITS Apps-IIPM'!$E$4:$V$291,4,FALSE))),VLOOKUP(A29,'ITS Apps-IIPM'!$E$4:$V$291,4,FALSE),"")</f>
        <v>de Lucy, Chloe</v>
      </c>
      <c r="D29" s="79">
        <f>IF(NOT(ISBLANK(VLOOKUP(A29,'ITS Apps-IIPM'!$E$4:$V$291,13,FALSE))),VLOOKUP(A29,'ITS Apps-IIPM'!$E$4:$V$291,13,FALSE),"")</f>
        <v>43174</v>
      </c>
      <c r="E29" s="79">
        <f>IF(NOT(ISBLANK(VLOOKUP(A29,'ITS Apps-IIPM'!$E$4:$V$291,14,FALSE))),VLOOKUP(A29,'ITS Apps-IIPM'!$E$4:$V$291,14,FALSE),"")</f>
        <v>43539</v>
      </c>
      <c r="F29" s="79" t="str">
        <f>IF(NOT(ISBLANK(VLOOKUP(A29,'ITS Apps-IIPM'!$E$4:$V$291,15,FALSE))),VLOOKUP(A29,'ITS Apps-IIPM'!$E$4:$V$291,15,FALSE),"")</f>
        <v>Yearly</v>
      </c>
      <c r="G29" s="79" t="str">
        <f>IF(NOT(ISBLANK(VLOOKUP(A29,'ITS Apps-IIPM'!$E$4:$V$291,3,FALSE))),VLOOKUP(A29,'ITS Apps-IIPM'!$E$4:$V$291,3,FALSE),"")</f>
        <v>Uy, Mark Anthony (RBC IS)</v>
      </c>
      <c r="H29" s="79" t="str">
        <f>IF("5-Confirmed SLA Not Required"=VLOOKUP(A29,'ITS Apps-IIPM'!$E$4:$V$291,12,FALSE),"N/A",IF("2-In Progress"=VLOOKUP(A29,'ITS Apps-IIPM'!$E$4:$V$291,12,FALSE),"In Progress",""))</f>
        <v/>
      </c>
      <c r="I29" s="79" t="str">
        <f>IF(NOT(ISBLANK(VLOOKUP(A29,'ITS Apps-IIPM'!$E$4:$V$291,18,FALSE))),VLOOKUP(A29,'ITS Apps-IIPM'!$E$4:$V$291,18,FALSE),"")</f>
        <v>Updated in Mar 2017</v>
      </c>
      <c r="J29" s="79" t="str">
        <f>IF(NOT(ISBLANK(VLOOKUP(A29,'ITS Apps-IIPM'!$E$4:$BB$291,21,FALSE))),VLOOKUP(A29,'ITS Apps-IIPM'!$E$4:$BB$291,21,FALSE),"")</f>
        <v>1-In Good Standing</v>
      </c>
      <c r="K29" s="79" t="str">
        <f>IF(NOT(ISBLANK(VLOOKUP(A29,'ITS Apps-IIPM'!$E$4:$BB$291,22,FALSE))),VLOOKUP(A29,'ITS Apps-IIPM'!$E$4:$BB$291,22,FALSE),"")</f>
        <v/>
      </c>
      <c r="L29" s="79" t="str">
        <f>IF(NOT(ISBLANK(VLOOKUP(A29,'ITS Apps-IIPM'!$E$4:$BB$291,23,FALSE))),VLOOKUP(A29,'ITS Apps-IIPM'!$E$4:$BB$291,23,FALSE),"")</f>
        <v/>
      </c>
      <c r="M29" s="79" t="str">
        <f>IF(NOT(ISBLANK(VLOOKUP(A29,'ITS Apps-IIPM'!$E$4:$BB$291,24,FALSE))),VLOOKUP(A29,'ITS Apps-IIPM'!$E$4:$BB$291,24,FALSE),"")</f>
        <v>1-In Good Standing</v>
      </c>
      <c r="N29" s="79" t="str">
        <f>IF(NOT(ISBLANK(VLOOKUP(A29,'ITS Apps-IIPM'!$E$4:$BB$291,25,FALSE))),VLOOKUP(A29,'ITS Apps-IIPM'!$E$4:$BB$291,25,FALSE),"")</f>
        <v/>
      </c>
    </row>
    <row r="30" spans="1:15">
      <c r="A30" s="56" t="s">
        <v>91</v>
      </c>
      <c r="B30" t="str">
        <f>IF(NOT(ISBLANK(VLOOKUP(A30,'ITS Apps-IIPM'!$E$4:$V$291,2,FALSE))),VLOOKUP(A30,'ITS Apps-IIPM'!$E$4:$V$291,2,FALSE),"")</f>
        <v>Portfolio Accounting Information</v>
      </c>
      <c r="C30" t="str">
        <f>IF(NOT(ISBLANK(VLOOKUP(A30,'ITS Apps-IIPM'!$E$4:$V$291,4,FALSE))),VLOOKUP(A30,'ITS Apps-IIPM'!$E$4:$V$291,4,FALSE),"")</f>
        <v>Markakis, Bob</v>
      </c>
      <c r="D30" s="79">
        <f>IF(NOT(ISBLANK(VLOOKUP(A30,'ITS Apps-IIPM'!$E$4:$V$291,13,FALSE))),VLOOKUP(A30,'ITS Apps-IIPM'!$E$4:$V$291,13,FALSE),"")</f>
        <v>42828</v>
      </c>
      <c r="E30" s="79">
        <f>IF(NOT(ISBLANK(VLOOKUP(A30,'ITS Apps-IIPM'!$E$4:$V$291,14,FALSE))),VLOOKUP(A30,'ITS Apps-IIPM'!$E$4:$V$291,14,FALSE),"")</f>
        <v>43192</v>
      </c>
      <c r="F30" s="79" t="str">
        <f>IF(NOT(ISBLANK(VLOOKUP(A30,'ITS Apps-IIPM'!$E$4:$V$291,15,FALSE))),VLOOKUP(A30,'ITS Apps-IIPM'!$E$4:$V$291,15,FALSE),"")</f>
        <v>Quarterly</v>
      </c>
      <c r="G30" s="79" t="str">
        <f>IF(NOT(ISBLANK(VLOOKUP(A30,'ITS Apps-IIPM'!$E$4:$V$291,3,FALSE))),VLOOKUP(A30,'ITS Apps-IIPM'!$E$4:$V$291,3,FALSE),"")</f>
        <v>Landau, Nataliya (RBC IS)</v>
      </c>
      <c r="H30" s="79" t="str">
        <f>IF("5-Confirmed SLA Not Required"=VLOOKUP(A30,'ITS Apps-IIPM'!$E$4:$V$291,12,FALSE),"N/A",IF("2-In Progress"=VLOOKUP(A30,'ITS Apps-IIPM'!$E$4:$V$291,12,FALSE),"In Progress",""))</f>
        <v/>
      </c>
      <c r="I30" s="79" t="str">
        <f>IF(NOT(ISBLANK(VLOOKUP(A30,'ITS Apps-IIPM'!$E$4:$V$291,18,FALSE))),VLOOKUP(A30,'ITS Apps-IIPM'!$E$4:$V$291,18,FALSE),"")</f>
        <v/>
      </c>
      <c r="J30" s="79" t="str">
        <f>IF(NOT(ISBLANK(VLOOKUP(A30,'ITS Apps-IIPM'!$E$4:$BB$291,21,FALSE))),VLOOKUP(A30,'ITS Apps-IIPM'!$E$4:$BB$291,21,FALSE),"")</f>
        <v>1-In Good Standing</v>
      </c>
      <c r="K30" s="79" t="str">
        <f>IF(NOT(ISBLANK(VLOOKUP(A30,'ITS Apps-IIPM'!$E$4:$BB$291,22,FALSE))),VLOOKUP(A30,'ITS Apps-IIPM'!$E$4:$BB$291,22,FALSE),"")</f>
        <v/>
      </c>
      <c r="L30" s="79" t="str">
        <f>IF(NOT(ISBLANK(VLOOKUP(A30,'ITS Apps-IIPM'!$E$4:$BB$291,23,FALSE))),VLOOKUP(A30,'ITS Apps-IIPM'!$E$4:$BB$291,23,FALSE),"")</f>
        <v/>
      </c>
      <c r="M30" s="79" t="str">
        <f>IF(NOT(ISBLANK(VLOOKUP(A30,'ITS Apps-IIPM'!$E$4:$BB$291,24,FALSE))),VLOOKUP(A30,'ITS Apps-IIPM'!$E$4:$BB$291,24,FALSE),"")</f>
        <v>1-In Good Standing</v>
      </c>
      <c r="N30" s="79" t="str">
        <f>IF(NOT(ISBLANK(VLOOKUP(A30,'ITS Apps-IIPM'!$E$4:$BB$291,25,FALSE))),VLOOKUP(A30,'ITS Apps-IIPM'!$E$4:$BB$291,25,FALSE),"")</f>
        <v/>
      </c>
    </row>
    <row r="31" spans="1:15">
      <c r="A31" s="56" t="s">
        <v>94</v>
      </c>
      <c r="B31" t="str">
        <f>IF(NOT(ISBLANK(VLOOKUP(A31,'ITS Apps-IIPM'!$E$4:$V$291,2,FALSE))),VLOOKUP(A31,'ITS Apps-IIPM'!$E$4:$V$291,2,FALSE),"")</f>
        <v>Integration Platform Luxembourg</v>
      </c>
      <c r="C31" t="str">
        <f>IF(NOT(ISBLANK(VLOOKUP(A31,'ITS Apps-IIPM'!$E$4:$V$291,4,FALSE))),VLOOKUP(A31,'ITS Apps-IIPM'!$E$4:$V$291,4,FALSE),"")</f>
        <v>Stefanovic, Snezana</v>
      </c>
      <c r="D31" s="79">
        <f>IF(NOT(ISBLANK(VLOOKUP(A31,'ITS Apps-IIPM'!$E$4:$V$291,13,FALSE))),VLOOKUP(A31,'ITS Apps-IIPM'!$E$4:$V$291,13,FALSE),"")</f>
        <v>42907</v>
      </c>
      <c r="E31" s="79">
        <f>IF(NOT(ISBLANK(VLOOKUP(A31,'ITS Apps-IIPM'!$E$4:$V$291,14,FALSE))),VLOOKUP(A31,'ITS Apps-IIPM'!$E$4:$V$291,14,FALSE),"")</f>
        <v>43271</v>
      </c>
      <c r="F31" s="79" t="str">
        <f>IF(NOT(ISBLANK(VLOOKUP(A31,'ITS Apps-IIPM'!$E$4:$V$291,15,FALSE))),VLOOKUP(A31,'ITS Apps-IIPM'!$E$4:$V$291,15,FALSE),"")</f>
        <v>Quarterly</v>
      </c>
      <c r="G31" s="79" t="str">
        <f>IF(NOT(ISBLANK(VLOOKUP(A31,'ITS Apps-IIPM'!$E$4:$V$291,3,FALSE))),VLOOKUP(A31,'ITS Apps-IIPM'!$E$4:$V$291,3,FALSE),"")</f>
        <v>Franz, Laurent (RBC IS)</v>
      </c>
      <c r="H31" s="79" t="str">
        <f>IF("5-Confirmed SLA Not Required"=VLOOKUP(A31,'ITS Apps-IIPM'!$E$4:$V$291,12,FALSE),"N/A",IF("2-In Progress"=VLOOKUP(A31,'ITS Apps-IIPM'!$E$4:$V$291,12,FALSE),"In Progress",""))</f>
        <v/>
      </c>
      <c r="I31" s="79" t="str">
        <f>IF(NOT(ISBLANK(VLOOKUP(A31,'ITS Apps-IIPM'!$E$4:$V$291,18,FALSE))),VLOOKUP(A31,'ITS Apps-IIPM'!$E$4:$V$291,18,FALSE),"")</f>
        <v>OLA.</v>
      </c>
      <c r="J31" s="79" t="str">
        <f>IF(NOT(ISBLANK(VLOOKUP(A31,'ITS Apps-IIPM'!$E$4:$BB$291,21,FALSE))),VLOOKUP(A31,'ITS Apps-IIPM'!$E$4:$BB$291,21,FALSE),"")</f>
        <v>1-In Good Standing</v>
      </c>
      <c r="K31" s="79" t="str">
        <f>IF(NOT(ISBLANK(VLOOKUP(A31,'ITS Apps-IIPM'!$E$4:$BB$291,22,FALSE))),VLOOKUP(A31,'ITS Apps-IIPM'!$E$4:$BB$291,22,FALSE),"")</f>
        <v/>
      </c>
      <c r="L31" s="79" t="str">
        <f>IF(NOT(ISBLANK(VLOOKUP(A31,'ITS Apps-IIPM'!$E$4:$BB$291,23,FALSE))),VLOOKUP(A31,'ITS Apps-IIPM'!$E$4:$BB$291,23,FALSE),"")</f>
        <v/>
      </c>
      <c r="M31" s="79" t="str">
        <f>IF(NOT(ISBLANK(VLOOKUP(A31,'ITS Apps-IIPM'!$E$4:$BB$291,24,FALSE))),VLOOKUP(A31,'ITS Apps-IIPM'!$E$4:$BB$291,24,FALSE),"")</f>
        <v>6-Infrastructure/ Availability Implemented</v>
      </c>
      <c r="N31" s="79" t="str">
        <f>IF(NOT(ISBLANK(VLOOKUP(A31,'ITS Apps-IIPM'!$E$4:$BB$291,25,FALSE))),VLOOKUP(A31,'ITS Apps-IIPM'!$E$4:$BB$291,25,FALSE),"")</f>
        <v/>
      </c>
    </row>
    <row r="32" spans="1:15">
      <c r="A32" s="56" t="s">
        <v>208</v>
      </c>
      <c r="B32" t="str">
        <f>IF(NOT(ISBLANK(VLOOKUP(A32,'ITS Apps-IIPM'!$E$4:$V$291,2,FALSE))),VLOOKUP(A32,'ITS Apps-IIPM'!$E$4:$V$291,2,FALSE),"")</f>
        <v>HI MFA Suite</v>
      </c>
      <c r="C32" t="str">
        <f>IF(NOT(ISBLANK(VLOOKUP(A32,'ITS Apps-IIPM'!$E$4:$V$291,4,FALSE))),VLOOKUP(A32,'ITS Apps-IIPM'!$E$4:$V$291,4,FALSE),"")</f>
        <v>de Lucy, Chloe</v>
      </c>
      <c r="D32" s="79">
        <f>IF(NOT(ISBLANK(VLOOKUP(A32,'ITS Apps-IIPM'!$E$4:$V$291,13,FALSE))),VLOOKUP(A32,'ITS Apps-IIPM'!$E$4:$V$291,13,FALSE),"")</f>
        <v>42835</v>
      </c>
      <c r="E32" s="79">
        <f>IF(NOT(ISBLANK(VLOOKUP(A32,'ITS Apps-IIPM'!$E$4:$V$291,14,FALSE))),VLOOKUP(A32,'ITS Apps-IIPM'!$E$4:$V$291,14,FALSE),"")</f>
        <v>43200</v>
      </c>
      <c r="F32" s="79" t="str">
        <f>IF(NOT(ISBLANK(VLOOKUP(A32,'ITS Apps-IIPM'!$E$4:$V$291,15,FALSE))),VLOOKUP(A32,'ITS Apps-IIPM'!$E$4:$V$291,15,FALSE),"")</f>
        <v>Quarterly</v>
      </c>
      <c r="G32" s="79" t="str">
        <f>IF(NOT(ISBLANK(VLOOKUP(A32,'ITS Apps-IIPM'!$E$4:$V$291,3,FALSE))),VLOOKUP(A32,'ITS Apps-IIPM'!$E$4:$V$291,3,FALSE),"")</f>
        <v>Li, Tracy (RBC IS)</v>
      </c>
      <c r="H32" s="79" t="str">
        <f>IF("5-Confirmed SLA Not Required"=VLOOKUP(A32,'ITS Apps-IIPM'!$E$4:$V$291,12,FALSE),"N/A",IF("2-In Progress"=VLOOKUP(A32,'ITS Apps-IIPM'!$E$4:$V$291,12,FALSE),"In Progress",""))</f>
        <v/>
      </c>
      <c r="I32" s="79" t="str">
        <f>IF(NOT(ISBLANK(VLOOKUP(A32,'ITS Apps-IIPM'!$E$4:$V$291,18,FALSE))),VLOOKUP(A32,'ITS Apps-IIPM'!$E$4:$V$291,18,FALSE),"")</f>
        <v>Sent for signoff.</v>
      </c>
      <c r="J32" s="79" t="str">
        <f>IF(NOT(ISBLANK(VLOOKUP(A32,'ITS Apps-IIPM'!$E$4:$BB$291,21,FALSE))),VLOOKUP(A32,'ITS Apps-IIPM'!$E$4:$BB$291,21,FALSE),"")</f>
        <v>3-Not Started</v>
      </c>
      <c r="K32" s="79" t="str">
        <f>IF(NOT(ISBLANK(VLOOKUP(A32,'ITS Apps-IIPM'!$E$4:$BB$291,22,FALSE))),VLOOKUP(A32,'ITS Apps-IIPM'!$E$4:$BB$291,22,FALSE),"")</f>
        <v/>
      </c>
      <c r="L32" s="79" t="str">
        <f>IF(NOT(ISBLANK(VLOOKUP(A32,'ITS Apps-IIPM'!$E$4:$BB$291,23,FALSE))),VLOOKUP(A32,'ITS Apps-IIPM'!$E$4:$BB$291,23,FALSE),"")</f>
        <v/>
      </c>
      <c r="M32" s="79" t="str">
        <f>IF(NOT(ISBLANK(VLOOKUP(A32,'ITS Apps-IIPM'!$E$4:$BB$291,24,FALSE))),VLOOKUP(A32,'ITS Apps-IIPM'!$E$4:$BB$291,24,FALSE),"")</f>
        <v>3-Not Started</v>
      </c>
      <c r="N32" s="79" t="str">
        <f>IF(NOT(ISBLANK(VLOOKUP(A32,'ITS Apps-IIPM'!$E$4:$BB$291,25,FALSE))),VLOOKUP(A32,'ITS Apps-IIPM'!$E$4:$BB$291,25,FALSE),"")</f>
        <v/>
      </c>
    </row>
    <row r="33" spans="1:14">
      <c r="A33" s="56" t="s">
        <v>165</v>
      </c>
      <c r="B33" t="str">
        <f>IF(NOT(ISBLANK(VLOOKUP(A33,'ITS Apps-IIPM'!$E$4:$V$291,2,FALSE))),VLOOKUP(A33,'ITS Apps-IIPM'!$E$4:$V$291,2,FALSE),"")</f>
        <v>HI Hydra Suite</v>
      </c>
      <c r="C33" t="str">
        <f>IF(NOT(ISBLANK(VLOOKUP(A33,'ITS Apps-IIPM'!$E$4:$V$291,4,FALSE))),VLOOKUP(A33,'ITS Apps-IIPM'!$E$4:$V$291,4,FALSE),"")</f>
        <v>de Lucy, Chloe</v>
      </c>
      <c r="D33" s="79">
        <f>IF(NOT(ISBLANK(VLOOKUP(A33,'ITS Apps-IIPM'!$E$4:$V$291,13,FALSE))),VLOOKUP(A33,'ITS Apps-IIPM'!$E$4:$V$291,13,FALSE),"")</f>
        <v>42844</v>
      </c>
      <c r="E33" s="79">
        <f>IF(NOT(ISBLANK(VLOOKUP(A33,'ITS Apps-IIPM'!$E$4:$V$291,14,FALSE))),VLOOKUP(A33,'ITS Apps-IIPM'!$E$4:$V$291,14,FALSE),"")</f>
        <v>43209</v>
      </c>
      <c r="F33" s="79" t="str">
        <f>IF(NOT(ISBLANK(VLOOKUP(A33,'ITS Apps-IIPM'!$E$4:$V$291,15,FALSE))),VLOOKUP(A33,'ITS Apps-IIPM'!$E$4:$V$291,15,FALSE),"")</f>
        <v>Quarterly</v>
      </c>
      <c r="G33" s="79" t="str">
        <f>IF(NOT(ISBLANK(VLOOKUP(A33,'ITS Apps-IIPM'!$E$4:$V$291,3,FALSE))),VLOOKUP(A33,'ITS Apps-IIPM'!$E$4:$V$291,3,FALSE),"")</f>
        <v>Li, Tracy (RBC IS)</v>
      </c>
      <c r="H33" s="79" t="str">
        <f>IF("5-Confirmed SLA Not Required"=VLOOKUP(A33,'ITS Apps-IIPM'!$E$4:$V$291,12,FALSE),"N/A",IF("2-In Progress"=VLOOKUP(A33,'ITS Apps-IIPM'!$E$4:$V$291,12,FALSE),"In Progress",""))</f>
        <v/>
      </c>
      <c r="I33" s="79" t="str">
        <f>IF(NOT(ISBLANK(VLOOKUP(A33,'ITS Apps-IIPM'!$E$4:$V$291,18,FALSE))),VLOOKUP(A33,'ITS Apps-IIPM'!$E$4:$V$291,18,FALSE),"")</f>
        <v/>
      </c>
      <c r="J33" s="79" t="str">
        <f>IF(NOT(ISBLANK(VLOOKUP(A33,'ITS Apps-IIPM'!$E$4:$BB$291,21,FALSE))),VLOOKUP(A33,'ITS Apps-IIPM'!$E$4:$BB$291,21,FALSE),"")</f>
        <v>3-Not Started</v>
      </c>
      <c r="K33" s="79" t="str">
        <f>IF(NOT(ISBLANK(VLOOKUP(A33,'ITS Apps-IIPM'!$E$4:$BB$291,22,FALSE))),VLOOKUP(A33,'ITS Apps-IIPM'!$E$4:$BB$291,22,FALSE),"")</f>
        <v/>
      </c>
      <c r="L33" s="79" t="str">
        <f>IF(NOT(ISBLANK(VLOOKUP(A33,'ITS Apps-IIPM'!$E$4:$BB$291,23,FALSE))),VLOOKUP(A33,'ITS Apps-IIPM'!$E$4:$BB$291,23,FALSE),"")</f>
        <v/>
      </c>
      <c r="M33" s="79" t="str">
        <f>IF(NOT(ISBLANK(VLOOKUP(A33,'ITS Apps-IIPM'!$E$4:$BB$291,24,FALSE))),VLOOKUP(A33,'ITS Apps-IIPM'!$E$4:$BB$291,24,FALSE),"")</f>
        <v>3-Not Started</v>
      </c>
      <c r="N33" s="79" t="str">
        <f>IF(NOT(ISBLANK(VLOOKUP(A33,'ITS Apps-IIPM'!$E$4:$BB$291,25,FALSE))),VLOOKUP(A33,'ITS Apps-IIPM'!$E$4:$BB$291,25,FALSE),"")</f>
        <v/>
      </c>
    </row>
    <row r="34" spans="1:14">
      <c r="A34" s="56" t="s">
        <v>129</v>
      </c>
      <c r="B34" t="str">
        <f>IF(NOT(ISBLANK(VLOOKUP(A34,'ITS Apps-IIPM'!$E$4:$V$291,2,FALSE))),VLOOKUP(A34,'ITS Apps-IIPM'!$E$4:$V$291,2,FALSE),"")</f>
        <v>HI ToFA Suite</v>
      </c>
      <c r="C34" t="str">
        <f>IF(NOT(ISBLANK(VLOOKUP(A34,'ITS Apps-IIPM'!$E$4:$V$291,4,FALSE))),VLOOKUP(A34,'ITS Apps-IIPM'!$E$4:$V$291,4,FALSE),"")</f>
        <v>de Lucy, Chloe</v>
      </c>
      <c r="D34" s="79">
        <f>IF(NOT(ISBLANK(VLOOKUP(A34,'ITS Apps-IIPM'!$E$4:$V$291,13,FALSE))),VLOOKUP(A34,'ITS Apps-IIPM'!$E$4:$V$291,13,FALSE),"")</f>
        <v>42852</v>
      </c>
      <c r="E34" s="79">
        <f>IF(NOT(ISBLANK(VLOOKUP(A34,'ITS Apps-IIPM'!$E$4:$V$291,14,FALSE))),VLOOKUP(A34,'ITS Apps-IIPM'!$E$4:$V$291,14,FALSE),"")</f>
        <v>43217</v>
      </c>
      <c r="F34" s="79" t="str">
        <f>IF(NOT(ISBLANK(VLOOKUP(A34,'ITS Apps-IIPM'!$E$4:$V$291,15,FALSE))),VLOOKUP(A34,'ITS Apps-IIPM'!$E$4:$V$291,15,FALSE),"")</f>
        <v>Quarterly</v>
      </c>
      <c r="G34" s="79" t="str">
        <f>IF(NOT(ISBLANK(VLOOKUP(A34,'ITS Apps-IIPM'!$E$4:$V$291,3,FALSE))),VLOOKUP(A34,'ITS Apps-IIPM'!$E$4:$V$291,3,FALSE),"")</f>
        <v>Li, Tracy (RBC IS)</v>
      </c>
      <c r="H34" s="79" t="str">
        <f>IF("5-Confirmed SLA Not Required"=VLOOKUP(A34,'ITS Apps-IIPM'!$E$4:$V$291,12,FALSE),"N/A",IF("2-In Progress"=VLOOKUP(A34,'ITS Apps-IIPM'!$E$4:$V$291,12,FALSE),"In Progress",""))</f>
        <v/>
      </c>
      <c r="I34" s="79" t="str">
        <f>IF(NOT(ISBLANK(VLOOKUP(A34,'ITS Apps-IIPM'!$E$4:$V$291,18,FALSE))),VLOOKUP(A34,'ITS Apps-IIPM'!$E$4:$V$291,18,FALSE),"")</f>
        <v/>
      </c>
      <c r="J34" s="79" t="str">
        <f>IF(NOT(ISBLANK(VLOOKUP(A34,'ITS Apps-IIPM'!$E$4:$BB$291,21,FALSE))),VLOOKUP(A34,'ITS Apps-IIPM'!$E$4:$BB$291,21,FALSE),"")</f>
        <v>3-Not Started</v>
      </c>
      <c r="K34" s="79" t="str">
        <f>IF(NOT(ISBLANK(VLOOKUP(A34,'ITS Apps-IIPM'!$E$4:$BB$291,22,FALSE))),VLOOKUP(A34,'ITS Apps-IIPM'!$E$4:$BB$291,22,FALSE),"")</f>
        <v/>
      </c>
      <c r="L34" s="79" t="str">
        <f>IF(NOT(ISBLANK(VLOOKUP(A34,'ITS Apps-IIPM'!$E$4:$BB$291,23,FALSE))),VLOOKUP(A34,'ITS Apps-IIPM'!$E$4:$BB$291,23,FALSE),"")</f>
        <v/>
      </c>
      <c r="M34" s="79" t="str">
        <f>IF(NOT(ISBLANK(VLOOKUP(A34,'ITS Apps-IIPM'!$E$4:$BB$291,24,FALSE))),VLOOKUP(A34,'ITS Apps-IIPM'!$E$4:$BB$291,24,FALSE),"")</f>
        <v>3-Not Started</v>
      </c>
      <c r="N34" s="79" t="str">
        <f>IF(NOT(ISBLANK(VLOOKUP(A34,'ITS Apps-IIPM'!$E$4:$BB$291,25,FALSE))),VLOOKUP(A34,'ITS Apps-IIPM'!$E$4:$BB$291,25,FALSE),"")</f>
        <v/>
      </c>
    </row>
    <row r="35" spans="1:14">
      <c r="A35" s="56" t="s">
        <v>114</v>
      </c>
      <c r="B35" t="str">
        <f>IF(NOT(ISBLANK(VLOOKUP(A35,'ITS Apps-IIPM'!$E$4:$V$291,2,FALSE))),VLOOKUP(A35,'ITS Apps-IIPM'!$E$4:$V$291,2,FALSE),"")</f>
        <v>HI Navigator SARA Distribution Component</v>
      </c>
      <c r="C35" t="str">
        <f>IF(NOT(ISBLANK(VLOOKUP(A35,'ITS Apps-IIPM'!$E$4:$V$291,4,FALSE))),VLOOKUP(A35,'ITS Apps-IIPM'!$E$4:$V$291,4,FALSE),"")</f>
        <v>de Lucy, Chloe</v>
      </c>
      <c r="D35" s="79">
        <f>IF(NOT(ISBLANK(VLOOKUP(A35,'ITS Apps-IIPM'!$E$4:$V$291,13,FALSE))),VLOOKUP(A35,'ITS Apps-IIPM'!$E$4:$V$291,13,FALSE),"")</f>
        <v>42855</v>
      </c>
      <c r="E35" s="79">
        <f>IF(NOT(ISBLANK(VLOOKUP(A35,'ITS Apps-IIPM'!$E$4:$V$291,14,FALSE))),VLOOKUP(A35,'ITS Apps-IIPM'!$E$4:$V$291,14,FALSE),"")</f>
        <v>43220</v>
      </c>
      <c r="F35" s="79" t="str">
        <f>IF(NOT(ISBLANK(VLOOKUP(A35,'ITS Apps-IIPM'!$E$4:$V$291,15,FALSE))),VLOOKUP(A35,'ITS Apps-IIPM'!$E$4:$V$291,15,FALSE),"")</f>
        <v>Quarterly</v>
      </c>
      <c r="G35" s="79" t="str">
        <f>IF(NOT(ISBLANK(VLOOKUP(A35,'ITS Apps-IIPM'!$E$4:$V$291,3,FALSE))),VLOOKUP(A35,'ITS Apps-IIPM'!$E$4:$V$291,3,FALSE),"")</f>
        <v>Li, Tracy (RBC IS)</v>
      </c>
      <c r="H35" s="79" t="str">
        <f>IF("5-Confirmed SLA Not Required"=VLOOKUP(A35,'ITS Apps-IIPM'!$E$4:$V$291,12,FALSE),"N/A",IF("2-In Progress"=VLOOKUP(A35,'ITS Apps-IIPM'!$E$4:$V$291,12,FALSE),"In Progress",""))</f>
        <v/>
      </c>
      <c r="I35" s="79" t="str">
        <f>IF(NOT(ISBLANK(VLOOKUP(A35,'ITS Apps-IIPM'!$E$4:$V$291,18,FALSE))),VLOOKUP(A35,'ITS Apps-IIPM'!$E$4:$V$291,18,FALSE),"")</f>
        <v/>
      </c>
      <c r="J35" s="79" t="str">
        <f>IF(NOT(ISBLANK(VLOOKUP(A35,'ITS Apps-IIPM'!$E$4:$BB$291,21,FALSE))),VLOOKUP(A35,'ITS Apps-IIPM'!$E$4:$BB$291,21,FALSE),"")</f>
        <v>3-Not Started</v>
      </c>
      <c r="K35" s="79" t="str">
        <f>IF(NOT(ISBLANK(VLOOKUP(A35,'ITS Apps-IIPM'!$E$4:$BB$291,22,FALSE))),VLOOKUP(A35,'ITS Apps-IIPM'!$E$4:$BB$291,22,FALSE),"")</f>
        <v/>
      </c>
      <c r="L35" s="79" t="str">
        <f>IF(NOT(ISBLANK(VLOOKUP(A35,'ITS Apps-IIPM'!$E$4:$BB$291,23,FALSE))),VLOOKUP(A35,'ITS Apps-IIPM'!$E$4:$BB$291,23,FALSE),"")</f>
        <v/>
      </c>
      <c r="M35" s="79" t="str">
        <f>IF(NOT(ISBLANK(VLOOKUP(A35,'ITS Apps-IIPM'!$E$4:$BB$291,24,FALSE))),VLOOKUP(A35,'ITS Apps-IIPM'!$E$4:$BB$291,24,FALSE),"")</f>
        <v>3-Not Started</v>
      </c>
      <c r="N35" s="79" t="str">
        <f>IF(NOT(ISBLANK(VLOOKUP(A35,'ITS Apps-IIPM'!$E$4:$BB$291,25,FALSE))),VLOOKUP(A35,'ITS Apps-IIPM'!$E$4:$BB$291,25,FALSE),"")</f>
        <v/>
      </c>
    </row>
    <row r="36" spans="1:14">
      <c r="A36" s="56" t="s">
        <v>100</v>
      </c>
      <c r="B36" t="str">
        <f>IF(NOT(ISBLANK(VLOOKUP(A36,'ITS Apps-IIPM'!$E$4:$V$291,2,FALSE))),VLOOKUP(A36,'ITS Apps-IIPM'!$E$4:$V$291,2,FALSE),"")</f>
        <v>HI Grant (Starter &amp; Leaver) Website</v>
      </c>
      <c r="C36" t="str">
        <f>IF(NOT(ISBLANK(VLOOKUP(A36,'ITS Apps-IIPM'!$E$4:$V$291,4,FALSE))),VLOOKUP(A36,'ITS Apps-IIPM'!$E$4:$V$291,4,FALSE),"")</f>
        <v>de Lucy, Chloe</v>
      </c>
      <c r="D36" s="79">
        <f>IF(NOT(ISBLANK(VLOOKUP(A36,'ITS Apps-IIPM'!$E$4:$V$291,13,FALSE))),VLOOKUP(A36,'ITS Apps-IIPM'!$E$4:$V$291,13,FALSE),"")</f>
        <v>42871</v>
      </c>
      <c r="E36" s="79">
        <f>IF(NOT(ISBLANK(VLOOKUP(A36,'ITS Apps-IIPM'!$E$4:$V$291,14,FALSE))),VLOOKUP(A36,'ITS Apps-IIPM'!$E$4:$V$291,14,FALSE),"")</f>
        <v>43236</v>
      </c>
      <c r="F36" s="79" t="str">
        <f>IF(NOT(ISBLANK(VLOOKUP(A36,'ITS Apps-IIPM'!$E$4:$V$291,15,FALSE))),VLOOKUP(A36,'ITS Apps-IIPM'!$E$4:$V$291,15,FALSE),"")</f>
        <v>Quarterly</v>
      </c>
      <c r="G36" s="79" t="str">
        <f>IF(NOT(ISBLANK(VLOOKUP(A36,'ITS Apps-IIPM'!$E$4:$V$291,3,FALSE))),VLOOKUP(A36,'ITS Apps-IIPM'!$E$4:$V$291,3,FALSE),"")</f>
        <v>Li, Tracy (RBC IS)</v>
      </c>
      <c r="H36" s="79" t="str">
        <f>IF("5-Confirmed SLA Not Required"=VLOOKUP(A36,'ITS Apps-IIPM'!$E$4:$V$291,12,FALSE),"N/A",IF("2-In Progress"=VLOOKUP(A36,'ITS Apps-IIPM'!$E$4:$V$291,12,FALSE),"In Progress",""))</f>
        <v/>
      </c>
      <c r="I36" s="79" t="str">
        <f>IF(NOT(ISBLANK(VLOOKUP(A36,'ITS Apps-IIPM'!$E$4:$V$291,18,FALSE))),VLOOKUP(A36,'ITS Apps-IIPM'!$E$4:$V$291,18,FALSE),"")</f>
        <v>AppOwner - Clive Johnson</v>
      </c>
      <c r="J36" s="79" t="str">
        <f>IF(NOT(ISBLANK(VLOOKUP(A36,'ITS Apps-IIPM'!$E$4:$BB$291,21,FALSE))),VLOOKUP(A36,'ITS Apps-IIPM'!$E$4:$BB$291,21,FALSE),"")</f>
        <v>3-Not Started</v>
      </c>
      <c r="K36" s="79" t="str">
        <f>IF(NOT(ISBLANK(VLOOKUP(A36,'ITS Apps-IIPM'!$E$4:$BB$291,22,FALSE))),VLOOKUP(A36,'ITS Apps-IIPM'!$E$4:$BB$291,22,FALSE),"")</f>
        <v/>
      </c>
      <c r="L36" s="79" t="str">
        <f>IF(NOT(ISBLANK(VLOOKUP(A36,'ITS Apps-IIPM'!$E$4:$BB$291,23,FALSE))),VLOOKUP(A36,'ITS Apps-IIPM'!$E$4:$BB$291,23,FALSE),"")</f>
        <v/>
      </c>
      <c r="M36" s="79" t="str">
        <f>IF(NOT(ISBLANK(VLOOKUP(A36,'ITS Apps-IIPM'!$E$4:$BB$291,24,FALSE))),VLOOKUP(A36,'ITS Apps-IIPM'!$E$4:$BB$291,24,FALSE),"")</f>
        <v>3-Not Started</v>
      </c>
      <c r="N36" s="79" t="str">
        <f>IF(NOT(ISBLANK(VLOOKUP(A36,'ITS Apps-IIPM'!$E$4:$BB$291,25,FALSE))),VLOOKUP(A36,'ITS Apps-IIPM'!$E$4:$BB$291,25,FALSE),"")</f>
        <v/>
      </c>
    </row>
    <row r="37" spans="1:14">
      <c r="A37" s="56" t="s">
        <v>155</v>
      </c>
      <c r="B37" t="str">
        <f>IF(NOT(ISBLANK(VLOOKUP(A37,'ITS Apps-IIPM'!$E$4:$V$291,2,FALSE))),VLOOKUP(A37,'ITS Apps-IIPM'!$E$4:$V$291,2,FALSE),"")</f>
        <v>HI ADP Proxy Voting File Generator</v>
      </c>
      <c r="C37" t="str">
        <f>IF(NOT(ISBLANK(VLOOKUP(A37,'ITS Apps-IIPM'!$E$4:$V$291,4,FALSE))),VLOOKUP(A37,'ITS Apps-IIPM'!$E$4:$V$291,4,FALSE),"")</f>
        <v>de Lucy, Chloe</v>
      </c>
      <c r="D37" s="79">
        <f>IF(NOT(ISBLANK(VLOOKUP(A37,'ITS Apps-IIPM'!$E$4:$V$291,13,FALSE))),VLOOKUP(A37,'ITS Apps-IIPM'!$E$4:$V$291,13,FALSE),"")</f>
        <v>42871</v>
      </c>
      <c r="E37" s="79">
        <f>IF(NOT(ISBLANK(VLOOKUP(A37,'ITS Apps-IIPM'!$E$4:$V$291,14,FALSE))),VLOOKUP(A37,'ITS Apps-IIPM'!$E$4:$V$291,14,FALSE),"")</f>
        <v>43236</v>
      </c>
      <c r="F37" s="79" t="str">
        <f>IF(NOT(ISBLANK(VLOOKUP(A37,'ITS Apps-IIPM'!$E$4:$V$291,15,FALSE))),VLOOKUP(A37,'ITS Apps-IIPM'!$E$4:$V$291,15,FALSE),"")</f>
        <v>Quarterly</v>
      </c>
      <c r="G37" s="79" t="str">
        <f>IF(NOT(ISBLANK(VLOOKUP(A37,'ITS Apps-IIPM'!$E$4:$V$291,3,FALSE))),VLOOKUP(A37,'ITS Apps-IIPM'!$E$4:$V$291,3,FALSE),"")</f>
        <v>Li, Tracy (RBC IS)</v>
      </c>
      <c r="H37" s="79" t="str">
        <f>IF("5-Confirmed SLA Not Required"=VLOOKUP(A37,'ITS Apps-IIPM'!$E$4:$V$291,12,FALSE),"N/A",IF("2-In Progress"=VLOOKUP(A37,'ITS Apps-IIPM'!$E$4:$V$291,12,FALSE),"In Progress",""))</f>
        <v/>
      </c>
      <c r="I37" s="79" t="str">
        <f>IF(NOT(ISBLANK(VLOOKUP(A37,'ITS Apps-IIPM'!$E$4:$V$291,18,FALSE))),VLOOKUP(A37,'ITS Apps-IIPM'!$E$4:$V$291,18,FALSE),"")</f>
        <v>AppOwner - Barton Doak</v>
      </c>
      <c r="J37" s="79" t="str">
        <f>IF(NOT(ISBLANK(VLOOKUP(A37,'ITS Apps-IIPM'!$E$4:$BB$291,21,FALSE))),VLOOKUP(A37,'ITS Apps-IIPM'!$E$4:$BB$291,21,FALSE),"")</f>
        <v>3-Not Started</v>
      </c>
      <c r="K37" s="79" t="str">
        <f>IF(NOT(ISBLANK(VLOOKUP(A37,'ITS Apps-IIPM'!$E$4:$BB$291,22,FALSE))),VLOOKUP(A37,'ITS Apps-IIPM'!$E$4:$BB$291,22,FALSE),"")</f>
        <v/>
      </c>
      <c r="L37" s="79" t="str">
        <f>IF(NOT(ISBLANK(VLOOKUP(A37,'ITS Apps-IIPM'!$E$4:$BB$291,23,FALSE))),VLOOKUP(A37,'ITS Apps-IIPM'!$E$4:$BB$291,23,FALSE),"")</f>
        <v/>
      </c>
      <c r="M37" s="79" t="str">
        <f>IF(NOT(ISBLANK(VLOOKUP(A37,'ITS Apps-IIPM'!$E$4:$BB$291,24,FALSE))),VLOOKUP(A37,'ITS Apps-IIPM'!$E$4:$BB$291,24,FALSE),"")</f>
        <v>3-Not Started</v>
      </c>
      <c r="N37" s="79" t="str">
        <f>IF(NOT(ISBLANK(VLOOKUP(A37,'ITS Apps-IIPM'!$E$4:$BB$291,25,FALSE))),VLOOKUP(A37,'ITS Apps-IIPM'!$E$4:$BB$291,25,FALSE),"")</f>
        <v/>
      </c>
    </row>
    <row r="38" spans="1:14">
      <c r="A38" s="56" t="s">
        <v>223</v>
      </c>
      <c r="B38" t="str">
        <f>IF(NOT(ISBLANK(VLOOKUP(A38,'ITS Apps-IIPM'!$E$4:$V$291,2,FALSE))),VLOOKUP(A38,'ITS Apps-IIPM'!$E$4:$V$291,2,FALSE),"")</f>
        <v>HI Navigator Relevant Interest</v>
      </c>
      <c r="C38" t="str">
        <f>IF(NOT(ISBLANK(VLOOKUP(A38,'ITS Apps-IIPM'!$E$4:$V$291,4,FALSE))),VLOOKUP(A38,'ITS Apps-IIPM'!$E$4:$V$291,4,FALSE),"")</f>
        <v>de Lucy, Chloe</v>
      </c>
      <c r="D38" s="79">
        <f>IF(NOT(ISBLANK(VLOOKUP(A38,'ITS Apps-IIPM'!$E$4:$V$291,13,FALSE))),VLOOKUP(A38,'ITS Apps-IIPM'!$E$4:$V$291,13,FALSE),"")</f>
        <v>42871</v>
      </c>
      <c r="E38" s="79">
        <f>IF(NOT(ISBLANK(VLOOKUP(A38,'ITS Apps-IIPM'!$E$4:$V$291,14,FALSE))),VLOOKUP(A38,'ITS Apps-IIPM'!$E$4:$V$291,14,FALSE),"")</f>
        <v>43236</v>
      </c>
      <c r="F38" s="79" t="str">
        <f>IF(NOT(ISBLANK(VLOOKUP(A38,'ITS Apps-IIPM'!$E$4:$V$291,15,FALSE))),VLOOKUP(A38,'ITS Apps-IIPM'!$E$4:$V$291,15,FALSE),"")</f>
        <v>Quarterly</v>
      </c>
      <c r="G38" s="79" t="str">
        <f>IF(NOT(ISBLANK(VLOOKUP(A38,'ITS Apps-IIPM'!$E$4:$V$291,3,FALSE))),VLOOKUP(A38,'ITS Apps-IIPM'!$E$4:$V$291,3,FALSE),"")</f>
        <v>Li, Tracy (RBC IS)</v>
      </c>
      <c r="H38" s="79" t="str">
        <f>IF("5-Confirmed SLA Not Required"=VLOOKUP(A38,'ITS Apps-IIPM'!$E$4:$V$291,12,FALSE),"N/A",IF("2-In Progress"=VLOOKUP(A38,'ITS Apps-IIPM'!$E$4:$V$291,12,FALSE),"In Progress",""))</f>
        <v/>
      </c>
      <c r="I38" s="79" t="str">
        <f>IF(NOT(ISBLANK(VLOOKUP(A38,'ITS Apps-IIPM'!$E$4:$V$291,18,FALSE))),VLOOKUP(A38,'ITS Apps-IIPM'!$E$4:$V$291,18,FALSE),"")</f>
        <v>AppOwner - Barton Doak</v>
      </c>
      <c r="J38" s="79" t="str">
        <f>IF(NOT(ISBLANK(VLOOKUP(A38,'ITS Apps-IIPM'!$E$4:$BB$291,21,FALSE))),VLOOKUP(A38,'ITS Apps-IIPM'!$E$4:$BB$291,21,FALSE),"")</f>
        <v>3-Not Started</v>
      </c>
      <c r="K38" s="79" t="str">
        <f>IF(NOT(ISBLANK(VLOOKUP(A38,'ITS Apps-IIPM'!$E$4:$BB$291,22,FALSE))),VLOOKUP(A38,'ITS Apps-IIPM'!$E$4:$BB$291,22,FALSE),"")</f>
        <v/>
      </c>
      <c r="L38" s="79" t="str">
        <f>IF(NOT(ISBLANK(VLOOKUP(A38,'ITS Apps-IIPM'!$E$4:$BB$291,23,FALSE))),VLOOKUP(A38,'ITS Apps-IIPM'!$E$4:$BB$291,23,FALSE),"")</f>
        <v/>
      </c>
      <c r="M38" s="79" t="str">
        <f>IF(NOT(ISBLANK(VLOOKUP(A38,'ITS Apps-IIPM'!$E$4:$BB$291,24,FALSE))),VLOOKUP(A38,'ITS Apps-IIPM'!$E$4:$BB$291,24,FALSE),"")</f>
        <v>3-Not Started</v>
      </c>
      <c r="N38" s="79" t="str">
        <f>IF(NOT(ISBLANK(VLOOKUP(A38,'ITS Apps-IIPM'!$E$4:$BB$291,25,FALSE))),VLOOKUP(A38,'ITS Apps-IIPM'!$E$4:$BB$291,25,FALSE),"")</f>
        <v/>
      </c>
    </row>
    <row r="39" spans="1:14">
      <c r="A39" s="56" t="s">
        <v>263</v>
      </c>
      <c r="B39" t="str">
        <f>IF(NOT(ISBLANK(VLOOKUP(A39,'ITS Apps-IIPM'!$E$4:$V$291,2,FALSE))),VLOOKUP(A39,'ITS Apps-IIPM'!$E$4:$V$291,2,FALSE),"")</f>
        <v>HI TradeCapture Suite</v>
      </c>
      <c r="C39" t="str">
        <f>IF(NOT(ISBLANK(VLOOKUP(A39,'ITS Apps-IIPM'!$E$4:$V$291,4,FALSE))),VLOOKUP(A39,'ITS Apps-IIPM'!$E$4:$V$291,4,FALSE),"")</f>
        <v>de Lucy, Chloe</v>
      </c>
      <c r="D39" s="79">
        <f>IF(NOT(ISBLANK(VLOOKUP(A39,'ITS Apps-IIPM'!$E$4:$V$291,13,FALSE))),VLOOKUP(A39,'ITS Apps-IIPM'!$E$4:$V$291,13,FALSE),"")</f>
        <v>42871</v>
      </c>
      <c r="E39" s="79">
        <f>IF(NOT(ISBLANK(VLOOKUP(A39,'ITS Apps-IIPM'!$E$4:$V$291,14,FALSE))),VLOOKUP(A39,'ITS Apps-IIPM'!$E$4:$V$291,14,FALSE),"")</f>
        <v>43236</v>
      </c>
      <c r="F39" s="79" t="str">
        <f>IF(NOT(ISBLANK(VLOOKUP(A39,'ITS Apps-IIPM'!$E$4:$V$291,15,FALSE))),VLOOKUP(A39,'ITS Apps-IIPM'!$E$4:$V$291,15,FALSE),"")</f>
        <v>Quarterly</v>
      </c>
      <c r="G39" s="79" t="str">
        <f>IF(NOT(ISBLANK(VLOOKUP(A39,'ITS Apps-IIPM'!$E$4:$V$291,3,FALSE))),VLOOKUP(A39,'ITS Apps-IIPM'!$E$4:$V$291,3,FALSE),"")</f>
        <v>Li, Tracy (RBC IS)</v>
      </c>
      <c r="H39" s="79" t="str">
        <f>IF("5-Confirmed SLA Not Required"=VLOOKUP(A39,'ITS Apps-IIPM'!$E$4:$V$291,12,FALSE),"N/A",IF("2-In Progress"=VLOOKUP(A39,'ITS Apps-IIPM'!$E$4:$V$291,12,FALSE),"In Progress",""))</f>
        <v/>
      </c>
      <c r="I39" s="79" t="str">
        <f>IF(NOT(ISBLANK(VLOOKUP(A39,'ITS Apps-IIPM'!$E$4:$V$291,18,FALSE))),VLOOKUP(A39,'ITS Apps-IIPM'!$E$4:$V$291,18,FALSE),"")</f>
        <v>AppOwner - Barton Doak</v>
      </c>
      <c r="J39" s="79" t="str">
        <f>IF(NOT(ISBLANK(VLOOKUP(A39,'ITS Apps-IIPM'!$E$4:$BB$291,21,FALSE))),VLOOKUP(A39,'ITS Apps-IIPM'!$E$4:$BB$291,21,FALSE),"")</f>
        <v>3-Not Started</v>
      </c>
      <c r="K39" s="79" t="str">
        <f>IF(NOT(ISBLANK(VLOOKUP(A39,'ITS Apps-IIPM'!$E$4:$BB$291,22,FALSE))),VLOOKUP(A39,'ITS Apps-IIPM'!$E$4:$BB$291,22,FALSE),"")</f>
        <v/>
      </c>
      <c r="L39" s="79" t="str">
        <f>IF(NOT(ISBLANK(VLOOKUP(A39,'ITS Apps-IIPM'!$E$4:$BB$291,23,FALSE))),VLOOKUP(A39,'ITS Apps-IIPM'!$E$4:$BB$291,23,FALSE),"")</f>
        <v/>
      </c>
      <c r="M39" s="79" t="str">
        <f>IF(NOT(ISBLANK(VLOOKUP(A39,'ITS Apps-IIPM'!$E$4:$BB$291,24,FALSE))),VLOOKUP(A39,'ITS Apps-IIPM'!$E$4:$BB$291,24,FALSE),"")</f>
        <v>3-Not Started</v>
      </c>
      <c r="N39" s="79" t="str">
        <f>IF(NOT(ISBLANK(VLOOKUP(A39,'ITS Apps-IIPM'!$E$4:$BB$291,25,FALSE))),VLOOKUP(A39,'ITS Apps-IIPM'!$E$4:$BB$291,25,FALSE),"")</f>
        <v/>
      </c>
    </row>
    <row r="40" spans="1:14">
      <c r="A40" s="56" t="s">
        <v>590</v>
      </c>
      <c r="B40" t="str">
        <f>IF(NOT(ISBLANK(VLOOKUP(A40,'ITS Apps-IIPM'!$E$4:$V$291,2,FALSE))),VLOOKUP(A40,'ITS Apps-IIPM'!$E$4:$V$291,2,FALSE),"")</f>
        <v>HI Navigator Application Repository</v>
      </c>
      <c r="C40" t="str">
        <f>IF(NOT(ISBLANK(VLOOKUP(A40,'ITS Apps-IIPM'!$E$4:$V$291,4,FALSE))),VLOOKUP(A40,'ITS Apps-IIPM'!$E$4:$V$291,4,FALSE),"")</f>
        <v>de Lucy, Chloe</v>
      </c>
      <c r="D40" s="79">
        <f>IF(NOT(ISBLANK(VLOOKUP(A40,'ITS Apps-IIPM'!$E$4:$V$291,13,FALSE))),VLOOKUP(A40,'ITS Apps-IIPM'!$E$4:$V$291,13,FALSE),"")</f>
        <v>42871</v>
      </c>
      <c r="E40" s="79">
        <f>IF(NOT(ISBLANK(VLOOKUP(A40,'ITS Apps-IIPM'!$E$4:$V$291,14,FALSE))),VLOOKUP(A40,'ITS Apps-IIPM'!$E$4:$V$291,14,FALSE),"")</f>
        <v>43236</v>
      </c>
      <c r="F40" s="79" t="str">
        <f>IF(NOT(ISBLANK(VLOOKUP(A40,'ITS Apps-IIPM'!$E$4:$V$291,15,FALSE))),VLOOKUP(A40,'ITS Apps-IIPM'!$E$4:$V$291,15,FALSE),"")</f>
        <v>Quarterly</v>
      </c>
      <c r="G40" s="79" t="str">
        <f>IF(NOT(ISBLANK(VLOOKUP(A40,'ITS Apps-IIPM'!$E$4:$V$291,3,FALSE))),VLOOKUP(A40,'ITS Apps-IIPM'!$E$4:$V$291,3,FALSE),"")</f>
        <v>Li, Tracy (RBC IS)</v>
      </c>
      <c r="H40" s="79" t="str">
        <f>IF("5-Confirmed SLA Not Required"=VLOOKUP(A40,'ITS Apps-IIPM'!$E$4:$V$291,12,FALSE),"N/A",IF("2-In Progress"=VLOOKUP(A40,'ITS Apps-IIPM'!$E$4:$V$291,12,FALSE),"In Progress",""))</f>
        <v/>
      </c>
      <c r="I40" s="79" t="str">
        <f>IF(NOT(ISBLANK(VLOOKUP(A40,'ITS Apps-IIPM'!$E$4:$V$291,18,FALSE))),VLOOKUP(A40,'ITS Apps-IIPM'!$E$4:$V$291,18,FALSE),"")</f>
        <v>AppOwner - Clive Johnson</v>
      </c>
      <c r="J40" s="79" t="str">
        <f>IF(NOT(ISBLANK(VLOOKUP(A40,'ITS Apps-IIPM'!$E$4:$BB$291,21,FALSE))),VLOOKUP(A40,'ITS Apps-IIPM'!$E$4:$BB$291,21,FALSE),"")</f>
        <v>3-Not Started</v>
      </c>
      <c r="K40" s="79" t="str">
        <f>IF(NOT(ISBLANK(VLOOKUP(A40,'ITS Apps-IIPM'!$E$4:$BB$291,22,FALSE))),VLOOKUP(A40,'ITS Apps-IIPM'!$E$4:$BB$291,22,FALSE),"")</f>
        <v/>
      </c>
      <c r="L40" s="79" t="str">
        <f>IF(NOT(ISBLANK(VLOOKUP(A40,'ITS Apps-IIPM'!$E$4:$BB$291,23,FALSE))),VLOOKUP(A40,'ITS Apps-IIPM'!$E$4:$BB$291,23,FALSE),"")</f>
        <v/>
      </c>
      <c r="M40" s="79" t="str">
        <f>IF(NOT(ISBLANK(VLOOKUP(A40,'ITS Apps-IIPM'!$E$4:$BB$291,24,FALSE))),VLOOKUP(A40,'ITS Apps-IIPM'!$E$4:$BB$291,24,FALSE),"")</f>
        <v>3-Not Started</v>
      </c>
      <c r="N40" s="79" t="str">
        <f>IF(NOT(ISBLANK(VLOOKUP(A40,'ITS Apps-IIPM'!$E$4:$BB$291,25,FALSE))),VLOOKUP(A40,'ITS Apps-IIPM'!$E$4:$BB$291,25,FALSE),"")</f>
        <v/>
      </c>
    </row>
    <row r="41" spans="1:14">
      <c r="A41" s="56" t="s">
        <v>592</v>
      </c>
      <c r="B41" t="str">
        <f>IF(NOT(ISBLANK(VLOOKUP(A41,'ITS Apps-IIPM'!$E$4:$V$291,2,FALSE))),VLOOKUP(A41,'ITS Apps-IIPM'!$E$4:$V$291,2,FALSE),"")</f>
        <v>HI Security Suite</v>
      </c>
      <c r="C41" t="str">
        <f>IF(NOT(ISBLANK(VLOOKUP(A41,'ITS Apps-IIPM'!$E$4:$V$291,4,FALSE))),VLOOKUP(A41,'ITS Apps-IIPM'!$E$4:$V$291,4,FALSE),"")</f>
        <v>de Lucy, Chloe</v>
      </c>
      <c r="D41" s="79">
        <f>IF(NOT(ISBLANK(VLOOKUP(A41,'ITS Apps-IIPM'!$E$4:$V$291,13,FALSE))),VLOOKUP(A41,'ITS Apps-IIPM'!$E$4:$V$291,13,FALSE),"")</f>
        <v>42871</v>
      </c>
      <c r="E41" s="79">
        <f>IF(NOT(ISBLANK(VLOOKUP(A41,'ITS Apps-IIPM'!$E$4:$V$291,14,FALSE))),VLOOKUP(A41,'ITS Apps-IIPM'!$E$4:$V$291,14,FALSE),"")</f>
        <v>43236</v>
      </c>
      <c r="F41" s="79" t="str">
        <f>IF(NOT(ISBLANK(VLOOKUP(A41,'ITS Apps-IIPM'!$E$4:$V$291,15,FALSE))),VLOOKUP(A41,'ITS Apps-IIPM'!$E$4:$V$291,15,FALSE),"")</f>
        <v>Quarterly</v>
      </c>
      <c r="G41" s="79" t="str">
        <f>IF(NOT(ISBLANK(VLOOKUP(A41,'ITS Apps-IIPM'!$E$4:$V$291,3,FALSE))),VLOOKUP(A41,'ITS Apps-IIPM'!$E$4:$V$291,3,FALSE),"")</f>
        <v>Li, Tracy (RBC IS)</v>
      </c>
      <c r="H41" s="79" t="str">
        <f>IF("5-Confirmed SLA Not Required"=VLOOKUP(A41,'ITS Apps-IIPM'!$E$4:$V$291,12,FALSE),"N/A",IF("2-In Progress"=VLOOKUP(A41,'ITS Apps-IIPM'!$E$4:$V$291,12,FALSE),"In Progress",""))</f>
        <v/>
      </c>
      <c r="I41" s="79" t="str">
        <f>IF(NOT(ISBLANK(VLOOKUP(A41,'ITS Apps-IIPM'!$E$4:$V$291,18,FALSE))),VLOOKUP(A41,'ITS Apps-IIPM'!$E$4:$V$291,18,FALSE),"")</f>
        <v>AppOwner - Tracy Li</v>
      </c>
      <c r="J41" s="79" t="str">
        <f>IF(NOT(ISBLANK(VLOOKUP(A41,'ITS Apps-IIPM'!$E$4:$BB$291,21,FALSE))),VLOOKUP(A41,'ITS Apps-IIPM'!$E$4:$BB$291,21,FALSE),"")</f>
        <v>3-Not Started</v>
      </c>
      <c r="K41" s="79" t="str">
        <f>IF(NOT(ISBLANK(VLOOKUP(A41,'ITS Apps-IIPM'!$E$4:$BB$291,22,FALSE))),VLOOKUP(A41,'ITS Apps-IIPM'!$E$4:$BB$291,22,FALSE),"")</f>
        <v/>
      </c>
      <c r="L41" s="79" t="str">
        <f>IF(NOT(ISBLANK(VLOOKUP(A41,'ITS Apps-IIPM'!$E$4:$BB$291,23,FALSE))),VLOOKUP(A41,'ITS Apps-IIPM'!$E$4:$BB$291,23,FALSE),"")</f>
        <v/>
      </c>
      <c r="M41" s="79" t="str">
        <f>IF(NOT(ISBLANK(VLOOKUP(A41,'ITS Apps-IIPM'!$E$4:$BB$291,24,FALSE))),VLOOKUP(A41,'ITS Apps-IIPM'!$E$4:$BB$291,24,FALSE),"")</f>
        <v>3-Not Started</v>
      </c>
      <c r="N41" s="79" t="str">
        <f>IF(NOT(ISBLANK(VLOOKUP(A41,'ITS Apps-IIPM'!$E$4:$BB$291,25,FALSE))),VLOOKUP(A41,'ITS Apps-IIPM'!$E$4:$BB$291,25,FALSE),"")</f>
        <v/>
      </c>
    </row>
    <row r="42" spans="1:14">
      <c r="A42" s="56" t="s">
        <v>618</v>
      </c>
      <c r="B42" t="str">
        <f>IF(NOT(ISBLANK(VLOOKUP(A42,'ITS Apps-IIPM'!$E$4:$V$291,2,FALSE))),VLOOKUP(A42,'ITS Apps-IIPM'!$E$4:$V$291,2,FALSE),"")</f>
        <v>HI SWIFT Processor Suite</v>
      </c>
      <c r="C42" t="str">
        <f>IF(NOT(ISBLANK(VLOOKUP(A42,'ITS Apps-IIPM'!$E$4:$V$291,4,FALSE))),VLOOKUP(A42,'ITS Apps-IIPM'!$E$4:$V$291,4,FALSE),"")</f>
        <v>de Lucy, Chloe</v>
      </c>
      <c r="D42" s="79">
        <f>IF(NOT(ISBLANK(VLOOKUP(A42,'ITS Apps-IIPM'!$E$4:$V$291,13,FALSE))),VLOOKUP(A42,'ITS Apps-IIPM'!$E$4:$V$291,13,FALSE),"")</f>
        <v>42871</v>
      </c>
      <c r="E42" s="79">
        <f>IF(NOT(ISBLANK(VLOOKUP(A42,'ITS Apps-IIPM'!$E$4:$V$291,14,FALSE))),VLOOKUP(A42,'ITS Apps-IIPM'!$E$4:$V$291,14,FALSE),"")</f>
        <v>43236</v>
      </c>
      <c r="F42" s="79" t="str">
        <f>IF(NOT(ISBLANK(VLOOKUP(A42,'ITS Apps-IIPM'!$E$4:$V$291,15,FALSE))),VLOOKUP(A42,'ITS Apps-IIPM'!$E$4:$V$291,15,FALSE),"")</f>
        <v>Quarterly</v>
      </c>
      <c r="G42" s="79" t="str">
        <f>IF(NOT(ISBLANK(VLOOKUP(A42,'ITS Apps-IIPM'!$E$4:$V$291,3,FALSE))),VLOOKUP(A42,'ITS Apps-IIPM'!$E$4:$V$291,3,FALSE),"")</f>
        <v>Li, Tracy (RBC IS)</v>
      </c>
      <c r="H42" s="79" t="str">
        <f>IF("5-Confirmed SLA Not Required"=VLOOKUP(A42,'ITS Apps-IIPM'!$E$4:$V$291,12,FALSE),"N/A",IF("2-In Progress"=VLOOKUP(A42,'ITS Apps-IIPM'!$E$4:$V$291,12,FALSE),"In Progress",""))</f>
        <v/>
      </c>
      <c r="I42" s="79" t="str">
        <f>IF(NOT(ISBLANK(VLOOKUP(A42,'ITS Apps-IIPM'!$E$4:$V$291,18,FALSE))),VLOOKUP(A42,'ITS Apps-IIPM'!$E$4:$V$291,18,FALSE),"")</f>
        <v>AppOwner - Barton Doak</v>
      </c>
      <c r="J42" s="79" t="str">
        <f>IF(NOT(ISBLANK(VLOOKUP(A42,'ITS Apps-IIPM'!$E$4:$BB$291,21,FALSE))),VLOOKUP(A42,'ITS Apps-IIPM'!$E$4:$BB$291,21,FALSE),"")</f>
        <v>3-Not Started</v>
      </c>
      <c r="K42" s="79" t="str">
        <f>IF(NOT(ISBLANK(VLOOKUP(A42,'ITS Apps-IIPM'!$E$4:$BB$291,22,FALSE))),VLOOKUP(A42,'ITS Apps-IIPM'!$E$4:$BB$291,22,FALSE),"")</f>
        <v/>
      </c>
      <c r="L42" s="79" t="str">
        <f>IF(NOT(ISBLANK(VLOOKUP(A42,'ITS Apps-IIPM'!$E$4:$BB$291,23,FALSE))),VLOOKUP(A42,'ITS Apps-IIPM'!$E$4:$BB$291,23,FALSE),"")</f>
        <v/>
      </c>
      <c r="M42" s="79" t="str">
        <f>IF(NOT(ISBLANK(VLOOKUP(A42,'ITS Apps-IIPM'!$E$4:$BB$291,24,FALSE))),VLOOKUP(A42,'ITS Apps-IIPM'!$E$4:$BB$291,24,FALSE),"")</f>
        <v>3-Not Started</v>
      </c>
      <c r="N42" s="79" t="str">
        <f>IF(NOT(ISBLANK(VLOOKUP(A42,'ITS Apps-IIPM'!$E$4:$BB$291,25,FALSE))),VLOOKUP(A42,'ITS Apps-IIPM'!$E$4:$BB$291,25,FALSE),"")</f>
        <v/>
      </c>
    </row>
    <row r="43" spans="1:14">
      <c r="A43" s="56" t="s">
        <v>620</v>
      </c>
      <c r="B43" t="str">
        <f>IF(NOT(ISBLANK(VLOOKUP(A43,'ITS Apps-IIPM'!$E$4:$V$291,2,FALSE))),VLOOKUP(A43,'ITS Apps-IIPM'!$E$4:$V$291,2,FALSE),"")</f>
        <v>HI In2Out Suite</v>
      </c>
      <c r="C43" t="str">
        <f>IF(NOT(ISBLANK(VLOOKUP(A43,'ITS Apps-IIPM'!$E$4:$V$291,4,FALSE))),VLOOKUP(A43,'ITS Apps-IIPM'!$E$4:$V$291,4,FALSE),"")</f>
        <v>de Lucy, Chloe</v>
      </c>
      <c r="D43" s="79">
        <f>IF(NOT(ISBLANK(VLOOKUP(A43,'ITS Apps-IIPM'!$E$4:$V$291,13,FALSE))),VLOOKUP(A43,'ITS Apps-IIPM'!$E$4:$V$291,13,FALSE),"")</f>
        <v>42871</v>
      </c>
      <c r="E43" s="79">
        <f>IF(NOT(ISBLANK(VLOOKUP(A43,'ITS Apps-IIPM'!$E$4:$V$291,14,FALSE))),VLOOKUP(A43,'ITS Apps-IIPM'!$E$4:$V$291,14,FALSE),"")</f>
        <v>43236</v>
      </c>
      <c r="F43" s="79" t="str">
        <f>IF(NOT(ISBLANK(VLOOKUP(A43,'ITS Apps-IIPM'!$E$4:$V$291,15,FALSE))),VLOOKUP(A43,'ITS Apps-IIPM'!$E$4:$V$291,15,FALSE),"")</f>
        <v>Quarterly</v>
      </c>
      <c r="G43" s="79" t="str">
        <f>IF(NOT(ISBLANK(VLOOKUP(A43,'ITS Apps-IIPM'!$E$4:$V$291,3,FALSE))),VLOOKUP(A43,'ITS Apps-IIPM'!$E$4:$V$291,3,FALSE),"")</f>
        <v>Li, Tracy (RBC IS)</v>
      </c>
      <c r="H43" s="79" t="str">
        <f>IF("5-Confirmed SLA Not Required"=VLOOKUP(A43,'ITS Apps-IIPM'!$E$4:$V$291,12,FALSE),"N/A",IF("2-In Progress"=VLOOKUP(A43,'ITS Apps-IIPM'!$E$4:$V$291,12,FALSE),"In Progress",""))</f>
        <v/>
      </c>
      <c r="I43" s="79" t="str">
        <f>IF(NOT(ISBLANK(VLOOKUP(A43,'ITS Apps-IIPM'!$E$4:$V$291,18,FALSE))),VLOOKUP(A43,'ITS Apps-IIPM'!$E$4:$V$291,18,FALSE),"")</f>
        <v>AppOwner - Barton Doak</v>
      </c>
      <c r="J43" s="79" t="str">
        <f>IF(NOT(ISBLANK(VLOOKUP(A43,'ITS Apps-IIPM'!$E$4:$BB$291,21,FALSE))),VLOOKUP(A43,'ITS Apps-IIPM'!$E$4:$BB$291,21,FALSE),"")</f>
        <v>3-Not Started</v>
      </c>
      <c r="K43" s="79" t="str">
        <f>IF(NOT(ISBLANK(VLOOKUP(A43,'ITS Apps-IIPM'!$E$4:$BB$291,22,FALSE))),VLOOKUP(A43,'ITS Apps-IIPM'!$E$4:$BB$291,22,FALSE),"")</f>
        <v/>
      </c>
      <c r="L43" s="79" t="str">
        <f>IF(NOT(ISBLANK(VLOOKUP(A43,'ITS Apps-IIPM'!$E$4:$BB$291,23,FALSE))),VLOOKUP(A43,'ITS Apps-IIPM'!$E$4:$BB$291,23,FALSE),"")</f>
        <v/>
      </c>
      <c r="M43" s="79" t="str">
        <f>IF(NOT(ISBLANK(VLOOKUP(A43,'ITS Apps-IIPM'!$E$4:$BB$291,24,FALSE))),VLOOKUP(A43,'ITS Apps-IIPM'!$E$4:$BB$291,24,FALSE),"")</f>
        <v>3-Not Started</v>
      </c>
      <c r="N43" s="79" t="str">
        <f>IF(NOT(ISBLANK(VLOOKUP(A43,'ITS Apps-IIPM'!$E$4:$BB$291,25,FALSE))),VLOOKUP(A43,'ITS Apps-IIPM'!$E$4:$BB$291,25,FALSE),"")</f>
        <v/>
      </c>
    </row>
    <row r="44" spans="1:14">
      <c r="A44" s="56" t="s">
        <v>628</v>
      </c>
      <c r="B44" t="str">
        <f>IF(NOT(ISBLANK(VLOOKUP(A44,'ITS Apps-IIPM'!$E$4:$V$291,2,FALSE))),VLOOKUP(A44,'ITS Apps-IIPM'!$E$4:$V$291,2,FALSE),"")</f>
        <v>HI ICON</v>
      </c>
      <c r="C44" t="str">
        <f>IF(NOT(ISBLANK(VLOOKUP(A44,'ITS Apps-IIPM'!$E$4:$V$291,4,FALSE))),VLOOKUP(A44,'ITS Apps-IIPM'!$E$4:$V$291,4,FALSE),"")</f>
        <v>de Lucy, Chloe</v>
      </c>
      <c r="D44" s="79">
        <f>IF(NOT(ISBLANK(VLOOKUP(A44,'ITS Apps-IIPM'!$E$4:$V$291,13,FALSE))),VLOOKUP(A44,'ITS Apps-IIPM'!$E$4:$V$291,13,FALSE),"")</f>
        <v>42871</v>
      </c>
      <c r="E44" s="79">
        <f>IF(NOT(ISBLANK(VLOOKUP(A44,'ITS Apps-IIPM'!$E$4:$V$291,14,FALSE))),VLOOKUP(A44,'ITS Apps-IIPM'!$E$4:$V$291,14,FALSE),"")</f>
        <v>43236</v>
      </c>
      <c r="F44" s="79" t="str">
        <f>IF(NOT(ISBLANK(VLOOKUP(A44,'ITS Apps-IIPM'!$E$4:$V$291,15,FALSE))),VLOOKUP(A44,'ITS Apps-IIPM'!$E$4:$V$291,15,FALSE),"")</f>
        <v>Quarterly</v>
      </c>
      <c r="G44" s="79" t="str">
        <f>IF(NOT(ISBLANK(VLOOKUP(A44,'ITS Apps-IIPM'!$E$4:$V$291,3,FALSE))),VLOOKUP(A44,'ITS Apps-IIPM'!$E$4:$V$291,3,FALSE),"")</f>
        <v>Li, Tracy (RBC IS)</v>
      </c>
      <c r="H44" s="79" t="str">
        <f>IF("5-Confirmed SLA Not Required"=VLOOKUP(A44,'ITS Apps-IIPM'!$E$4:$V$291,12,FALSE),"N/A",IF("2-In Progress"=VLOOKUP(A44,'ITS Apps-IIPM'!$E$4:$V$291,12,FALSE),"In Progress",""))</f>
        <v/>
      </c>
      <c r="I44" s="79" t="str">
        <f>IF(NOT(ISBLANK(VLOOKUP(A44,'ITS Apps-IIPM'!$E$4:$V$291,18,FALSE))),VLOOKUP(A44,'ITS Apps-IIPM'!$E$4:$V$291,18,FALSE),"")</f>
        <v>AppOwner - Barton Doak</v>
      </c>
      <c r="J44" s="79" t="str">
        <f>IF(NOT(ISBLANK(VLOOKUP(A44,'ITS Apps-IIPM'!$E$4:$BB$291,21,FALSE))),VLOOKUP(A44,'ITS Apps-IIPM'!$E$4:$BB$291,21,FALSE),"")</f>
        <v>3-Not Started</v>
      </c>
      <c r="K44" s="79" t="str">
        <f>IF(NOT(ISBLANK(VLOOKUP(A44,'ITS Apps-IIPM'!$E$4:$BB$291,22,FALSE))),VLOOKUP(A44,'ITS Apps-IIPM'!$E$4:$BB$291,22,FALSE),"")</f>
        <v/>
      </c>
      <c r="L44" s="79" t="str">
        <f>IF(NOT(ISBLANK(VLOOKUP(A44,'ITS Apps-IIPM'!$E$4:$BB$291,23,FALSE))),VLOOKUP(A44,'ITS Apps-IIPM'!$E$4:$BB$291,23,FALSE),"")</f>
        <v/>
      </c>
      <c r="M44" s="79" t="str">
        <f>IF(NOT(ISBLANK(VLOOKUP(A44,'ITS Apps-IIPM'!$E$4:$BB$291,24,FALSE))),VLOOKUP(A44,'ITS Apps-IIPM'!$E$4:$BB$291,24,FALSE),"")</f>
        <v>3-Not Started</v>
      </c>
      <c r="N44" s="79" t="str">
        <f>IF(NOT(ISBLANK(VLOOKUP(A44,'ITS Apps-IIPM'!$E$4:$BB$291,25,FALSE))),VLOOKUP(A44,'ITS Apps-IIPM'!$E$4:$BB$291,25,FALSE),"")</f>
        <v/>
      </c>
    </row>
    <row r="45" spans="1:14">
      <c r="A45" s="56" t="s">
        <v>297</v>
      </c>
      <c r="B45" t="str">
        <f>IF(NOT(ISBLANK(VLOOKUP(A45,'ITS Apps-IIPM'!$E$4:$V$291,2,FALSE))),VLOOKUP(A45,'ITS Apps-IIPM'!$E$4:$V$291,2,FALSE),"")</f>
        <v>Datamart MIS</v>
      </c>
      <c r="C45" t="str">
        <f>IF(NOT(ISBLANK(VLOOKUP(A45,'ITS Apps-IIPM'!$E$4:$V$291,4,FALSE))),VLOOKUP(A45,'ITS Apps-IIPM'!$E$4:$V$291,4,FALSE),"")</f>
        <v>Stefanovic, Snezana</v>
      </c>
      <c r="D45" s="79">
        <f>IF(NOT(ISBLANK(VLOOKUP(A45,'ITS Apps-IIPM'!$E$4:$V$291,13,FALSE))),VLOOKUP(A45,'ITS Apps-IIPM'!$E$4:$V$291,13,FALSE),"")</f>
        <v>42851</v>
      </c>
      <c r="E45" s="79">
        <f>IF(NOT(ISBLANK(VLOOKUP(A45,'ITS Apps-IIPM'!$E$4:$V$291,14,FALSE))),VLOOKUP(A45,'ITS Apps-IIPM'!$E$4:$V$291,14,FALSE),"")</f>
        <v>43216</v>
      </c>
      <c r="F45" s="79" t="str">
        <f>IF(NOT(ISBLANK(VLOOKUP(A45,'ITS Apps-IIPM'!$E$4:$V$291,15,FALSE))),VLOOKUP(A45,'ITS Apps-IIPM'!$E$4:$V$291,15,FALSE),"")</f>
        <v>Quarterly</v>
      </c>
      <c r="G45" s="79" t="str">
        <f>IF(NOT(ISBLANK(VLOOKUP(A45,'ITS Apps-IIPM'!$E$4:$V$291,3,FALSE))),VLOOKUP(A45,'ITS Apps-IIPM'!$E$4:$V$291,3,FALSE),"")</f>
        <v>Hillard, Philippe (RBC IS)</v>
      </c>
      <c r="H45" s="79" t="str">
        <f>IF("5-Confirmed SLA Not Required"=VLOOKUP(A45,'ITS Apps-IIPM'!$E$4:$V$291,12,FALSE),"N/A",IF("2-In Progress"=VLOOKUP(A45,'ITS Apps-IIPM'!$E$4:$V$291,12,FALSE),"In Progress",""))</f>
        <v/>
      </c>
      <c r="I45" s="79" t="str">
        <f>IF(NOT(ISBLANK(VLOOKUP(A45,'ITS Apps-IIPM'!$E$4:$V$291,18,FALSE))),VLOOKUP(A45,'ITS Apps-IIPM'!$E$4:$V$291,18,FALSE),"")</f>
        <v/>
      </c>
      <c r="J45" s="79" t="str">
        <f>IF(NOT(ISBLANK(VLOOKUP(A45,'ITS Apps-IIPM'!$E$4:$BB$291,21,FALSE))),VLOOKUP(A45,'ITS Apps-IIPM'!$E$4:$BB$291,21,FALSE),"")</f>
        <v>1-In Good Standing</v>
      </c>
      <c r="K45" s="79" t="str">
        <f>IF(NOT(ISBLANK(VLOOKUP(A45,'ITS Apps-IIPM'!$E$4:$BB$291,22,FALSE))),VLOOKUP(A45,'ITS Apps-IIPM'!$E$4:$BB$291,22,FALSE),"")</f>
        <v/>
      </c>
      <c r="L45" s="79" t="str">
        <f>IF(NOT(ISBLANK(VLOOKUP(A45,'ITS Apps-IIPM'!$E$4:$BB$291,23,FALSE))),VLOOKUP(A45,'ITS Apps-IIPM'!$E$4:$BB$291,23,FALSE),"")</f>
        <v/>
      </c>
      <c r="M45" s="79" t="str">
        <f>IF(NOT(ISBLANK(VLOOKUP(A45,'ITS Apps-IIPM'!$E$4:$BB$291,24,FALSE))),VLOOKUP(A45,'ITS Apps-IIPM'!$E$4:$BB$291,24,FALSE),"")</f>
        <v>6-Infrastructure/ Availability Implemented</v>
      </c>
      <c r="N45" s="79" t="str">
        <f>IF(NOT(ISBLANK(VLOOKUP(A45,'ITS Apps-IIPM'!$E$4:$BB$291,25,FALSE))),VLOOKUP(A45,'ITS Apps-IIPM'!$E$4:$BB$291,25,FALSE),"")</f>
        <v/>
      </c>
    </row>
    <row r="46" spans="1:14">
      <c r="A46" s="56" t="s">
        <v>132</v>
      </c>
      <c r="B46" t="str">
        <f>IF(NOT(ISBLANK(VLOOKUP(A46,'ITS Apps-IIPM'!$E$4:$V$291,2,FALSE))),VLOOKUP(A46,'ITS Apps-IIPM'!$E$4:$V$291,2,FALSE),"")</f>
        <v>HR External Application Suite</v>
      </c>
      <c r="C46" t="str">
        <f>IF(NOT(ISBLANK(VLOOKUP(A46,'ITS Apps-IIPM'!$E$4:$V$291,4,FALSE))),VLOOKUP(A46,'ITS Apps-IIPM'!$E$4:$V$291,4,FALSE),"")</f>
        <v>Stefanovic, Snezana</v>
      </c>
      <c r="D46" s="79">
        <f>IF(NOT(ISBLANK(VLOOKUP(A46,'ITS Apps-IIPM'!$E$4:$V$291,13,FALSE))),VLOOKUP(A46,'ITS Apps-IIPM'!$E$4:$V$291,13,FALSE),"")</f>
        <v>42858</v>
      </c>
      <c r="E46" s="79">
        <f>IF(NOT(ISBLANK(VLOOKUP(A46,'ITS Apps-IIPM'!$E$4:$V$291,14,FALSE))),VLOOKUP(A46,'ITS Apps-IIPM'!$E$4:$V$291,14,FALSE),"")</f>
        <v>43223</v>
      </c>
      <c r="F46" s="79" t="str">
        <f>IF(NOT(ISBLANK(VLOOKUP(A46,'ITS Apps-IIPM'!$E$4:$V$291,15,FALSE))),VLOOKUP(A46,'ITS Apps-IIPM'!$E$4:$V$291,15,FALSE),"")</f>
        <v>Quarterly</v>
      </c>
      <c r="G46" s="79" t="str">
        <f>IF(NOT(ISBLANK(VLOOKUP(A46,'ITS Apps-IIPM'!$E$4:$V$291,3,FALSE))),VLOOKUP(A46,'ITS Apps-IIPM'!$E$4:$V$291,3,FALSE),"")</f>
        <v>Hillard, Philippe (RBC IS)</v>
      </c>
      <c r="H46" s="79" t="str">
        <f>IF("5-Confirmed SLA Not Required"=VLOOKUP(A46,'ITS Apps-IIPM'!$E$4:$V$291,12,FALSE),"N/A",IF("2-In Progress"=VLOOKUP(A46,'ITS Apps-IIPM'!$E$4:$V$291,12,FALSE),"In Progress",""))</f>
        <v/>
      </c>
      <c r="I46" s="79" t="str">
        <f>IF(NOT(ISBLANK(VLOOKUP(A46,'ITS Apps-IIPM'!$E$4:$V$291,18,FALSE))),VLOOKUP(A46,'ITS Apps-IIPM'!$E$4:$V$291,18,FALSE),"")</f>
        <v/>
      </c>
      <c r="J46" s="79" t="str">
        <f>IF(NOT(ISBLANK(VLOOKUP(A46,'ITS Apps-IIPM'!$E$4:$BB$291,21,FALSE))),VLOOKUP(A46,'ITS Apps-IIPM'!$E$4:$BB$291,21,FALSE),"")</f>
        <v>1-In Good Standing</v>
      </c>
      <c r="K46" s="79" t="str">
        <f>IF(NOT(ISBLANK(VLOOKUP(A46,'ITS Apps-IIPM'!$E$4:$BB$291,22,FALSE))),VLOOKUP(A46,'ITS Apps-IIPM'!$E$4:$BB$291,22,FALSE),"")</f>
        <v/>
      </c>
      <c r="L46" s="79" t="str">
        <f>IF(NOT(ISBLANK(VLOOKUP(A46,'ITS Apps-IIPM'!$E$4:$BB$291,23,FALSE))),VLOOKUP(A46,'ITS Apps-IIPM'!$E$4:$BB$291,23,FALSE),"")</f>
        <v/>
      </c>
      <c r="M46" s="79" t="str">
        <f>IF(NOT(ISBLANK(VLOOKUP(A46,'ITS Apps-IIPM'!$E$4:$BB$291,24,FALSE))),VLOOKUP(A46,'ITS Apps-IIPM'!$E$4:$BB$291,24,FALSE),"")</f>
        <v>6-Infrastructure/ Availability Implemented</v>
      </c>
      <c r="N46" s="79" t="str">
        <f>IF(NOT(ISBLANK(VLOOKUP(A46,'ITS Apps-IIPM'!$E$4:$BB$291,25,FALSE))),VLOOKUP(A46,'ITS Apps-IIPM'!$E$4:$BB$291,25,FALSE),"")</f>
        <v/>
      </c>
    </row>
    <row r="47" spans="1:14">
      <c r="A47" s="56" t="s">
        <v>110</v>
      </c>
      <c r="B47" t="str">
        <f>IF(NOT(ISBLANK(VLOOKUP(A47,'ITS Apps-IIPM'!$E$4:$V$291,2,FALSE))),VLOOKUP(A47,'ITS Apps-IIPM'!$E$4:$V$291,2,FALSE),"")</f>
        <v>HI CPS Pricing Hiport Import Automation</v>
      </c>
      <c r="C47" t="str">
        <f>IF(NOT(ISBLANK(VLOOKUP(A47,'ITS Apps-IIPM'!$E$4:$V$291,4,FALSE))),VLOOKUP(A47,'ITS Apps-IIPM'!$E$4:$V$291,4,FALSE),"")</f>
        <v>de Lucy, Chloe</v>
      </c>
      <c r="D47" s="79">
        <f>IF(NOT(ISBLANK(VLOOKUP(A47,'ITS Apps-IIPM'!$E$4:$V$291,13,FALSE))),VLOOKUP(A47,'ITS Apps-IIPM'!$E$4:$V$291,13,FALSE),"")</f>
        <v>42879</v>
      </c>
      <c r="E47" s="79">
        <f>IF(NOT(ISBLANK(VLOOKUP(A47,'ITS Apps-IIPM'!$E$4:$V$291,14,FALSE))),VLOOKUP(A47,'ITS Apps-IIPM'!$E$4:$V$291,14,FALSE),"")</f>
        <v>43243</v>
      </c>
      <c r="F47" s="79" t="str">
        <f>IF(NOT(ISBLANK(VLOOKUP(A47,'ITS Apps-IIPM'!$E$4:$V$291,15,FALSE))),VLOOKUP(A47,'ITS Apps-IIPM'!$E$4:$V$291,15,FALSE),"")</f>
        <v>Quarterly</v>
      </c>
      <c r="G47" s="79" t="str">
        <f>IF(NOT(ISBLANK(VLOOKUP(A47,'ITS Apps-IIPM'!$E$4:$V$291,3,FALSE))),VLOOKUP(A47,'ITS Apps-IIPM'!$E$4:$V$291,3,FALSE),"")</f>
        <v>Li, Tracy (RBC IS)</v>
      </c>
      <c r="H47" s="79" t="str">
        <f>IF("5-Confirmed SLA Not Required"=VLOOKUP(A47,'ITS Apps-IIPM'!$E$4:$V$291,12,FALSE),"N/A",IF("2-In Progress"=VLOOKUP(A47,'ITS Apps-IIPM'!$E$4:$V$291,12,FALSE),"In Progress",""))</f>
        <v/>
      </c>
      <c r="I47" s="79" t="str">
        <f>IF(NOT(ISBLANK(VLOOKUP(A47,'ITS Apps-IIPM'!$E$4:$V$291,18,FALSE))),VLOOKUP(A47,'ITS Apps-IIPM'!$E$4:$V$291,18,FALSE),"")</f>
        <v>AppOwner - Sabrina Sobri</v>
      </c>
      <c r="J47" s="79" t="str">
        <f>IF(NOT(ISBLANK(VLOOKUP(A47,'ITS Apps-IIPM'!$E$4:$BB$291,21,FALSE))),VLOOKUP(A47,'ITS Apps-IIPM'!$E$4:$BB$291,21,FALSE),"")</f>
        <v>3-Not Started</v>
      </c>
      <c r="K47" s="79" t="str">
        <f>IF(NOT(ISBLANK(VLOOKUP(A47,'ITS Apps-IIPM'!$E$4:$BB$291,22,FALSE))),VLOOKUP(A47,'ITS Apps-IIPM'!$E$4:$BB$291,22,FALSE),"")</f>
        <v/>
      </c>
      <c r="L47" s="79" t="str">
        <f>IF(NOT(ISBLANK(VLOOKUP(A47,'ITS Apps-IIPM'!$E$4:$BB$291,23,FALSE))),VLOOKUP(A47,'ITS Apps-IIPM'!$E$4:$BB$291,23,FALSE),"")</f>
        <v/>
      </c>
      <c r="M47" s="79" t="str">
        <f>IF(NOT(ISBLANK(VLOOKUP(A47,'ITS Apps-IIPM'!$E$4:$BB$291,24,FALSE))),VLOOKUP(A47,'ITS Apps-IIPM'!$E$4:$BB$291,24,FALSE),"")</f>
        <v>3-Not Started</v>
      </c>
      <c r="N47" s="79" t="str">
        <f>IF(NOT(ISBLANK(VLOOKUP(A47,'ITS Apps-IIPM'!$E$4:$BB$291,25,FALSE))),VLOOKUP(A47,'ITS Apps-IIPM'!$E$4:$BB$291,25,FALSE),"")</f>
        <v/>
      </c>
    </row>
    <row r="48" spans="1:14">
      <c r="A48" s="56" t="s">
        <v>143</v>
      </c>
      <c r="B48" t="str">
        <f>IF(NOT(ISBLANK(VLOOKUP(A48,'ITS Apps-IIPM'!$E$4:$V$291,2,FALSE))),VLOOKUP(A48,'ITS Apps-IIPM'!$E$4:$V$291,2,FALSE),"")</f>
        <v>HI DTS Suite</v>
      </c>
      <c r="C48" t="str">
        <f>IF(NOT(ISBLANK(VLOOKUP(A48,'ITS Apps-IIPM'!$E$4:$V$291,4,FALSE))),VLOOKUP(A48,'ITS Apps-IIPM'!$E$4:$V$291,4,FALSE),"")</f>
        <v>de Lucy, Chloe</v>
      </c>
      <c r="D48" s="79">
        <f>IF(NOT(ISBLANK(VLOOKUP(A48,'ITS Apps-IIPM'!$E$4:$V$291,13,FALSE))),VLOOKUP(A48,'ITS Apps-IIPM'!$E$4:$V$291,13,FALSE),"")</f>
        <v>42880</v>
      </c>
      <c r="E48" s="79">
        <f>IF(NOT(ISBLANK(VLOOKUP(A48,'ITS Apps-IIPM'!$E$4:$V$291,14,FALSE))),VLOOKUP(A48,'ITS Apps-IIPM'!$E$4:$V$291,14,FALSE),"")</f>
        <v>43244</v>
      </c>
      <c r="F48" s="79" t="str">
        <f>IF(NOT(ISBLANK(VLOOKUP(A48,'ITS Apps-IIPM'!$E$4:$V$291,15,FALSE))),VLOOKUP(A48,'ITS Apps-IIPM'!$E$4:$V$291,15,FALSE),"")</f>
        <v>Quarterly</v>
      </c>
      <c r="G48" s="79" t="str">
        <f>IF(NOT(ISBLANK(VLOOKUP(A48,'ITS Apps-IIPM'!$E$4:$V$291,3,FALSE))),VLOOKUP(A48,'ITS Apps-IIPM'!$E$4:$V$291,3,FALSE),"")</f>
        <v>Thaliph, Amar (RBC IS)</v>
      </c>
      <c r="H48" s="79" t="str">
        <f>IF("5-Confirmed SLA Not Required"=VLOOKUP(A48,'ITS Apps-IIPM'!$E$4:$V$291,12,FALSE),"N/A",IF("2-In Progress"=VLOOKUP(A48,'ITS Apps-IIPM'!$E$4:$V$291,12,FALSE),"In Progress",""))</f>
        <v/>
      </c>
      <c r="I48" s="79" t="str">
        <f>IF(NOT(ISBLANK(VLOOKUP(A48,'ITS Apps-IIPM'!$E$4:$V$291,18,FALSE))),VLOOKUP(A48,'ITS Apps-IIPM'!$E$4:$V$291,18,FALSE),"")</f>
        <v>AppOwner - Myfanwy Jenkins</v>
      </c>
      <c r="J48" s="79" t="str">
        <f>IF(NOT(ISBLANK(VLOOKUP(A48,'ITS Apps-IIPM'!$E$4:$BB$291,21,FALSE))),VLOOKUP(A48,'ITS Apps-IIPM'!$E$4:$BB$291,21,FALSE),"")</f>
        <v>3-Not Started</v>
      </c>
      <c r="K48" s="79" t="str">
        <f>IF(NOT(ISBLANK(VLOOKUP(A48,'ITS Apps-IIPM'!$E$4:$BB$291,22,FALSE))),VLOOKUP(A48,'ITS Apps-IIPM'!$E$4:$BB$291,22,FALSE),"")</f>
        <v/>
      </c>
      <c r="L48" s="79" t="str">
        <f>IF(NOT(ISBLANK(VLOOKUP(A48,'ITS Apps-IIPM'!$E$4:$BB$291,23,FALSE))),VLOOKUP(A48,'ITS Apps-IIPM'!$E$4:$BB$291,23,FALSE),"")</f>
        <v/>
      </c>
      <c r="M48" s="79" t="str">
        <f>IF(NOT(ISBLANK(VLOOKUP(A48,'ITS Apps-IIPM'!$E$4:$BB$291,24,FALSE))),VLOOKUP(A48,'ITS Apps-IIPM'!$E$4:$BB$291,24,FALSE),"")</f>
        <v>3-Not Started</v>
      </c>
      <c r="N48" s="79" t="str">
        <f>IF(NOT(ISBLANK(VLOOKUP(A48,'ITS Apps-IIPM'!$E$4:$BB$291,25,FALSE))),VLOOKUP(A48,'ITS Apps-IIPM'!$E$4:$BB$291,25,FALSE),"")</f>
        <v/>
      </c>
    </row>
    <row r="49" spans="1:14">
      <c r="A49" s="56" t="s">
        <v>106</v>
      </c>
      <c r="B49" t="str">
        <f>IF(NOT(ISBLANK(VLOOKUP(A49,'ITS Apps-IIPM'!$E$4:$V$291,2,FALSE))),VLOOKUP(A49,'ITS Apps-IIPM'!$E$4:$V$291,2,FALSE),"")</f>
        <v>HI AMP Term Deposit Processing Automation</v>
      </c>
      <c r="C49" t="str">
        <f>IF(NOT(ISBLANK(VLOOKUP(A49,'ITS Apps-IIPM'!$E$4:$V$291,4,FALSE))),VLOOKUP(A49,'ITS Apps-IIPM'!$E$4:$V$291,4,FALSE),"")</f>
        <v>de Lucy, Chloe</v>
      </c>
      <c r="D49" s="79">
        <f>IF(NOT(ISBLANK(VLOOKUP(A49,'ITS Apps-IIPM'!$E$4:$V$291,13,FALSE))),VLOOKUP(A49,'ITS Apps-IIPM'!$E$4:$V$291,13,FALSE),"")</f>
        <v>42880</v>
      </c>
      <c r="E49" s="79">
        <f>IF(NOT(ISBLANK(VLOOKUP(A49,'ITS Apps-IIPM'!$E$4:$V$291,14,FALSE))),VLOOKUP(A49,'ITS Apps-IIPM'!$E$4:$V$291,14,FALSE),"")</f>
        <v>43244</v>
      </c>
      <c r="F49" s="79" t="str">
        <f>IF(NOT(ISBLANK(VLOOKUP(A49,'ITS Apps-IIPM'!$E$4:$V$291,15,FALSE))),VLOOKUP(A49,'ITS Apps-IIPM'!$E$4:$V$291,15,FALSE),"")</f>
        <v>Quarterly</v>
      </c>
      <c r="G49" s="79" t="str">
        <f>IF(NOT(ISBLANK(VLOOKUP(A49,'ITS Apps-IIPM'!$E$4:$V$291,3,FALSE))),VLOOKUP(A49,'ITS Apps-IIPM'!$E$4:$V$291,3,FALSE),"")</f>
        <v>Li, Tracy (RBC IS)</v>
      </c>
      <c r="H49" s="79" t="str">
        <f>IF("5-Confirmed SLA Not Required"=VLOOKUP(A49,'ITS Apps-IIPM'!$E$4:$V$291,12,FALSE),"N/A",IF("2-In Progress"=VLOOKUP(A49,'ITS Apps-IIPM'!$E$4:$V$291,12,FALSE),"In Progress",""))</f>
        <v/>
      </c>
      <c r="I49" s="79" t="str">
        <f>IF(NOT(ISBLANK(VLOOKUP(A49,'ITS Apps-IIPM'!$E$4:$V$291,18,FALSE))),VLOOKUP(A49,'ITS Apps-IIPM'!$E$4:$V$291,18,FALSE),"")</f>
        <v>AppOwner - Myfanwy Jenkins</v>
      </c>
      <c r="J49" s="79" t="str">
        <f>IF(NOT(ISBLANK(VLOOKUP(A49,'ITS Apps-IIPM'!$E$4:$BB$291,21,FALSE))),VLOOKUP(A49,'ITS Apps-IIPM'!$E$4:$BB$291,21,FALSE),"")</f>
        <v>3-Not Started</v>
      </c>
      <c r="K49" s="79" t="str">
        <f>IF(NOT(ISBLANK(VLOOKUP(A49,'ITS Apps-IIPM'!$E$4:$BB$291,22,FALSE))),VLOOKUP(A49,'ITS Apps-IIPM'!$E$4:$BB$291,22,FALSE),"")</f>
        <v/>
      </c>
      <c r="L49" s="79" t="str">
        <f>IF(NOT(ISBLANK(VLOOKUP(A49,'ITS Apps-IIPM'!$E$4:$BB$291,23,FALSE))),VLOOKUP(A49,'ITS Apps-IIPM'!$E$4:$BB$291,23,FALSE),"")</f>
        <v/>
      </c>
      <c r="M49" s="79" t="str">
        <f>IF(NOT(ISBLANK(VLOOKUP(A49,'ITS Apps-IIPM'!$E$4:$BB$291,24,FALSE))),VLOOKUP(A49,'ITS Apps-IIPM'!$E$4:$BB$291,24,FALSE),"")</f>
        <v>3-Not Started</v>
      </c>
      <c r="N49" s="79" t="str">
        <f>IF(NOT(ISBLANK(VLOOKUP(A49,'ITS Apps-IIPM'!$E$4:$BB$291,25,FALSE))),VLOOKUP(A49,'ITS Apps-IIPM'!$E$4:$BB$291,25,FALSE),"")</f>
        <v/>
      </c>
    </row>
    <row r="50" spans="1:14">
      <c r="A50" s="56" t="s">
        <v>148</v>
      </c>
      <c r="B50" t="str">
        <f>IF(NOT(ISBLANK(VLOOKUP(A50,'ITS Apps-IIPM'!$E$4:$V$291,2,FALSE))),VLOOKUP(A50,'ITS Apps-IIPM'!$E$4:$V$291,2,FALSE),"")</f>
        <v>HI HC Utility Suite</v>
      </c>
      <c r="C50" t="str">
        <f>IF(NOT(ISBLANK(VLOOKUP(A50,'ITS Apps-IIPM'!$E$4:$V$291,4,FALSE))),VLOOKUP(A50,'ITS Apps-IIPM'!$E$4:$V$291,4,FALSE),"")</f>
        <v>de Lucy, Chloe</v>
      </c>
      <c r="D50" s="79">
        <f>IF(NOT(ISBLANK(VLOOKUP(A50,'ITS Apps-IIPM'!$E$4:$V$291,13,FALSE))),VLOOKUP(A50,'ITS Apps-IIPM'!$E$4:$V$291,13,FALSE),"")</f>
        <v>42880</v>
      </c>
      <c r="E50" s="79">
        <f>IF(NOT(ISBLANK(VLOOKUP(A50,'ITS Apps-IIPM'!$E$4:$V$291,14,FALSE))),VLOOKUP(A50,'ITS Apps-IIPM'!$E$4:$V$291,14,FALSE),"")</f>
        <v>43244</v>
      </c>
      <c r="F50" s="79" t="str">
        <f>IF(NOT(ISBLANK(VLOOKUP(A50,'ITS Apps-IIPM'!$E$4:$V$291,15,FALSE))),VLOOKUP(A50,'ITS Apps-IIPM'!$E$4:$V$291,15,FALSE),"")</f>
        <v>Quarterly</v>
      </c>
      <c r="G50" s="79" t="str">
        <f>IF(NOT(ISBLANK(VLOOKUP(A50,'ITS Apps-IIPM'!$E$4:$V$291,3,FALSE))),VLOOKUP(A50,'ITS Apps-IIPM'!$E$4:$V$291,3,FALSE),"")</f>
        <v>Thaliph, Amar (RBC IS)</v>
      </c>
      <c r="H50" s="79" t="str">
        <f>IF("5-Confirmed SLA Not Required"=VLOOKUP(A50,'ITS Apps-IIPM'!$E$4:$V$291,12,FALSE),"N/A",IF("2-In Progress"=VLOOKUP(A50,'ITS Apps-IIPM'!$E$4:$V$291,12,FALSE),"In Progress",""))</f>
        <v/>
      </c>
      <c r="I50" s="79" t="str">
        <f>IF(NOT(ISBLANK(VLOOKUP(A50,'ITS Apps-IIPM'!$E$4:$V$291,18,FALSE))),VLOOKUP(A50,'ITS Apps-IIPM'!$E$4:$V$291,18,FALSE),"")</f>
        <v>AppOwner - Myfanwy Jenkins</v>
      </c>
      <c r="J50" s="79" t="str">
        <f>IF(NOT(ISBLANK(VLOOKUP(A50,'ITS Apps-IIPM'!$E$4:$BB$291,21,FALSE))),VLOOKUP(A50,'ITS Apps-IIPM'!$E$4:$BB$291,21,FALSE),"")</f>
        <v>3-Not Started</v>
      </c>
      <c r="K50" s="79" t="str">
        <f>IF(NOT(ISBLANK(VLOOKUP(A50,'ITS Apps-IIPM'!$E$4:$BB$291,22,FALSE))),VLOOKUP(A50,'ITS Apps-IIPM'!$E$4:$BB$291,22,FALSE),"")</f>
        <v/>
      </c>
      <c r="L50" s="79" t="str">
        <f>IF(NOT(ISBLANK(VLOOKUP(A50,'ITS Apps-IIPM'!$E$4:$BB$291,23,FALSE))),VLOOKUP(A50,'ITS Apps-IIPM'!$E$4:$BB$291,23,FALSE),"")</f>
        <v/>
      </c>
      <c r="M50" s="79" t="str">
        <f>IF(NOT(ISBLANK(VLOOKUP(A50,'ITS Apps-IIPM'!$E$4:$BB$291,24,FALSE))),VLOOKUP(A50,'ITS Apps-IIPM'!$E$4:$BB$291,24,FALSE),"")</f>
        <v>3-Not Started</v>
      </c>
      <c r="N50" s="79" t="str">
        <f>IF(NOT(ISBLANK(VLOOKUP(A50,'ITS Apps-IIPM'!$E$4:$BB$291,25,FALSE))),VLOOKUP(A50,'ITS Apps-IIPM'!$E$4:$BB$291,25,FALSE),"")</f>
        <v/>
      </c>
    </row>
    <row r="51" spans="1:14">
      <c r="A51" s="56" t="s">
        <v>150</v>
      </c>
      <c r="B51" t="str">
        <f>IF(NOT(ISBLANK(VLOOKUP(A51,'ITS Apps-IIPM'!$E$4:$V$291,2,FALSE))),VLOOKUP(A51,'ITS Apps-IIPM'!$E$4:$V$291,2,FALSE),"")</f>
        <v>HI RS Script Suite</v>
      </c>
      <c r="C51" t="str">
        <f>IF(NOT(ISBLANK(VLOOKUP(A51,'ITS Apps-IIPM'!$E$4:$V$291,4,FALSE))),VLOOKUP(A51,'ITS Apps-IIPM'!$E$4:$V$291,4,FALSE),"")</f>
        <v>de Lucy, Chloe</v>
      </c>
      <c r="D51" s="79">
        <f>IF(NOT(ISBLANK(VLOOKUP(A51,'ITS Apps-IIPM'!$E$4:$V$291,13,FALSE))),VLOOKUP(A51,'ITS Apps-IIPM'!$E$4:$V$291,13,FALSE),"")</f>
        <v>42871</v>
      </c>
      <c r="E51" s="79">
        <f>IF(NOT(ISBLANK(VLOOKUP(A51,'ITS Apps-IIPM'!$E$4:$V$291,14,FALSE))),VLOOKUP(A51,'ITS Apps-IIPM'!$E$4:$V$291,14,FALSE),"")</f>
        <v>43236</v>
      </c>
      <c r="F51" s="79" t="str">
        <f>IF(NOT(ISBLANK(VLOOKUP(A51,'ITS Apps-IIPM'!$E$4:$V$291,15,FALSE))),VLOOKUP(A51,'ITS Apps-IIPM'!$E$4:$V$291,15,FALSE),"")</f>
        <v>Quarterly</v>
      </c>
      <c r="G51" s="79" t="str">
        <f>IF(NOT(ISBLANK(VLOOKUP(A51,'ITS Apps-IIPM'!$E$4:$V$291,3,FALSE))),VLOOKUP(A51,'ITS Apps-IIPM'!$E$4:$V$291,3,FALSE),"")</f>
        <v>Woodward, Gordon (RBC IS)</v>
      </c>
      <c r="H51" s="79" t="str">
        <f>IF("5-Confirmed SLA Not Required"=VLOOKUP(A51,'ITS Apps-IIPM'!$E$4:$V$291,12,FALSE),"N/A",IF("2-In Progress"=VLOOKUP(A51,'ITS Apps-IIPM'!$E$4:$V$291,12,FALSE),"In Progress",""))</f>
        <v/>
      </c>
      <c r="I51" s="79" t="str">
        <f>IF(NOT(ISBLANK(VLOOKUP(A51,'ITS Apps-IIPM'!$E$4:$V$291,18,FALSE))),VLOOKUP(A51,'ITS Apps-IIPM'!$E$4:$V$291,18,FALSE),"")</f>
        <v>AppOwner - Clive Johnson</v>
      </c>
      <c r="J51" s="79" t="str">
        <f>IF(NOT(ISBLANK(VLOOKUP(A51,'ITS Apps-IIPM'!$E$4:$BB$291,21,FALSE))),VLOOKUP(A51,'ITS Apps-IIPM'!$E$4:$BB$291,21,FALSE),"")</f>
        <v>3-Not Started</v>
      </c>
      <c r="K51" s="79" t="str">
        <f>IF(NOT(ISBLANK(VLOOKUP(A51,'ITS Apps-IIPM'!$E$4:$BB$291,22,FALSE))),VLOOKUP(A51,'ITS Apps-IIPM'!$E$4:$BB$291,22,FALSE),"")</f>
        <v/>
      </c>
      <c r="L51" s="79" t="str">
        <f>IF(NOT(ISBLANK(VLOOKUP(A51,'ITS Apps-IIPM'!$E$4:$BB$291,23,FALSE))),VLOOKUP(A51,'ITS Apps-IIPM'!$E$4:$BB$291,23,FALSE),"")</f>
        <v/>
      </c>
      <c r="M51" s="79" t="str">
        <f>IF(NOT(ISBLANK(VLOOKUP(A51,'ITS Apps-IIPM'!$E$4:$BB$291,24,FALSE))),VLOOKUP(A51,'ITS Apps-IIPM'!$E$4:$BB$291,24,FALSE),"")</f>
        <v>3-Not Started</v>
      </c>
      <c r="N51" s="79" t="str">
        <f>IF(NOT(ISBLANK(VLOOKUP(A51,'ITS Apps-IIPM'!$E$4:$BB$291,25,FALSE))),VLOOKUP(A51,'ITS Apps-IIPM'!$E$4:$BB$291,25,FALSE),"")</f>
        <v/>
      </c>
    </row>
    <row r="52" spans="1:14">
      <c r="A52" s="56" t="s">
        <v>108</v>
      </c>
      <c r="B52" t="str">
        <f>IF(NOT(ISBLANK(VLOOKUP(A52,'ITS Apps-IIPM'!$E$4:$V$291,2,FALSE))),VLOOKUP(A52,'ITS Apps-IIPM'!$E$4:$V$291,2,FALSE),"")</f>
        <v>HI Navigator Acorn</v>
      </c>
      <c r="C52" t="str">
        <f>IF(NOT(ISBLANK(VLOOKUP(A52,'ITS Apps-IIPM'!$E$4:$V$291,4,FALSE))),VLOOKUP(A52,'ITS Apps-IIPM'!$E$4:$V$291,4,FALSE),"")</f>
        <v>de Lucy, Chloe</v>
      </c>
      <c r="D52" s="79">
        <f>IF(NOT(ISBLANK(VLOOKUP(A52,'ITS Apps-IIPM'!$E$4:$V$291,13,FALSE))),VLOOKUP(A52,'ITS Apps-IIPM'!$E$4:$V$291,13,FALSE),"")</f>
        <v>42880</v>
      </c>
      <c r="E52" s="79">
        <f>IF(NOT(ISBLANK(VLOOKUP(A52,'ITS Apps-IIPM'!$E$4:$V$291,14,FALSE))),VLOOKUP(A52,'ITS Apps-IIPM'!$E$4:$V$291,14,FALSE),"")</f>
        <v>43244</v>
      </c>
      <c r="F52" s="79" t="str">
        <f>IF(NOT(ISBLANK(VLOOKUP(A52,'ITS Apps-IIPM'!$E$4:$V$291,15,FALSE))),VLOOKUP(A52,'ITS Apps-IIPM'!$E$4:$V$291,15,FALSE),"")</f>
        <v>Quarterly</v>
      </c>
      <c r="G52" s="79" t="str">
        <f>IF(NOT(ISBLANK(VLOOKUP(A52,'ITS Apps-IIPM'!$E$4:$V$291,3,FALSE))),VLOOKUP(A52,'ITS Apps-IIPM'!$E$4:$V$291,3,FALSE),"")</f>
        <v>Li, Tracy (RBC IS)</v>
      </c>
      <c r="H52" s="79" t="str">
        <f>IF("5-Confirmed SLA Not Required"=VLOOKUP(A52,'ITS Apps-IIPM'!$E$4:$V$291,12,FALSE),"N/A",IF("2-In Progress"=VLOOKUP(A52,'ITS Apps-IIPM'!$E$4:$V$291,12,FALSE),"In Progress",""))</f>
        <v/>
      </c>
      <c r="I52" s="79" t="str">
        <f>IF(NOT(ISBLANK(VLOOKUP(A52,'ITS Apps-IIPM'!$E$4:$V$291,18,FALSE))),VLOOKUP(A52,'ITS Apps-IIPM'!$E$4:$V$291,18,FALSE),"")</f>
        <v>AppOwner - Myfanwy Jenkins</v>
      </c>
      <c r="J52" s="79" t="str">
        <f>IF(NOT(ISBLANK(VLOOKUP(A52,'ITS Apps-IIPM'!$E$4:$BB$291,21,FALSE))),VLOOKUP(A52,'ITS Apps-IIPM'!$E$4:$BB$291,21,FALSE),"")</f>
        <v>3-Not Started</v>
      </c>
      <c r="K52" s="79" t="str">
        <f>IF(NOT(ISBLANK(VLOOKUP(A52,'ITS Apps-IIPM'!$E$4:$BB$291,22,FALSE))),VLOOKUP(A52,'ITS Apps-IIPM'!$E$4:$BB$291,22,FALSE),"")</f>
        <v/>
      </c>
      <c r="L52" s="79" t="str">
        <f>IF(NOT(ISBLANK(VLOOKUP(A52,'ITS Apps-IIPM'!$E$4:$BB$291,23,FALSE))),VLOOKUP(A52,'ITS Apps-IIPM'!$E$4:$BB$291,23,FALSE),"")</f>
        <v/>
      </c>
      <c r="M52" s="79" t="str">
        <f>IF(NOT(ISBLANK(VLOOKUP(A52,'ITS Apps-IIPM'!$E$4:$BB$291,24,FALSE))),VLOOKUP(A52,'ITS Apps-IIPM'!$E$4:$BB$291,24,FALSE),"")</f>
        <v>3-Not Started</v>
      </c>
      <c r="N52" s="79" t="str">
        <f>IF(NOT(ISBLANK(VLOOKUP(A52,'ITS Apps-IIPM'!$E$4:$BB$291,25,FALSE))),VLOOKUP(A52,'ITS Apps-IIPM'!$E$4:$BB$291,25,FALSE),"")</f>
        <v/>
      </c>
    </row>
    <row r="53" spans="1:14">
      <c r="A53" s="56" t="s">
        <v>112</v>
      </c>
      <c r="B53" t="str">
        <f>IF(NOT(ISBLANK(VLOOKUP(A53,'ITS Apps-IIPM'!$E$4:$V$291,2,FALSE))),VLOOKUP(A53,'ITS Apps-IIPM'!$E$4:$V$291,2,FALSE),"")</f>
        <v>HI Registry Accounting Suite</v>
      </c>
      <c r="C53" t="str">
        <f>IF(NOT(ISBLANK(VLOOKUP(A53,'ITS Apps-IIPM'!$E$4:$V$291,4,FALSE))),VLOOKUP(A53,'ITS Apps-IIPM'!$E$4:$V$291,4,FALSE),"")</f>
        <v>de Lucy, Chloe</v>
      </c>
      <c r="D53" s="79">
        <f>IF(NOT(ISBLANK(VLOOKUP(A53,'ITS Apps-IIPM'!$E$4:$V$291,13,FALSE))),VLOOKUP(A53,'ITS Apps-IIPM'!$E$4:$V$291,13,FALSE),"")</f>
        <v>42880</v>
      </c>
      <c r="E53" s="79">
        <f>IF(NOT(ISBLANK(VLOOKUP(A53,'ITS Apps-IIPM'!$E$4:$V$291,14,FALSE))),VLOOKUP(A53,'ITS Apps-IIPM'!$E$4:$V$291,14,FALSE),"")</f>
        <v>43244</v>
      </c>
      <c r="F53" s="79" t="str">
        <f>IF(NOT(ISBLANK(VLOOKUP(A53,'ITS Apps-IIPM'!$E$4:$V$291,15,FALSE))),VLOOKUP(A53,'ITS Apps-IIPM'!$E$4:$V$291,15,FALSE),"")</f>
        <v>Quarterly</v>
      </c>
      <c r="G53" s="79" t="str">
        <f>IF(NOT(ISBLANK(VLOOKUP(A53,'ITS Apps-IIPM'!$E$4:$V$291,3,FALSE))),VLOOKUP(A53,'ITS Apps-IIPM'!$E$4:$V$291,3,FALSE),"")</f>
        <v>Li, Tracy (RBC IS)</v>
      </c>
      <c r="H53" s="79" t="str">
        <f>IF("5-Confirmed SLA Not Required"=VLOOKUP(A53,'ITS Apps-IIPM'!$E$4:$V$291,12,FALSE),"N/A",IF("2-In Progress"=VLOOKUP(A53,'ITS Apps-IIPM'!$E$4:$V$291,12,FALSE),"In Progress",""))</f>
        <v/>
      </c>
      <c r="I53" s="79" t="str">
        <f>IF(NOT(ISBLANK(VLOOKUP(A53,'ITS Apps-IIPM'!$E$4:$V$291,18,FALSE))),VLOOKUP(A53,'ITS Apps-IIPM'!$E$4:$V$291,18,FALSE),"")</f>
        <v>AppOwner - Myfanwy Jenkins</v>
      </c>
      <c r="J53" s="79" t="str">
        <f>IF(NOT(ISBLANK(VLOOKUP(A53,'ITS Apps-IIPM'!$E$4:$BB$291,21,FALSE))),VLOOKUP(A53,'ITS Apps-IIPM'!$E$4:$BB$291,21,FALSE),"")</f>
        <v>3-Not Started</v>
      </c>
      <c r="K53" s="79" t="str">
        <f>IF(NOT(ISBLANK(VLOOKUP(A53,'ITS Apps-IIPM'!$E$4:$BB$291,22,FALSE))),VLOOKUP(A53,'ITS Apps-IIPM'!$E$4:$BB$291,22,FALSE),"")</f>
        <v/>
      </c>
      <c r="L53" s="79" t="str">
        <f>IF(NOT(ISBLANK(VLOOKUP(A53,'ITS Apps-IIPM'!$E$4:$BB$291,23,FALSE))),VLOOKUP(A53,'ITS Apps-IIPM'!$E$4:$BB$291,23,FALSE),"")</f>
        <v/>
      </c>
      <c r="M53" s="79" t="str">
        <f>IF(NOT(ISBLANK(VLOOKUP(A53,'ITS Apps-IIPM'!$E$4:$BB$291,24,FALSE))),VLOOKUP(A53,'ITS Apps-IIPM'!$E$4:$BB$291,24,FALSE),"")</f>
        <v>3-Not Started</v>
      </c>
      <c r="N53" s="79" t="str">
        <f>IF(NOT(ISBLANK(VLOOKUP(A53,'ITS Apps-IIPM'!$E$4:$BB$291,25,FALSE))),VLOOKUP(A53,'ITS Apps-IIPM'!$E$4:$BB$291,25,FALSE),"")</f>
        <v/>
      </c>
    </row>
    <row r="54" spans="1:14">
      <c r="A54" s="56" t="s">
        <v>159</v>
      </c>
      <c r="B54" t="str">
        <f>IF(NOT(ISBLANK(VLOOKUP(A54,'ITS Apps-IIPM'!$E$4:$V$291,2,FALSE))),VLOOKUP(A54,'ITS Apps-IIPM'!$E$4:$V$291,2,FALSE),"")</f>
        <v xml:space="preserve">HI SFTP Initiator </v>
      </c>
      <c r="C54" t="str">
        <f>IF(NOT(ISBLANK(VLOOKUP(A54,'ITS Apps-IIPM'!$E$4:$V$291,4,FALSE))),VLOOKUP(A54,'ITS Apps-IIPM'!$E$4:$V$291,4,FALSE),"")</f>
        <v>de Lucy, Chloe</v>
      </c>
      <c r="D54" s="79">
        <f>IF(NOT(ISBLANK(VLOOKUP(A54,'ITS Apps-IIPM'!$E$4:$V$291,13,FALSE))),VLOOKUP(A54,'ITS Apps-IIPM'!$E$4:$V$291,13,FALSE),"")</f>
        <v>42871</v>
      </c>
      <c r="E54" s="79">
        <f>IF(NOT(ISBLANK(VLOOKUP(A54,'ITS Apps-IIPM'!$E$4:$V$291,14,FALSE))),VLOOKUP(A54,'ITS Apps-IIPM'!$E$4:$V$291,14,FALSE),"")</f>
        <v>43236</v>
      </c>
      <c r="F54" s="79" t="str">
        <f>IF(NOT(ISBLANK(VLOOKUP(A54,'ITS Apps-IIPM'!$E$4:$V$291,15,FALSE))),VLOOKUP(A54,'ITS Apps-IIPM'!$E$4:$V$291,15,FALSE),"")</f>
        <v>Quarterly</v>
      </c>
      <c r="G54" s="79" t="str">
        <f>IF(NOT(ISBLANK(VLOOKUP(A54,'ITS Apps-IIPM'!$E$4:$V$291,3,FALSE))),VLOOKUP(A54,'ITS Apps-IIPM'!$E$4:$V$291,3,FALSE),"")</f>
        <v>Woodward, Gordon (RBC IS)</v>
      </c>
      <c r="H54" s="79" t="str">
        <f>IF("5-Confirmed SLA Not Required"=VLOOKUP(A54,'ITS Apps-IIPM'!$E$4:$V$291,12,FALSE),"N/A",IF("2-In Progress"=VLOOKUP(A54,'ITS Apps-IIPM'!$E$4:$V$291,12,FALSE),"In Progress",""))</f>
        <v/>
      </c>
      <c r="I54" s="79" t="str">
        <f>IF(NOT(ISBLANK(VLOOKUP(A54,'ITS Apps-IIPM'!$E$4:$V$291,18,FALSE))),VLOOKUP(A54,'ITS Apps-IIPM'!$E$4:$V$291,18,FALSE),"")</f>
        <v>AppOwner - Clive Johnson</v>
      </c>
      <c r="J54" s="79" t="str">
        <f>IF(NOT(ISBLANK(VLOOKUP(A54,'ITS Apps-IIPM'!$E$4:$BB$291,21,FALSE))),VLOOKUP(A54,'ITS Apps-IIPM'!$E$4:$BB$291,21,FALSE),"")</f>
        <v>3-Not Started</v>
      </c>
      <c r="K54" s="79" t="str">
        <f>IF(NOT(ISBLANK(VLOOKUP(A54,'ITS Apps-IIPM'!$E$4:$BB$291,22,FALSE))),VLOOKUP(A54,'ITS Apps-IIPM'!$E$4:$BB$291,22,FALSE),"")</f>
        <v/>
      </c>
      <c r="L54" s="79" t="str">
        <f>IF(NOT(ISBLANK(VLOOKUP(A54,'ITS Apps-IIPM'!$E$4:$BB$291,23,FALSE))),VLOOKUP(A54,'ITS Apps-IIPM'!$E$4:$BB$291,23,FALSE),"")</f>
        <v/>
      </c>
      <c r="M54" s="79" t="str">
        <f>IF(NOT(ISBLANK(VLOOKUP(A54,'ITS Apps-IIPM'!$E$4:$BB$291,24,FALSE))),VLOOKUP(A54,'ITS Apps-IIPM'!$E$4:$BB$291,24,FALSE),"")</f>
        <v>3-Not Started</v>
      </c>
      <c r="N54" s="79" t="str">
        <f>IF(NOT(ISBLANK(VLOOKUP(A54,'ITS Apps-IIPM'!$E$4:$BB$291,25,FALSE))),VLOOKUP(A54,'ITS Apps-IIPM'!$E$4:$BB$291,25,FALSE),"")</f>
        <v/>
      </c>
    </row>
    <row r="55" spans="1:14">
      <c r="A55" s="56" t="s">
        <v>161</v>
      </c>
      <c r="B55" t="str">
        <f>IF(NOT(ISBLANK(VLOOKUP(A55,'ITS Apps-IIPM'!$E$4:$V$291,2,FALSE))),VLOOKUP(A55,'ITS Apps-IIPM'!$E$4:$V$291,2,FALSE),"")</f>
        <v>HI SH Utility Suite</v>
      </c>
      <c r="C55" t="str">
        <f>IF(NOT(ISBLANK(VLOOKUP(A55,'ITS Apps-IIPM'!$E$4:$V$291,4,FALSE))),VLOOKUP(A55,'ITS Apps-IIPM'!$E$4:$V$291,4,FALSE),"")</f>
        <v>de Lucy, Chloe</v>
      </c>
      <c r="D55" s="79">
        <f>IF(NOT(ISBLANK(VLOOKUP(A55,'ITS Apps-IIPM'!$E$4:$V$291,13,FALSE))),VLOOKUP(A55,'ITS Apps-IIPM'!$E$4:$V$291,13,FALSE),"")</f>
        <v>42880</v>
      </c>
      <c r="E55" s="79">
        <f>IF(NOT(ISBLANK(VLOOKUP(A55,'ITS Apps-IIPM'!$E$4:$V$291,14,FALSE))),VLOOKUP(A55,'ITS Apps-IIPM'!$E$4:$V$291,14,FALSE),"")</f>
        <v>43245</v>
      </c>
      <c r="F55" s="79" t="str">
        <f>IF(NOT(ISBLANK(VLOOKUP(A55,'ITS Apps-IIPM'!$E$4:$V$291,15,FALSE))),VLOOKUP(A55,'ITS Apps-IIPM'!$E$4:$V$291,15,FALSE),"")</f>
        <v>Quarterly</v>
      </c>
      <c r="G55" s="79" t="str">
        <f>IF(NOT(ISBLANK(VLOOKUP(A55,'ITS Apps-IIPM'!$E$4:$V$291,3,FALSE))),VLOOKUP(A55,'ITS Apps-IIPM'!$E$4:$V$291,3,FALSE),"")</f>
        <v>Thaliph, Amar (RBC IS)</v>
      </c>
      <c r="H55" s="79" t="str">
        <f>IF("5-Confirmed SLA Not Required"=VLOOKUP(A55,'ITS Apps-IIPM'!$E$4:$V$291,12,FALSE),"N/A",IF("2-In Progress"=VLOOKUP(A55,'ITS Apps-IIPM'!$E$4:$V$291,12,FALSE),"In Progress",""))</f>
        <v/>
      </c>
      <c r="I55" s="79" t="str">
        <f>IF(NOT(ISBLANK(VLOOKUP(A55,'ITS Apps-IIPM'!$E$4:$V$291,18,FALSE))),VLOOKUP(A55,'ITS Apps-IIPM'!$E$4:$V$291,18,FALSE),"")</f>
        <v>AppOwner - Myfanwy Jenkins</v>
      </c>
      <c r="J55" s="79" t="str">
        <f>IF(NOT(ISBLANK(VLOOKUP(A55,'ITS Apps-IIPM'!$E$4:$BB$291,21,FALSE))),VLOOKUP(A55,'ITS Apps-IIPM'!$E$4:$BB$291,21,FALSE),"")</f>
        <v>3-Not Started</v>
      </c>
      <c r="K55" s="79" t="str">
        <f>IF(NOT(ISBLANK(VLOOKUP(A55,'ITS Apps-IIPM'!$E$4:$BB$291,22,FALSE))),VLOOKUP(A55,'ITS Apps-IIPM'!$E$4:$BB$291,22,FALSE),"")</f>
        <v/>
      </c>
      <c r="L55" s="79" t="str">
        <f>IF(NOT(ISBLANK(VLOOKUP(A55,'ITS Apps-IIPM'!$E$4:$BB$291,23,FALSE))),VLOOKUP(A55,'ITS Apps-IIPM'!$E$4:$BB$291,23,FALSE),"")</f>
        <v/>
      </c>
      <c r="M55" s="79" t="str">
        <f>IF(NOT(ISBLANK(VLOOKUP(A55,'ITS Apps-IIPM'!$E$4:$BB$291,24,FALSE))),VLOOKUP(A55,'ITS Apps-IIPM'!$E$4:$BB$291,24,FALSE),"")</f>
        <v>3-Not Started</v>
      </c>
      <c r="N55" s="79" t="str">
        <f>IF(NOT(ISBLANK(VLOOKUP(A55,'ITS Apps-IIPM'!$E$4:$BB$291,25,FALSE))),VLOOKUP(A55,'ITS Apps-IIPM'!$E$4:$BB$291,25,FALSE),"")</f>
        <v/>
      </c>
    </row>
    <row r="56" spans="1:14">
      <c r="A56" s="56" t="s">
        <v>125</v>
      </c>
      <c r="B56" t="str">
        <f>IF(NOT(ISBLANK(VLOOKUP(A56,'ITS Apps-IIPM'!$E$4:$V$291,2,FALSE))),VLOOKUP(A56,'ITS Apps-IIPM'!$E$4:$V$291,2,FALSE),"")</f>
        <v>HI Navigator MIS</v>
      </c>
      <c r="C56" t="str">
        <f>IF(NOT(ISBLANK(VLOOKUP(A56,'ITS Apps-IIPM'!$E$4:$V$291,4,FALSE))),VLOOKUP(A56,'ITS Apps-IIPM'!$E$4:$V$291,4,FALSE),"")</f>
        <v>de Lucy, Chloe</v>
      </c>
      <c r="D56" s="79">
        <f>IF(NOT(ISBLANK(VLOOKUP(A56,'ITS Apps-IIPM'!$E$4:$V$291,13,FALSE))),VLOOKUP(A56,'ITS Apps-IIPM'!$E$4:$V$291,13,FALSE),"")</f>
        <v>42880</v>
      </c>
      <c r="E56" s="79">
        <f>IF(NOT(ISBLANK(VLOOKUP(A56,'ITS Apps-IIPM'!$E$4:$V$291,14,FALSE))),VLOOKUP(A56,'ITS Apps-IIPM'!$E$4:$V$291,14,FALSE),"")</f>
        <v>43244</v>
      </c>
      <c r="F56" s="79" t="str">
        <f>IF(NOT(ISBLANK(VLOOKUP(A56,'ITS Apps-IIPM'!$E$4:$V$291,15,FALSE))),VLOOKUP(A56,'ITS Apps-IIPM'!$E$4:$V$291,15,FALSE),"")</f>
        <v>Quarterly</v>
      </c>
      <c r="G56" s="79" t="str">
        <f>IF(NOT(ISBLANK(VLOOKUP(A56,'ITS Apps-IIPM'!$E$4:$V$291,3,FALSE))),VLOOKUP(A56,'ITS Apps-IIPM'!$E$4:$V$291,3,FALSE),"")</f>
        <v>Li, Tracy (RBC IS)</v>
      </c>
      <c r="H56" s="79" t="str">
        <f>IF("5-Confirmed SLA Not Required"=VLOOKUP(A56,'ITS Apps-IIPM'!$E$4:$V$291,12,FALSE),"N/A",IF("2-In Progress"=VLOOKUP(A56,'ITS Apps-IIPM'!$E$4:$V$291,12,FALSE),"In Progress",""))</f>
        <v/>
      </c>
      <c r="I56" s="79" t="str">
        <f>IF(NOT(ISBLANK(VLOOKUP(A56,'ITS Apps-IIPM'!$E$4:$V$291,18,FALSE))),VLOOKUP(A56,'ITS Apps-IIPM'!$E$4:$V$291,18,FALSE),"")</f>
        <v>AppOwner - Myfanwy Jenkins</v>
      </c>
      <c r="J56" s="79" t="str">
        <f>IF(NOT(ISBLANK(VLOOKUP(A56,'ITS Apps-IIPM'!$E$4:$BB$291,21,FALSE))),VLOOKUP(A56,'ITS Apps-IIPM'!$E$4:$BB$291,21,FALSE),"")</f>
        <v>3-Not Started</v>
      </c>
      <c r="K56" s="79" t="str">
        <f>IF(NOT(ISBLANK(VLOOKUP(A56,'ITS Apps-IIPM'!$E$4:$BB$291,22,FALSE))),VLOOKUP(A56,'ITS Apps-IIPM'!$E$4:$BB$291,22,FALSE),"")</f>
        <v/>
      </c>
      <c r="L56" s="79" t="str">
        <f>IF(NOT(ISBLANK(VLOOKUP(A56,'ITS Apps-IIPM'!$E$4:$BB$291,23,FALSE))),VLOOKUP(A56,'ITS Apps-IIPM'!$E$4:$BB$291,23,FALSE),"")</f>
        <v/>
      </c>
      <c r="M56" s="79" t="str">
        <f>IF(NOT(ISBLANK(VLOOKUP(A56,'ITS Apps-IIPM'!$E$4:$BB$291,24,FALSE))),VLOOKUP(A56,'ITS Apps-IIPM'!$E$4:$BB$291,24,FALSE),"")</f>
        <v>3-Not Started</v>
      </c>
      <c r="N56" s="79" t="str">
        <f>IF(NOT(ISBLANK(VLOOKUP(A56,'ITS Apps-IIPM'!$E$4:$BB$291,25,FALSE))),VLOOKUP(A56,'ITS Apps-IIPM'!$E$4:$BB$291,25,FALSE),"")</f>
        <v/>
      </c>
    </row>
    <row r="57" spans="1:14">
      <c r="A57" s="56" t="s">
        <v>127</v>
      </c>
      <c r="B57" t="str">
        <f>IF(NOT(ISBLANK(VLOOKUP(A57,'ITS Apps-IIPM'!$E$4:$V$291,2,FALSE))),VLOOKUP(A57,'ITS Apps-IIPM'!$E$4:$V$291,2,FALSE),"")</f>
        <v>HI AMP Trade Confirmation Biztalk</v>
      </c>
      <c r="C57" t="str">
        <f>IF(NOT(ISBLANK(VLOOKUP(A57,'ITS Apps-IIPM'!$E$4:$V$291,4,FALSE))),VLOOKUP(A57,'ITS Apps-IIPM'!$E$4:$V$291,4,FALSE),"")</f>
        <v>de Lucy, Chloe</v>
      </c>
      <c r="D57" s="79">
        <f>IF(NOT(ISBLANK(VLOOKUP(A57,'ITS Apps-IIPM'!$E$4:$V$291,13,FALSE))),VLOOKUP(A57,'ITS Apps-IIPM'!$E$4:$V$291,13,FALSE),"")</f>
        <v>42880</v>
      </c>
      <c r="E57" s="79">
        <f>IF(NOT(ISBLANK(VLOOKUP(A57,'ITS Apps-IIPM'!$E$4:$V$291,14,FALSE))),VLOOKUP(A57,'ITS Apps-IIPM'!$E$4:$V$291,14,FALSE),"")</f>
        <v>43244</v>
      </c>
      <c r="F57" s="79" t="str">
        <f>IF(NOT(ISBLANK(VLOOKUP(A57,'ITS Apps-IIPM'!$E$4:$V$291,15,FALSE))),VLOOKUP(A57,'ITS Apps-IIPM'!$E$4:$V$291,15,FALSE),"")</f>
        <v>Quarterly</v>
      </c>
      <c r="G57" s="79" t="str">
        <f>IF(NOT(ISBLANK(VLOOKUP(A57,'ITS Apps-IIPM'!$E$4:$V$291,3,FALSE))),VLOOKUP(A57,'ITS Apps-IIPM'!$E$4:$V$291,3,FALSE),"")</f>
        <v>Li, Tracy (RBC IS)</v>
      </c>
      <c r="H57" s="79" t="str">
        <f>IF("5-Confirmed SLA Not Required"=VLOOKUP(A57,'ITS Apps-IIPM'!$E$4:$V$291,12,FALSE),"N/A",IF("2-In Progress"=VLOOKUP(A57,'ITS Apps-IIPM'!$E$4:$V$291,12,FALSE),"In Progress",""))</f>
        <v/>
      </c>
      <c r="I57" s="79" t="str">
        <f>IF(NOT(ISBLANK(VLOOKUP(A57,'ITS Apps-IIPM'!$E$4:$V$291,18,FALSE))),VLOOKUP(A57,'ITS Apps-IIPM'!$E$4:$V$291,18,FALSE),"")</f>
        <v>AppOwner - Myfanwy Jenkins</v>
      </c>
      <c r="J57" s="79" t="str">
        <f>IF(NOT(ISBLANK(VLOOKUP(A57,'ITS Apps-IIPM'!$E$4:$BB$291,21,FALSE))),VLOOKUP(A57,'ITS Apps-IIPM'!$E$4:$BB$291,21,FALSE),"")</f>
        <v>3-Not Started</v>
      </c>
      <c r="K57" s="79" t="str">
        <f>IF(NOT(ISBLANK(VLOOKUP(A57,'ITS Apps-IIPM'!$E$4:$BB$291,22,FALSE))),VLOOKUP(A57,'ITS Apps-IIPM'!$E$4:$BB$291,22,FALSE),"")</f>
        <v/>
      </c>
      <c r="L57" s="79" t="str">
        <f>IF(NOT(ISBLANK(VLOOKUP(A57,'ITS Apps-IIPM'!$E$4:$BB$291,23,FALSE))),VLOOKUP(A57,'ITS Apps-IIPM'!$E$4:$BB$291,23,FALSE),"")</f>
        <v/>
      </c>
      <c r="M57" s="79" t="str">
        <f>IF(NOT(ISBLANK(VLOOKUP(A57,'ITS Apps-IIPM'!$E$4:$BB$291,24,FALSE))),VLOOKUP(A57,'ITS Apps-IIPM'!$E$4:$BB$291,24,FALSE),"")</f>
        <v>3-Not Started</v>
      </c>
      <c r="N57" s="79" t="str">
        <f>IF(NOT(ISBLANK(VLOOKUP(A57,'ITS Apps-IIPM'!$E$4:$BB$291,25,FALSE))),VLOOKUP(A57,'ITS Apps-IIPM'!$E$4:$BB$291,25,FALSE),"")</f>
        <v/>
      </c>
    </row>
    <row r="58" spans="1:14">
      <c r="A58" s="56" t="s">
        <v>167</v>
      </c>
      <c r="B58" t="str">
        <f>IF(NOT(ISBLANK(VLOOKUP(A58,'ITS Apps-IIPM'!$E$4:$V$291,2,FALSE))),VLOOKUP(A58,'ITS Apps-IIPM'!$E$4:$V$291,2,FALSE),"")</f>
        <v>ANZ Transactive</v>
      </c>
      <c r="C58" t="str">
        <f>IF(NOT(ISBLANK(VLOOKUP(A58,'ITS Apps-IIPM'!$E$4:$V$291,4,FALSE))),VLOOKUP(A58,'ITS Apps-IIPM'!$E$4:$V$291,4,FALSE),"")</f>
        <v>de Lucy, Chloe</v>
      </c>
      <c r="D58" s="79">
        <f>IF(NOT(ISBLANK(VLOOKUP(A58,'ITS Apps-IIPM'!$E$4:$V$291,13,FALSE))),VLOOKUP(A58,'ITS Apps-IIPM'!$E$4:$V$291,13,FALSE),"")</f>
        <v>42843</v>
      </c>
      <c r="E58" s="79">
        <f>IF(NOT(ISBLANK(VLOOKUP(A58,'ITS Apps-IIPM'!$E$4:$V$291,14,FALSE))),VLOOKUP(A58,'ITS Apps-IIPM'!$E$4:$V$291,14,FALSE),"")</f>
        <v>43203</v>
      </c>
      <c r="F58" s="79" t="str">
        <f>IF(NOT(ISBLANK(VLOOKUP(A58,'ITS Apps-IIPM'!$E$4:$V$291,15,FALSE))),VLOOKUP(A58,'ITS Apps-IIPM'!$E$4:$V$291,15,FALSE),"")</f>
        <v>Quarterly</v>
      </c>
      <c r="G58" s="79" t="str">
        <f>IF(NOT(ISBLANK(VLOOKUP(A58,'ITS Apps-IIPM'!$E$4:$V$291,3,FALSE))),VLOOKUP(A58,'ITS Apps-IIPM'!$E$4:$V$291,3,FALSE),"")</f>
        <v>Parras, Maria (RBC IS)</v>
      </c>
      <c r="H58" s="79" t="str">
        <f>IF("5-Confirmed SLA Not Required"=VLOOKUP(A58,'ITS Apps-IIPM'!$E$4:$V$291,12,FALSE),"N/A",IF("2-In Progress"=VLOOKUP(A58,'ITS Apps-IIPM'!$E$4:$V$291,12,FALSE),"In Progress",""))</f>
        <v/>
      </c>
      <c r="I58" s="79" t="str">
        <f>IF(NOT(ISBLANK(VLOOKUP(A58,'ITS Apps-IIPM'!$E$4:$V$291,18,FALSE))),VLOOKUP(A58,'ITS Apps-IIPM'!$E$4:$V$291,18,FALSE),"")</f>
        <v>Sent for signoff.</v>
      </c>
      <c r="J58" s="79" t="str">
        <f>IF(NOT(ISBLANK(VLOOKUP(A58,'ITS Apps-IIPM'!$E$4:$BB$291,21,FALSE))),VLOOKUP(A58,'ITS Apps-IIPM'!$E$4:$BB$291,21,FALSE),"")</f>
        <v>3-Not Started</v>
      </c>
      <c r="K58" s="79" t="str">
        <f>IF(NOT(ISBLANK(VLOOKUP(A58,'ITS Apps-IIPM'!$E$4:$BB$291,22,FALSE))),VLOOKUP(A58,'ITS Apps-IIPM'!$E$4:$BB$291,22,FALSE),"")</f>
        <v/>
      </c>
      <c r="L58" s="79" t="str">
        <f>IF(NOT(ISBLANK(VLOOKUP(A58,'ITS Apps-IIPM'!$E$4:$BB$291,23,FALSE))),VLOOKUP(A58,'ITS Apps-IIPM'!$E$4:$BB$291,23,FALSE),"")</f>
        <v/>
      </c>
      <c r="M58" s="79" t="str">
        <f>IF(NOT(ISBLANK(VLOOKUP(A58,'ITS Apps-IIPM'!$E$4:$BB$291,24,FALSE))),VLOOKUP(A58,'ITS Apps-IIPM'!$E$4:$BB$291,24,FALSE),"")</f>
        <v>3-Not Started</v>
      </c>
      <c r="N58" s="79" t="str">
        <f>IF(NOT(ISBLANK(VLOOKUP(A58,'ITS Apps-IIPM'!$E$4:$BB$291,25,FALSE))),VLOOKUP(A58,'ITS Apps-IIPM'!$E$4:$BB$291,25,FALSE),"")</f>
        <v/>
      </c>
    </row>
    <row r="59" spans="1:14">
      <c r="A59" s="56" t="s">
        <v>171</v>
      </c>
      <c r="B59" t="str">
        <f>IF(NOT(ISBLANK(VLOOKUP(A59,'ITS Apps-IIPM'!$E$4:$V$291,2,FALSE))),VLOOKUP(A59,'ITS Apps-IIPM'!$E$4:$V$291,2,FALSE),"")</f>
        <v>Enterprise Security Reporter</v>
      </c>
      <c r="C59" t="str">
        <f>IF(NOT(ISBLANK(VLOOKUP(A59,'ITS Apps-IIPM'!$E$4:$V$291,4,FALSE))),VLOOKUP(A59,'ITS Apps-IIPM'!$E$4:$V$291,4,FALSE),"")</f>
        <v>de Lucy, Chloe</v>
      </c>
      <c r="D59" s="79" t="str">
        <f>IF(NOT(ISBLANK(VLOOKUP(A59,'ITS Apps-IIPM'!$E$4:$V$291,13,FALSE))),VLOOKUP(A59,'ITS Apps-IIPM'!$E$4:$V$291,13,FALSE),"")</f>
        <v>N/A</v>
      </c>
      <c r="E59" s="79" t="str">
        <f>IF(NOT(ISBLANK(VLOOKUP(A59,'ITS Apps-IIPM'!$E$4:$V$291,14,FALSE))),VLOOKUP(A59,'ITS Apps-IIPM'!$E$4:$V$291,14,FALSE),"")</f>
        <v/>
      </c>
      <c r="F59" s="79" t="str">
        <f>IF(NOT(ISBLANK(VLOOKUP(A59,'ITS Apps-IIPM'!$E$4:$V$291,15,FALSE))),VLOOKUP(A59,'ITS Apps-IIPM'!$E$4:$V$291,15,FALSE),"")</f>
        <v/>
      </c>
      <c r="G59" s="79" t="str">
        <f>IF(NOT(ISBLANK(VLOOKUP(A59,'ITS Apps-IIPM'!$E$4:$V$291,3,FALSE))),VLOOKUP(A59,'ITS Apps-IIPM'!$E$4:$V$291,3,FALSE),"")</f>
        <v>Johnson, Clive (RBC I&amp;TS)</v>
      </c>
      <c r="H59" s="79" t="str">
        <f>IF("5-Confirmed SLA Not Required"=VLOOKUP(A59,'ITS Apps-IIPM'!$E$4:$V$291,12,FALSE),"N/A",IF("2-In Progress"=VLOOKUP(A59,'ITS Apps-IIPM'!$E$4:$V$291,12,FALSE),"In Progress",""))</f>
        <v>N/A</v>
      </c>
      <c r="I59" s="79" t="str">
        <f>IF(NOT(ISBLANK(VLOOKUP(A59,'ITS Apps-IIPM'!$E$4:$V$291,18,FALSE))),VLOOKUP(A59,'ITS Apps-IIPM'!$E$4:$V$291,18,FALSE),"")</f>
        <v>IT utility only being used for Clive's team, SLA/OLA not required</v>
      </c>
      <c r="J59" s="79" t="str">
        <f>IF(NOT(ISBLANK(VLOOKUP(A59,'ITS Apps-IIPM'!$E$4:$BB$291,21,FALSE))),VLOOKUP(A59,'ITS Apps-IIPM'!$E$4:$BB$291,21,FALSE),"")</f>
        <v>5-Not Required</v>
      </c>
      <c r="K59" s="79" t="str">
        <f>IF(NOT(ISBLANK(VLOOKUP(A59,'ITS Apps-IIPM'!$E$4:$BB$291,22,FALSE))),VLOOKUP(A59,'ITS Apps-IIPM'!$E$4:$BB$291,22,FALSE),"")</f>
        <v/>
      </c>
      <c r="L59" s="79" t="str">
        <f>IF(NOT(ISBLANK(VLOOKUP(A59,'ITS Apps-IIPM'!$E$4:$BB$291,23,FALSE))),VLOOKUP(A59,'ITS Apps-IIPM'!$E$4:$BB$291,23,FALSE),"")</f>
        <v/>
      </c>
      <c r="M59" s="79" t="str">
        <f>IF(NOT(ISBLANK(VLOOKUP(A59,'ITS Apps-IIPM'!$E$4:$BB$291,24,FALSE))),VLOOKUP(A59,'ITS Apps-IIPM'!$E$4:$BB$291,24,FALSE),"")</f>
        <v>5-Not Required</v>
      </c>
      <c r="N59" s="79" t="str">
        <f>IF(NOT(ISBLANK(VLOOKUP(A59,'ITS Apps-IIPM'!$E$4:$BB$291,25,FALSE))),VLOOKUP(A59,'ITS Apps-IIPM'!$E$4:$BB$291,25,FALSE),"")</f>
        <v/>
      </c>
    </row>
    <row r="60" spans="1:14">
      <c r="A60" s="56" t="s">
        <v>173</v>
      </c>
      <c r="B60" t="str">
        <f>IF(NOT(ISBLANK(VLOOKUP(A60,'ITS Apps-IIPM'!$E$4:$V$291,2,FALSE))),VLOOKUP(A60,'ITS Apps-IIPM'!$E$4:$V$291,2,FALSE),"")</f>
        <v>HI Host Monitor</v>
      </c>
      <c r="C60" t="str">
        <f>IF(NOT(ISBLANK(VLOOKUP(A60,'ITS Apps-IIPM'!$E$4:$V$291,4,FALSE))),VLOOKUP(A60,'ITS Apps-IIPM'!$E$4:$V$291,4,FALSE),"")</f>
        <v>de Lucy, Chloe</v>
      </c>
      <c r="D60" s="79" t="str">
        <f>IF(NOT(ISBLANK(VLOOKUP(A60,'ITS Apps-IIPM'!$E$4:$V$291,13,FALSE))),VLOOKUP(A60,'ITS Apps-IIPM'!$E$4:$V$291,13,FALSE),"")</f>
        <v>N/A</v>
      </c>
      <c r="E60" s="79" t="str">
        <f>IF(NOT(ISBLANK(VLOOKUP(A60,'ITS Apps-IIPM'!$E$4:$V$291,14,FALSE))),VLOOKUP(A60,'ITS Apps-IIPM'!$E$4:$V$291,14,FALSE),"")</f>
        <v/>
      </c>
      <c r="F60" s="79" t="str">
        <f>IF(NOT(ISBLANK(VLOOKUP(A60,'ITS Apps-IIPM'!$E$4:$V$291,15,FALSE))),VLOOKUP(A60,'ITS Apps-IIPM'!$E$4:$V$291,15,FALSE),"")</f>
        <v/>
      </c>
      <c r="G60" s="79" t="str">
        <f>IF(NOT(ISBLANK(VLOOKUP(A60,'ITS Apps-IIPM'!$E$4:$V$291,3,FALSE))),VLOOKUP(A60,'ITS Apps-IIPM'!$E$4:$V$291,3,FALSE),"")</f>
        <v>Johnson, Clive (RBC I&amp;TS)</v>
      </c>
      <c r="H60" s="79" t="str">
        <f>IF("5-Confirmed SLA Not Required"=VLOOKUP(A60,'ITS Apps-IIPM'!$E$4:$V$291,12,FALSE),"N/A",IF("2-In Progress"=VLOOKUP(A60,'ITS Apps-IIPM'!$E$4:$V$291,12,FALSE),"In Progress",""))</f>
        <v>N/A</v>
      </c>
      <c r="I60" s="79" t="str">
        <f>IF(NOT(ISBLANK(VLOOKUP(A60,'ITS Apps-IIPM'!$E$4:$V$291,18,FALSE))),VLOOKUP(A60,'ITS Apps-IIPM'!$E$4:$V$291,18,FALSE),"")</f>
        <v>IT utility only being used for Clive's team, SLA/OLA not required</v>
      </c>
      <c r="J60" s="79" t="str">
        <f>IF(NOT(ISBLANK(VLOOKUP(A60,'ITS Apps-IIPM'!$E$4:$BB$291,21,FALSE))),VLOOKUP(A60,'ITS Apps-IIPM'!$E$4:$BB$291,21,FALSE),"")</f>
        <v>5-Not Required</v>
      </c>
      <c r="K60" s="79" t="str">
        <f>IF(NOT(ISBLANK(VLOOKUP(A60,'ITS Apps-IIPM'!$E$4:$BB$291,22,FALSE))),VLOOKUP(A60,'ITS Apps-IIPM'!$E$4:$BB$291,22,FALSE),"")</f>
        <v/>
      </c>
      <c r="L60" s="79" t="str">
        <f>IF(NOT(ISBLANK(VLOOKUP(A60,'ITS Apps-IIPM'!$E$4:$BB$291,23,FALSE))),VLOOKUP(A60,'ITS Apps-IIPM'!$E$4:$BB$291,23,FALSE),"")</f>
        <v/>
      </c>
      <c r="M60" s="79" t="str">
        <f>IF(NOT(ISBLANK(VLOOKUP(A60,'ITS Apps-IIPM'!$E$4:$BB$291,24,FALSE))),VLOOKUP(A60,'ITS Apps-IIPM'!$E$4:$BB$291,24,FALSE),"")</f>
        <v>5-Not Required</v>
      </c>
      <c r="N60" s="79" t="str">
        <f>IF(NOT(ISBLANK(VLOOKUP(A60,'ITS Apps-IIPM'!$E$4:$BB$291,25,FALSE))),VLOOKUP(A60,'ITS Apps-IIPM'!$E$4:$BB$291,25,FALSE),"")</f>
        <v/>
      </c>
    </row>
    <row r="61" spans="1:14">
      <c r="A61" s="56" t="s">
        <v>175</v>
      </c>
      <c r="B61" t="str">
        <f>IF(NOT(ISBLANK(VLOOKUP(A61,'ITS Apps-IIPM'!$E$4:$V$291,2,FALSE))),VLOOKUP(A61,'ITS Apps-IIPM'!$E$4:$V$291,2,FALSE),"")</f>
        <v>Rimes RTXLNET Excel Add-on</v>
      </c>
      <c r="C61" t="str">
        <f>IF(NOT(ISBLANK(VLOOKUP(A61,'ITS Apps-IIPM'!$E$4:$V$291,4,FALSE))),VLOOKUP(A61,'ITS Apps-IIPM'!$E$4:$V$291,4,FALSE),"")</f>
        <v>de Lucy, Chloe</v>
      </c>
      <c r="D61" s="79">
        <f>IF(NOT(ISBLANK(VLOOKUP(A61,'ITS Apps-IIPM'!$E$4:$V$291,13,FALSE))),VLOOKUP(A61,'ITS Apps-IIPM'!$E$4:$V$291,13,FALSE),"")</f>
        <v>42879</v>
      </c>
      <c r="E61" s="79">
        <f>IF(NOT(ISBLANK(VLOOKUP(A61,'ITS Apps-IIPM'!$E$4:$V$291,14,FALSE))),VLOOKUP(A61,'ITS Apps-IIPM'!$E$4:$V$291,14,FALSE),"")</f>
        <v>43243</v>
      </c>
      <c r="F61" s="79" t="str">
        <f>IF(NOT(ISBLANK(VLOOKUP(A61,'ITS Apps-IIPM'!$E$4:$V$291,15,FALSE))),VLOOKUP(A61,'ITS Apps-IIPM'!$E$4:$V$291,15,FALSE),"")</f>
        <v>Quarterly</v>
      </c>
      <c r="G61" s="79" t="str">
        <f>IF(NOT(ISBLANK(VLOOKUP(A61,'ITS Apps-IIPM'!$E$4:$V$291,3,FALSE))),VLOOKUP(A61,'ITS Apps-IIPM'!$E$4:$V$291,3,FALSE),"")</f>
        <v>Parras, Maria (RBC IS)</v>
      </c>
      <c r="H61" s="79" t="str">
        <f>IF("5-Confirmed SLA Not Required"=VLOOKUP(A61,'ITS Apps-IIPM'!$E$4:$V$291,12,FALSE),"N/A",IF("2-In Progress"=VLOOKUP(A61,'ITS Apps-IIPM'!$E$4:$V$291,12,FALSE),"In Progress",""))</f>
        <v/>
      </c>
      <c r="I61" s="79" t="str">
        <f>IF(NOT(ISBLANK(VLOOKUP(A61,'ITS Apps-IIPM'!$E$4:$V$291,18,FALSE))),VLOOKUP(A61,'ITS Apps-IIPM'!$E$4:$V$291,18,FALSE),"")</f>
        <v>AppOwner - Sandesh Singh</v>
      </c>
      <c r="J61" s="79" t="str">
        <f>IF(NOT(ISBLANK(VLOOKUP(A61,'ITS Apps-IIPM'!$E$4:$BB$291,21,FALSE))),VLOOKUP(A61,'ITS Apps-IIPM'!$E$4:$BB$291,21,FALSE),"")</f>
        <v>3-Not Started</v>
      </c>
      <c r="K61" s="79" t="str">
        <f>IF(NOT(ISBLANK(VLOOKUP(A61,'ITS Apps-IIPM'!$E$4:$BB$291,22,FALSE))),VLOOKUP(A61,'ITS Apps-IIPM'!$E$4:$BB$291,22,FALSE),"")</f>
        <v/>
      </c>
      <c r="L61" s="79" t="str">
        <f>IF(NOT(ISBLANK(VLOOKUP(A61,'ITS Apps-IIPM'!$E$4:$BB$291,23,FALSE))),VLOOKUP(A61,'ITS Apps-IIPM'!$E$4:$BB$291,23,FALSE),"")</f>
        <v/>
      </c>
      <c r="M61" s="79" t="str">
        <f>IF(NOT(ISBLANK(VLOOKUP(A61,'ITS Apps-IIPM'!$E$4:$BB$291,24,FALSE))),VLOOKUP(A61,'ITS Apps-IIPM'!$E$4:$BB$291,24,FALSE),"")</f>
        <v>3-Not Started</v>
      </c>
      <c r="N61" s="79" t="str">
        <f>IF(NOT(ISBLANK(VLOOKUP(A61,'ITS Apps-IIPM'!$E$4:$BB$291,25,FALSE))),VLOOKUP(A61,'ITS Apps-IIPM'!$E$4:$BB$291,25,FALSE),"")</f>
        <v/>
      </c>
    </row>
    <row r="62" spans="1:14">
      <c r="A62" s="56" t="s">
        <v>177</v>
      </c>
      <c r="B62" t="str">
        <f>IF(NOT(ISBLANK(VLOOKUP(A62,'ITS Apps-IIPM'!$E$4:$V$291,2,FALSE))),VLOOKUP(A62,'ITS Apps-IIPM'!$E$4:$V$291,2,FALSE),"")</f>
        <v>NAB Interfaces</v>
      </c>
      <c r="C62" t="str">
        <f>IF(NOT(ISBLANK(VLOOKUP(A62,'ITS Apps-IIPM'!$E$4:$V$291,4,FALSE))),VLOOKUP(A62,'ITS Apps-IIPM'!$E$4:$V$291,4,FALSE),"")</f>
        <v>de Lucy, Chloe</v>
      </c>
      <c r="D62" s="79">
        <f>IF(NOT(ISBLANK(VLOOKUP(A62,'ITS Apps-IIPM'!$E$4:$V$291,13,FALSE))),VLOOKUP(A62,'ITS Apps-IIPM'!$E$4:$V$291,13,FALSE),"")</f>
        <v>42879</v>
      </c>
      <c r="E62" s="79">
        <f>IF(NOT(ISBLANK(VLOOKUP(A62,'ITS Apps-IIPM'!$E$4:$V$291,14,FALSE))),VLOOKUP(A62,'ITS Apps-IIPM'!$E$4:$V$291,14,FALSE),"")</f>
        <v>43244</v>
      </c>
      <c r="F62" s="79" t="str">
        <f>IF(NOT(ISBLANK(VLOOKUP(A62,'ITS Apps-IIPM'!$E$4:$V$291,15,FALSE))),VLOOKUP(A62,'ITS Apps-IIPM'!$E$4:$V$291,15,FALSE),"")</f>
        <v>Quarterly</v>
      </c>
      <c r="G62" s="79" t="str">
        <f>IF(NOT(ISBLANK(VLOOKUP(A62,'ITS Apps-IIPM'!$E$4:$V$291,3,FALSE))),VLOOKUP(A62,'ITS Apps-IIPM'!$E$4:$V$291,3,FALSE),"")</f>
        <v>Parras, Maria (RBC IS)</v>
      </c>
      <c r="H62" s="79" t="str">
        <f>IF("5-Confirmed SLA Not Required"=VLOOKUP(A62,'ITS Apps-IIPM'!$E$4:$V$291,12,FALSE),"N/A",IF("2-In Progress"=VLOOKUP(A62,'ITS Apps-IIPM'!$E$4:$V$291,12,FALSE),"In Progress",""))</f>
        <v/>
      </c>
      <c r="I62" s="79" t="str">
        <f>IF(NOT(ISBLANK(VLOOKUP(A62,'ITS Apps-IIPM'!$E$4:$V$291,18,FALSE))),VLOOKUP(A62,'ITS Apps-IIPM'!$E$4:$V$291,18,FALSE),"")</f>
        <v>AppOwner - Myfanwy Jenkins</v>
      </c>
      <c r="J62" s="79" t="str">
        <f>IF(NOT(ISBLANK(VLOOKUP(A62,'ITS Apps-IIPM'!$E$4:$BB$291,21,FALSE))),VLOOKUP(A62,'ITS Apps-IIPM'!$E$4:$BB$291,21,FALSE),"")</f>
        <v>3-Not Started</v>
      </c>
      <c r="K62" s="79" t="str">
        <f>IF(NOT(ISBLANK(VLOOKUP(A62,'ITS Apps-IIPM'!$E$4:$BB$291,22,FALSE))),VLOOKUP(A62,'ITS Apps-IIPM'!$E$4:$BB$291,22,FALSE),"")</f>
        <v/>
      </c>
      <c r="L62" s="79" t="str">
        <f>IF(NOT(ISBLANK(VLOOKUP(A62,'ITS Apps-IIPM'!$E$4:$BB$291,23,FALSE))),VLOOKUP(A62,'ITS Apps-IIPM'!$E$4:$BB$291,23,FALSE),"")</f>
        <v/>
      </c>
      <c r="M62" s="79" t="str">
        <f>IF(NOT(ISBLANK(VLOOKUP(A62,'ITS Apps-IIPM'!$E$4:$BB$291,24,FALSE))),VLOOKUP(A62,'ITS Apps-IIPM'!$E$4:$BB$291,24,FALSE),"")</f>
        <v>3-Not Started</v>
      </c>
      <c r="N62" s="79" t="str">
        <f>IF(NOT(ISBLANK(VLOOKUP(A62,'ITS Apps-IIPM'!$E$4:$BB$291,25,FALSE))),VLOOKUP(A62,'ITS Apps-IIPM'!$E$4:$BB$291,25,FALSE),"")</f>
        <v/>
      </c>
    </row>
    <row r="63" spans="1:14">
      <c r="A63" s="56" t="s">
        <v>179</v>
      </c>
      <c r="B63" t="str">
        <f>IF(NOT(ISBLANK(VLOOKUP(A63,'ITS Apps-IIPM'!$E$4:$V$291,2,FALSE))),VLOOKUP(A63,'ITS Apps-IIPM'!$E$4:$V$291,2,FALSE),"")</f>
        <v>CHESS PC</v>
      </c>
      <c r="C63" t="str">
        <f>IF(NOT(ISBLANK(VLOOKUP(A63,'ITS Apps-IIPM'!$E$4:$V$291,4,FALSE))),VLOOKUP(A63,'ITS Apps-IIPM'!$E$4:$V$291,4,FALSE),"")</f>
        <v>de Lucy, Chloe</v>
      </c>
      <c r="D63" s="79">
        <f>IF(NOT(ISBLANK(VLOOKUP(A63,'ITS Apps-IIPM'!$E$4:$V$291,13,FALSE))),VLOOKUP(A63,'ITS Apps-IIPM'!$E$4:$V$291,13,FALSE),"")</f>
        <v>42879</v>
      </c>
      <c r="E63" s="79">
        <f>IF(NOT(ISBLANK(VLOOKUP(A63,'ITS Apps-IIPM'!$E$4:$V$291,14,FALSE))),VLOOKUP(A63,'ITS Apps-IIPM'!$E$4:$V$291,14,FALSE),"")</f>
        <v>43244</v>
      </c>
      <c r="F63" s="79" t="str">
        <f>IF(NOT(ISBLANK(VLOOKUP(A63,'ITS Apps-IIPM'!$E$4:$V$291,15,FALSE))),VLOOKUP(A63,'ITS Apps-IIPM'!$E$4:$V$291,15,FALSE),"")</f>
        <v>Quarterly</v>
      </c>
      <c r="G63" s="79" t="str">
        <f>IF(NOT(ISBLANK(VLOOKUP(A63,'ITS Apps-IIPM'!$E$4:$V$291,3,FALSE))),VLOOKUP(A63,'ITS Apps-IIPM'!$E$4:$V$291,3,FALSE),"")</f>
        <v>Parras, Maria (RBC IS)</v>
      </c>
      <c r="H63" s="79" t="str">
        <f>IF("5-Confirmed SLA Not Required"=VLOOKUP(A63,'ITS Apps-IIPM'!$E$4:$V$291,12,FALSE),"N/A",IF("2-In Progress"=VLOOKUP(A63,'ITS Apps-IIPM'!$E$4:$V$291,12,FALSE),"In Progress",""))</f>
        <v/>
      </c>
      <c r="I63" s="79" t="str">
        <f>IF(NOT(ISBLANK(VLOOKUP(A63,'ITS Apps-IIPM'!$E$4:$V$291,18,FALSE))),VLOOKUP(A63,'ITS Apps-IIPM'!$E$4:$V$291,18,FALSE),"")</f>
        <v>AppOwner - Myfanwy Jenkins</v>
      </c>
      <c r="J63" s="79" t="str">
        <f>IF(NOT(ISBLANK(VLOOKUP(A63,'ITS Apps-IIPM'!$E$4:$BB$291,21,FALSE))),VLOOKUP(A63,'ITS Apps-IIPM'!$E$4:$BB$291,21,FALSE),"")</f>
        <v>3-Not Started</v>
      </c>
      <c r="K63" s="79" t="str">
        <f>IF(NOT(ISBLANK(VLOOKUP(A63,'ITS Apps-IIPM'!$E$4:$BB$291,22,FALSE))),VLOOKUP(A63,'ITS Apps-IIPM'!$E$4:$BB$291,22,FALSE),"")</f>
        <v/>
      </c>
      <c r="L63" s="79" t="str">
        <f>IF(NOT(ISBLANK(VLOOKUP(A63,'ITS Apps-IIPM'!$E$4:$BB$291,23,FALSE))),VLOOKUP(A63,'ITS Apps-IIPM'!$E$4:$BB$291,23,FALSE),"")</f>
        <v/>
      </c>
      <c r="M63" s="79" t="str">
        <f>IF(NOT(ISBLANK(VLOOKUP(A63,'ITS Apps-IIPM'!$E$4:$BB$291,24,FALSE))),VLOOKUP(A63,'ITS Apps-IIPM'!$E$4:$BB$291,24,FALSE),"")</f>
        <v>3-Not Started</v>
      </c>
      <c r="N63" s="79" t="str">
        <f>IF(NOT(ISBLANK(VLOOKUP(A63,'ITS Apps-IIPM'!$E$4:$BB$291,25,FALSE))),VLOOKUP(A63,'ITS Apps-IIPM'!$E$4:$BB$291,25,FALSE),"")</f>
        <v/>
      </c>
    </row>
    <row r="64" spans="1:14">
      <c r="A64" s="56" t="s">
        <v>181</v>
      </c>
      <c r="B64" t="str">
        <f>IF(NOT(ISBLANK(VLOOKUP(A64,'ITS Apps-IIPM'!$E$4:$V$291,2,FALSE))),VLOOKUP(A64,'ITS Apps-IIPM'!$E$4:$V$291,2,FALSE),"")</f>
        <v>Datamart MTD</v>
      </c>
      <c r="C64" t="str">
        <f>IF(NOT(ISBLANK(VLOOKUP(A64,'ITS Apps-IIPM'!$E$4:$V$291,4,FALSE))),VLOOKUP(A64,'ITS Apps-IIPM'!$E$4:$V$291,4,FALSE),"")</f>
        <v>de Lucy, Chloe</v>
      </c>
      <c r="D64" s="79">
        <f>IF(NOT(ISBLANK(VLOOKUP(A64,'ITS Apps-IIPM'!$E$4:$V$291,13,FALSE))),VLOOKUP(A64,'ITS Apps-IIPM'!$E$4:$V$291,13,FALSE),"")</f>
        <v>43199</v>
      </c>
      <c r="E64" s="79">
        <f>IF(NOT(ISBLANK(VLOOKUP(A64,'ITS Apps-IIPM'!$E$4:$V$291,14,FALSE))),VLOOKUP(A64,'ITS Apps-IIPM'!$E$4:$V$291,14,FALSE),"")</f>
        <v>43564</v>
      </c>
      <c r="F64" s="79" t="str">
        <f>IF(NOT(ISBLANK(VLOOKUP(A64,'ITS Apps-IIPM'!$E$4:$V$291,15,FALSE))),VLOOKUP(A64,'ITS Apps-IIPM'!$E$4:$V$291,15,FALSE),"")</f>
        <v>Monthly</v>
      </c>
      <c r="G64" s="79" t="str">
        <f>IF(NOT(ISBLANK(VLOOKUP(A64,'ITS Apps-IIPM'!$E$4:$V$291,3,FALSE))),VLOOKUP(A64,'ITS Apps-IIPM'!$E$4:$V$291,3,FALSE),"")</f>
        <v>Broussier, Clement (RBC IS)</v>
      </c>
      <c r="H64" s="79" t="str">
        <f>IF("5-Confirmed SLA Not Required"=VLOOKUP(A64,'ITS Apps-IIPM'!$E$4:$V$291,12,FALSE),"N/A",IF("2-In Progress"=VLOOKUP(A64,'ITS Apps-IIPM'!$E$4:$V$291,12,FALSE),"In Progress",""))</f>
        <v/>
      </c>
      <c r="I64" s="79" t="str">
        <f>IF(NOT(ISBLANK(VLOOKUP(A64,'ITS Apps-IIPM'!$E$4:$V$291,18,FALSE))),VLOOKUP(A64,'ITS Apps-IIPM'!$E$4:$V$291,18,FALSE),"")</f>
        <v/>
      </c>
      <c r="J64" s="79" t="str">
        <f>IF(NOT(ISBLANK(VLOOKUP(A64,'ITS Apps-IIPM'!$E$4:$BB$291,21,FALSE))),VLOOKUP(A64,'ITS Apps-IIPM'!$E$4:$BB$291,21,FALSE),"")</f>
        <v>1-In Good Standing</v>
      </c>
      <c r="K64" s="79" t="str">
        <f>IF(NOT(ISBLANK(VLOOKUP(A64,'ITS Apps-IIPM'!$E$4:$BB$291,22,FALSE))),VLOOKUP(A64,'ITS Apps-IIPM'!$E$4:$BB$291,22,FALSE),"")</f>
        <v/>
      </c>
      <c r="L64" s="79" t="str">
        <f>IF(NOT(ISBLANK(VLOOKUP(A64,'ITS Apps-IIPM'!$E$4:$BB$291,23,FALSE))),VLOOKUP(A64,'ITS Apps-IIPM'!$E$4:$BB$291,23,FALSE),"")</f>
        <v/>
      </c>
      <c r="M64" s="79" t="str">
        <f>IF(NOT(ISBLANK(VLOOKUP(A64,'ITS Apps-IIPM'!$E$4:$BB$291,24,FALSE))),VLOOKUP(A64,'ITS Apps-IIPM'!$E$4:$BB$291,24,FALSE),"")</f>
        <v>6-Infrastructure/ Availability Implemented</v>
      </c>
      <c r="N64" s="79" t="str">
        <f>IF(NOT(ISBLANK(VLOOKUP(A64,'ITS Apps-IIPM'!$E$4:$BB$291,25,FALSE))),VLOOKUP(A64,'ITS Apps-IIPM'!$E$4:$BB$291,25,FALSE),"")</f>
        <v/>
      </c>
    </row>
    <row r="65" spans="1:15">
      <c r="A65" s="56" t="s">
        <v>184</v>
      </c>
      <c r="B65" t="str">
        <f>IF(NOT(ISBLANK(VLOOKUP(A65,'ITS Apps-IIPM'!$E$4:$V$291,2,FALSE))),VLOOKUP(A65,'ITS Apps-IIPM'!$E$4:$V$291,2,FALSE),"")</f>
        <v>FSI - Fund Sales Intelligence</v>
      </c>
      <c r="C65" t="str">
        <f>IF(NOT(ISBLANK(VLOOKUP(A65,'ITS Apps-IIPM'!$E$4:$V$291,4,FALSE))),VLOOKUP(A65,'ITS Apps-IIPM'!$E$4:$V$291,4,FALSE),"")</f>
        <v>Stefanovic, Snezana</v>
      </c>
      <c r="D65" s="79">
        <f>IF(NOT(ISBLANK(VLOOKUP(A65,'ITS Apps-IIPM'!$E$4:$V$291,13,FALSE))),VLOOKUP(A65,'ITS Apps-IIPM'!$E$4:$V$291,13,FALSE),"")</f>
        <v>42878</v>
      </c>
      <c r="E65" s="79">
        <f>IF(NOT(ISBLANK(VLOOKUP(A65,'ITS Apps-IIPM'!$E$4:$V$291,14,FALSE))),VLOOKUP(A65,'ITS Apps-IIPM'!$E$4:$V$291,14,FALSE),"")</f>
        <v>43243</v>
      </c>
      <c r="F65" s="79" t="str">
        <f>IF(NOT(ISBLANK(VLOOKUP(A65,'ITS Apps-IIPM'!$E$4:$V$291,15,FALSE))),VLOOKUP(A65,'ITS Apps-IIPM'!$E$4:$V$291,15,FALSE),"")</f>
        <v>Quarterly</v>
      </c>
      <c r="G65" s="79" t="str">
        <f>IF(NOT(ISBLANK(VLOOKUP(A65,'ITS Apps-IIPM'!$E$4:$V$291,3,FALSE))),VLOOKUP(A65,'ITS Apps-IIPM'!$E$4:$V$291,3,FALSE),"")</f>
        <v>Wagner, Fran¿ois (RBC IS)</v>
      </c>
      <c r="H65" s="79" t="str">
        <f>IF("5-Confirmed SLA Not Required"=VLOOKUP(A65,'ITS Apps-IIPM'!$E$4:$V$291,12,FALSE),"N/A",IF("2-In Progress"=VLOOKUP(A65,'ITS Apps-IIPM'!$E$4:$V$291,12,FALSE),"In Progress",""))</f>
        <v/>
      </c>
      <c r="I65" s="79" t="str">
        <f>IF(NOT(ISBLANK(VLOOKUP(A65,'ITS Apps-IIPM'!$E$4:$V$291,18,FALSE))),VLOOKUP(A65,'ITS Apps-IIPM'!$E$4:$V$291,18,FALSE),"")</f>
        <v/>
      </c>
      <c r="J65" s="79" t="str">
        <f>IF(NOT(ISBLANK(VLOOKUP(A65,'ITS Apps-IIPM'!$E$4:$BB$291,21,FALSE))),VLOOKUP(A65,'ITS Apps-IIPM'!$E$4:$BB$291,21,FALSE),"")</f>
        <v>1-In Good Standing</v>
      </c>
      <c r="K65" s="79" t="str">
        <f>IF(NOT(ISBLANK(VLOOKUP(A65,'ITS Apps-IIPM'!$E$4:$BB$291,22,FALSE))),VLOOKUP(A65,'ITS Apps-IIPM'!$E$4:$BB$291,22,FALSE),"")</f>
        <v/>
      </c>
      <c r="L65" s="79" t="str">
        <f>IF(NOT(ISBLANK(VLOOKUP(A65,'ITS Apps-IIPM'!$E$4:$BB$291,23,FALSE))),VLOOKUP(A65,'ITS Apps-IIPM'!$E$4:$BB$291,23,FALSE),"")</f>
        <v/>
      </c>
      <c r="M65" s="79" t="str">
        <f>IF(NOT(ISBLANK(VLOOKUP(A65,'ITS Apps-IIPM'!$E$4:$BB$291,24,FALSE))),VLOOKUP(A65,'ITS Apps-IIPM'!$E$4:$BB$291,24,FALSE),"")</f>
        <v>6-Infrastructure/ Availability Implemented</v>
      </c>
      <c r="N65" s="79" t="str">
        <f>IF(NOT(ISBLANK(VLOOKUP(A65,'ITS Apps-IIPM'!$E$4:$BB$291,25,FALSE))),VLOOKUP(A65,'ITS Apps-IIPM'!$E$4:$BB$291,25,FALSE),"")</f>
        <v/>
      </c>
    </row>
    <row r="66" spans="1:15">
      <c r="A66" s="56" t="s">
        <v>146</v>
      </c>
      <c r="B66" t="str">
        <f>IF(NOT(ISBLANK(VLOOKUP(A66,'ITS Apps-IIPM'!$E$4:$V$291,2,FALSE))),VLOOKUP(A66,'ITS Apps-IIPM'!$E$4:$V$291,2,FALSE),"")</f>
        <v>HI Interest Accrual Adjustment Automation Suite</v>
      </c>
      <c r="C66" t="str">
        <f>IF(NOT(ISBLANK(VLOOKUP(A66,'ITS Apps-IIPM'!$E$4:$V$291,4,FALSE))),VLOOKUP(A66,'ITS Apps-IIPM'!$E$4:$V$291,4,FALSE),"")</f>
        <v>de Lucy, Chloe</v>
      </c>
      <c r="D66" s="79">
        <f>IF(NOT(ISBLANK(VLOOKUP(A66,'ITS Apps-IIPM'!$E$4:$V$291,13,FALSE))),VLOOKUP(A66,'ITS Apps-IIPM'!$E$4:$V$291,13,FALSE),"")</f>
        <v>42880</v>
      </c>
      <c r="E66" s="79">
        <f>IF(NOT(ISBLANK(VLOOKUP(A66,'ITS Apps-IIPM'!$E$4:$V$291,14,FALSE))),VLOOKUP(A66,'ITS Apps-IIPM'!$E$4:$V$291,14,FALSE),"")</f>
        <v>43244</v>
      </c>
      <c r="F66" s="79" t="str">
        <f>IF(NOT(ISBLANK(VLOOKUP(A66,'ITS Apps-IIPM'!$E$4:$V$291,15,FALSE))),VLOOKUP(A66,'ITS Apps-IIPM'!$E$4:$V$291,15,FALSE),"")</f>
        <v>Quarterly</v>
      </c>
      <c r="G66" s="79" t="str">
        <f>IF(NOT(ISBLANK(VLOOKUP(A66,'ITS Apps-IIPM'!$E$4:$V$291,3,FALSE))),VLOOKUP(A66,'ITS Apps-IIPM'!$E$4:$V$291,3,FALSE),"")</f>
        <v>Li, Tracy (RBC IS)</v>
      </c>
      <c r="H66" s="79" t="str">
        <f>IF("5-Confirmed SLA Not Required"=VLOOKUP(A66,'ITS Apps-IIPM'!$E$4:$V$291,12,FALSE),"N/A",IF("2-In Progress"=VLOOKUP(A66,'ITS Apps-IIPM'!$E$4:$V$291,12,FALSE),"In Progress",""))</f>
        <v/>
      </c>
      <c r="I66" s="79" t="str">
        <f>IF(NOT(ISBLANK(VLOOKUP(A66,'ITS Apps-IIPM'!$E$4:$V$291,18,FALSE))),VLOOKUP(A66,'ITS Apps-IIPM'!$E$4:$V$291,18,FALSE),"")</f>
        <v>AppOwner - Myfanwy Jenkins</v>
      </c>
      <c r="J66" s="79" t="str">
        <f>IF(NOT(ISBLANK(VLOOKUP(A66,'ITS Apps-IIPM'!$E$4:$BB$291,21,FALSE))),VLOOKUP(A66,'ITS Apps-IIPM'!$E$4:$BB$291,21,FALSE),"")</f>
        <v>3-Not Started</v>
      </c>
      <c r="K66" s="79" t="str">
        <f>IF(NOT(ISBLANK(VLOOKUP(A66,'ITS Apps-IIPM'!$E$4:$BB$291,22,FALSE))),VLOOKUP(A66,'ITS Apps-IIPM'!$E$4:$BB$291,22,FALSE),"")</f>
        <v/>
      </c>
      <c r="L66" s="79" t="str">
        <f>IF(NOT(ISBLANK(VLOOKUP(A66,'ITS Apps-IIPM'!$E$4:$BB$291,23,FALSE))),VLOOKUP(A66,'ITS Apps-IIPM'!$E$4:$BB$291,23,FALSE),"")</f>
        <v/>
      </c>
      <c r="M66" s="79" t="str">
        <f>IF(NOT(ISBLANK(VLOOKUP(A66,'ITS Apps-IIPM'!$E$4:$BB$291,24,FALSE))),VLOOKUP(A66,'ITS Apps-IIPM'!$E$4:$BB$291,24,FALSE),"")</f>
        <v>3-Not Started</v>
      </c>
      <c r="N66" s="79" t="str">
        <f>IF(NOT(ISBLANK(VLOOKUP(A66,'ITS Apps-IIPM'!$E$4:$BB$291,25,FALSE))),VLOOKUP(A66,'ITS Apps-IIPM'!$E$4:$BB$291,25,FALSE),"")</f>
        <v/>
      </c>
    </row>
    <row r="67" spans="1:15">
      <c r="A67" s="56" t="s">
        <v>189</v>
      </c>
      <c r="B67" t="str">
        <f>IF(NOT(ISBLANK(VLOOKUP(A67,'ITS Apps-IIPM'!$E$4:$V$291,2,FALSE))),VLOOKUP(A67,'ITS Apps-IIPM'!$E$4:$V$291,2,FALSE),"")</f>
        <v>Shareholder Services Suite</v>
      </c>
      <c r="C67" t="str">
        <f>IF(NOT(ISBLANK(VLOOKUP(A67,'ITS Apps-IIPM'!$E$4:$V$291,4,FALSE))),VLOOKUP(A67,'ITS Apps-IIPM'!$E$4:$V$291,4,FALSE),"")</f>
        <v>Stefanovic, Snezana</v>
      </c>
      <c r="D67" s="79">
        <f>IF(NOT(ISBLANK(VLOOKUP(A67,'ITS Apps-IIPM'!$E$4:$V$291,13,FALSE))),VLOOKUP(A67,'ITS Apps-IIPM'!$E$4:$V$291,13,FALSE),"")</f>
        <v>42853</v>
      </c>
      <c r="E67" s="79">
        <f>IF(NOT(ISBLANK(VLOOKUP(A67,'ITS Apps-IIPM'!$E$4:$V$291,14,FALSE))),VLOOKUP(A67,'ITS Apps-IIPM'!$E$4:$V$291,14,FALSE),"")</f>
        <v>43217</v>
      </c>
      <c r="F67" s="79" t="str">
        <f>IF(NOT(ISBLANK(VLOOKUP(A67,'ITS Apps-IIPM'!$E$4:$V$291,15,FALSE))),VLOOKUP(A67,'ITS Apps-IIPM'!$E$4:$V$291,15,FALSE),"")</f>
        <v>Monthly</v>
      </c>
      <c r="G67" s="79" t="str">
        <f>IF(NOT(ISBLANK(VLOOKUP(A67,'ITS Apps-IIPM'!$E$4:$V$291,3,FALSE))),VLOOKUP(A67,'ITS Apps-IIPM'!$E$4:$V$291,3,FALSE),"")</f>
        <v>Meyer, Stephan (RBC IS)</v>
      </c>
      <c r="H67" s="79" t="str">
        <f>IF("5-Confirmed SLA Not Required"=VLOOKUP(A67,'ITS Apps-IIPM'!$E$4:$V$291,12,FALSE),"N/A",IF("2-In Progress"=VLOOKUP(A67,'ITS Apps-IIPM'!$E$4:$V$291,12,FALSE),"In Progress",""))</f>
        <v/>
      </c>
      <c r="I67" s="79" t="str">
        <f>IF(NOT(ISBLANK(VLOOKUP(A67,'ITS Apps-IIPM'!$E$4:$V$291,18,FALSE))),VLOOKUP(A67,'ITS Apps-IIPM'!$E$4:$V$291,18,FALSE),"")</f>
        <v/>
      </c>
      <c r="J67" s="79" t="str">
        <f>IF(NOT(ISBLANK(VLOOKUP(A67,'ITS Apps-IIPM'!$E$4:$BB$291,21,FALSE))),VLOOKUP(A67,'ITS Apps-IIPM'!$E$4:$BB$291,21,FALSE),"")</f>
        <v>1-In Good Standing</v>
      </c>
      <c r="K67" s="79" t="str">
        <f>IF(NOT(ISBLANK(VLOOKUP(A67,'ITS Apps-IIPM'!$E$4:$BB$291,22,FALSE))),VLOOKUP(A67,'ITS Apps-IIPM'!$E$4:$BB$291,22,FALSE),"")</f>
        <v/>
      </c>
      <c r="L67" s="79" t="str">
        <f>IF(NOT(ISBLANK(VLOOKUP(A67,'ITS Apps-IIPM'!$E$4:$BB$291,23,FALSE))),VLOOKUP(A67,'ITS Apps-IIPM'!$E$4:$BB$291,23,FALSE),"")</f>
        <v/>
      </c>
      <c r="M67" s="79" t="str">
        <f>IF(NOT(ISBLANK(VLOOKUP(A67,'ITS Apps-IIPM'!$E$4:$BB$291,24,FALSE))),VLOOKUP(A67,'ITS Apps-IIPM'!$E$4:$BB$291,24,FALSE),"")</f>
        <v>6-Infrastructure/ Availability Implemented</v>
      </c>
      <c r="N67" s="79" t="str">
        <f>IF(NOT(ISBLANK(VLOOKUP(A67,'ITS Apps-IIPM'!$E$4:$BB$291,25,FALSE))),VLOOKUP(A67,'ITS Apps-IIPM'!$E$4:$BB$291,25,FALSE),"")</f>
        <v/>
      </c>
    </row>
    <row r="68" spans="1:15">
      <c r="A68" s="56" t="s">
        <v>194</v>
      </c>
      <c r="B68" t="str">
        <f>IF(NOT(ISBLANK(VLOOKUP(A68,'ITS Apps-IIPM'!$E$4:$V$291,2,FALSE))),VLOOKUP(A68,'ITS Apps-IIPM'!$E$4:$V$291,2,FALSE),"")</f>
        <v>IT Tactical Applications Suite</v>
      </c>
      <c r="C68" t="str">
        <f>IF(NOT(ISBLANK(VLOOKUP(A68,'ITS Apps-IIPM'!$E$4:$V$291,4,FALSE))),VLOOKUP(A68,'ITS Apps-IIPM'!$E$4:$V$291,4,FALSE),"")</f>
        <v>de Lucy, Chloe</v>
      </c>
      <c r="D68" s="79">
        <f>IF(NOT(ISBLANK(VLOOKUP(A68,'ITS Apps-IIPM'!$E$4:$V$291,13,FALSE))),VLOOKUP(A68,'ITS Apps-IIPM'!$E$4:$V$291,13,FALSE),"")</f>
        <v>42845</v>
      </c>
      <c r="E68" s="79">
        <f>IF(NOT(ISBLANK(VLOOKUP(A68,'ITS Apps-IIPM'!$E$4:$V$291,14,FALSE))),VLOOKUP(A68,'ITS Apps-IIPM'!$E$4:$V$291,14,FALSE),"")</f>
        <v>43200</v>
      </c>
      <c r="F68" s="79" t="str">
        <f>IF(NOT(ISBLANK(VLOOKUP(A68,'ITS Apps-IIPM'!$E$4:$V$291,15,FALSE))),VLOOKUP(A68,'ITS Apps-IIPM'!$E$4:$V$291,15,FALSE),"")</f>
        <v>Monthly</v>
      </c>
      <c r="G68" s="79" t="str">
        <f>IF(NOT(ISBLANK(VLOOKUP(A68,'ITS Apps-IIPM'!$E$4:$V$291,3,FALSE))),VLOOKUP(A68,'ITS Apps-IIPM'!$E$4:$V$291,3,FALSE),"")</f>
        <v>Davin, Jerome (RBC IS)</v>
      </c>
      <c r="H68" s="79" t="str">
        <f>IF("5-Confirmed SLA Not Required"=VLOOKUP(A68,'ITS Apps-IIPM'!$E$4:$V$291,12,FALSE),"N/A",IF("2-In Progress"=VLOOKUP(A68,'ITS Apps-IIPM'!$E$4:$V$291,12,FALSE),"In Progress",""))</f>
        <v/>
      </c>
      <c r="I68" s="79" t="str">
        <f>IF(NOT(ISBLANK(VLOOKUP(A68,'ITS Apps-IIPM'!$E$4:$V$291,18,FALSE))),VLOOKUP(A68,'ITS Apps-IIPM'!$E$4:$V$291,18,FALSE),"")</f>
        <v/>
      </c>
      <c r="J68" s="79" t="str">
        <f>IF(NOT(ISBLANK(VLOOKUP(A68,'ITS Apps-IIPM'!$E$4:$BB$291,21,FALSE))),VLOOKUP(A68,'ITS Apps-IIPM'!$E$4:$BB$291,21,FALSE),"")</f>
        <v>1-In Good Standing</v>
      </c>
      <c r="K68" s="79" t="str">
        <f>IF(NOT(ISBLANK(VLOOKUP(A68,'ITS Apps-IIPM'!$E$4:$BB$291,22,FALSE))),VLOOKUP(A68,'ITS Apps-IIPM'!$E$4:$BB$291,22,FALSE),"")</f>
        <v/>
      </c>
      <c r="L68" s="79" t="str">
        <f>IF(NOT(ISBLANK(VLOOKUP(A68,'ITS Apps-IIPM'!$E$4:$BB$291,23,FALSE))),VLOOKUP(A68,'ITS Apps-IIPM'!$E$4:$BB$291,23,FALSE),"")</f>
        <v/>
      </c>
      <c r="M68" s="79" t="str">
        <f>IF(NOT(ISBLANK(VLOOKUP(A68,'ITS Apps-IIPM'!$E$4:$BB$291,24,FALSE))),VLOOKUP(A68,'ITS Apps-IIPM'!$E$4:$BB$291,24,FALSE),"")</f>
        <v>6-Infrastructure/ Availability Implemented</v>
      </c>
      <c r="N68" s="79" t="str">
        <f>IF(NOT(ISBLANK(VLOOKUP(A68,'ITS Apps-IIPM'!$E$4:$BB$291,25,FALSE))),VLOOKUP(A68,'ITS Apps-IIPM'!$E$4:$BB$291,25,FALSE),"")</f>
        <v/>
      </c>
    </row>
    <row r="69" spans="1:15">
      <c r="A69" s="56" t="s">
        <v>943</v>
      </c>
      <c r="B69" t="str">
        <f>IF(NOT(ISBLANK(VLOOKUP(A69,'ITS Apps-IIPM'!$E$4:$V$291,2,FALSE))),VLOOKUP(A69,'ITS Apps-IIPM'!$E$4:$V$291,2,FALSE),"")</f>
        <v>I&amp;TS Application Resiliency Monitor</v>
      </c>
      <c r="C69" t="str">
        <f>IF(NOT(ISBLANK(VLOOKUP(A69,'ITS Apps-IIPM'!$E$4:$V$291,4,FALSE))),VLOOKUP(A69,'ITS Apps-IIPM'!$E$4:$V$291,4,FALSE),"")</f>
        <v>Stefanovic, Snezana</v>
      </c>
      <c r="D69" s="79" t="str">
        <f>IF(NOT(ISBLANK(VLOOKUP(A69,'ITS Apps-IIPM'!$E$4:$V$291,13,FALSE))),VLOOKUP(A69,'ITS Apps-IIPM'!$E$4:$V$291,13,FALSE),"")</f>
        <v/>
      </c>
      <c r="E69" s="79" t="str">
        <f>IF(NOT(ISBLANK(VLOOKUP(A69,'ITS Apps-IIPM'!$E$4:$V$291,14,FALSE))),VLOOKUP(A69,'ITS Apps-IIPM'!$E$4:$V$291,14,FALSE),"")</f>
        <v/>
      </c>
      <c r="F69" s="79" t="str">
        <f>IF(NOT(ISBLANK(VLOOKUP(A69,'ITS Apps-IIPM'!$E$4:$V$291,15,FALSE))),VLOOKUP(A69,'ITS Apps-IIPM'!$E$4:$V$291,15,FALSE),"")</f>
        <v/>
      </c>
      <c r="G69" s="79" t="str">
        <f>IF(NOT(ISBLANK(VLOOKUP(A69,'ITS Apps-IIPM'!$E$4:$V$291,3,FALSE))),VLOOKUP(A69,'ITS Apps-IIPM'!$E$4:$V$291,3,FALSE),"")</f>
        <v>Morgan, Carl</v>
      </c>
      <c r="H69" s="79" t="str">
        <f>IF("5-Confirmed SLA Not Required"=VLOOKUP(A69,'ITS Apps-IIPM'!$E$4:$V$291,12,FALSE),"N/A",IF("2-In Progress"=VLOOKUP(A69,'ITS Apps-IIPM'!$E$4:$V$291,12,FALSE),"In Progress",""))</f>
        <v>N/A</v>
      </c>
      <c r="I69" s="79" t="str">
        <f>IF(NOT(ISBLANK(VLOOKUP(A69,'ITS Apps-IIPM'!$E$4:$V$291,18,FALSE))),VLOOKUP(A69,'ITS Apps-IIPM'!$E$4:$V$291,18,FALSE),"")</f>
        <v/>
      </c>
      <c r="J69" s="79" t="str">
        <f>IF(NOT(ISBLANK(VLOOKUP(A69,'ITS Apps-IIPM'!$E$4:$BB$291,21,FALSE))),VLOOKUP(A69,'ITS Apps-IIPM'!$E$4:$BB$291,21,FALSE),"")</f>
        <v>5-Not Required</v>
      </c>
      <c r="K69" s="79" t="str">
        <f>IF(NOT(ISBLANK(VLOOKUP(A69,'ITS Apps-IIPM'!$E$4:$BB$291,22,FALSE))),VLOOKUP(A69,'ITS Apps-IIPM'!$E$4:$BB$291,22,FALSE),"")</f>
        <v/>
      </c>
      <c r="L69" s="79" t="str">
        <f>IF(NOT(ISBLANK(VLOOKUP(A69,'ITS Apps-IIPM'!$E$4:$BB$291,23,FALSE))),VLOOKUP(A69,'ITS Apps-IIPM'!$E$4:$BB$291,23,FALSE),"")</f>
        <v/>
      </c>
      <c r="M69" s="79" t="str">
        <f>IF(NOT(ISBLANK(VLOOKUP(A69,'ITS Apps-IIPM'!$E$4:$BB$291,24,FALSE))),VLOOKUP(A69,'ITS Apps-IIPM'!$E$4:$BB$291,24,FALSE),"")</f>
        <v>5-Not Required</v>
      </c>
      <c r="N69" s="79" t="str">
        <f>IF(NOT(ISBLANK(VLOOKUP(A69,'ITS Apps-IIPM'!$E$4:$BB$291,25,FALSE))),VLOOKUP(A69,'ITS Apps-IIPM'!$E$4:$BB$291,25,FALSE),"")</f>
        <v/>
      </c>
    </row>
    <row r="70" spans="1:15">
      <c r="A70" s="56" t="s">
        <v>641</v>
      </c>
      <c r="B70" t="str">
        <f>IF(NOT(ISBLANK(VLOOKUP(A70,'ITS Apps-IIPM'!$E$4:$V$291,2,FALSE))),VLOOKUP(A70,'ITS Apps-IIPM'!$E$4:$V$291,2,FALSE),"")</f>
        <v>RTax</v>
      </c>
      <c r="C70" t="str">
        <f>IF(NOT(ISBLANK(VLOOKUP(A70,'ITS Apps-IIPM'!$E$4:$V$291,4,FALSE))),VLOOKUP(A70,'ITS Apps-IIPM'!$E$4:$V$291,4,FALSE),"")</f>
        <v>Markakis, Bob</v>
      </c>
      <c r="D70" s="79">
        <f>IF(NOT(ISBLANK(VLOOKUP(A70,'ITS Apps-IIPM'!$E$4:$V$291,13,FALSE))),VLOOKUP(A70,'ITS Apps-IIPM'!$E$4:$V$291,13,FALSE),"")</f>
        <v>42887</v>
      </c>
      <c r="E70" s="79">
        <f>IF(NOT(ISBLANK(VLOOKUP(A70,'ITS Apps-IIPM'!$E$4:$V$291,14,FALSE))),VLOOKUP(A70,'ITS Apps-IIPM'!$E$4:$V$291,14,FALSE),"")</f>
        <v>43251</v>
      </c>
      <c r="F70" s="79" t="str">
        <f>IF(NOT(ISBLANK(VLOOKUP(A70,'ITS Apps-IIPM'!$E$4:$V$291,15,FALSE))),VLOOKUP(A70,'ITS Apps-IIPM'!$E$4:$V$291,15,FALSE),"")</f>
        <v>Quarterly</v>
      </c>
      <c r="G70" s="79" t="str">
        <f>IF(NOT(ISBLANK(VLOOKUP(A70,'ITS Apps-IIPM'!$E$4:$V$291,3,FALSE))),VLOOKUP(A70,'ITS Apps-IIPM'!$E$4:$V$291,3,FALSE),"")</f>
        <v>Desilets, Raymond (RBC I&amp;TS)</v>
      </c>
      <c r="H70" s="79" t="str">
        <f>IF("5-Confirmed SLA Not Required"=VLOOKUP(A70,'ITS Apps-IIPM'!$E$4:$V$291,12,FALSE),"N/A",IF("2-In Progress"=VLOOKUP(A70,'ITS Apps-IIPM'!$E$4:$V$291,12,FALSE),"In Progress",""))</f>
        <v/>
      </c>
      <c r="I70" s="79" t="str">
        <f>IF(NOT(ISBLANK(VLOOKUP(A70,'ITS Apps-IIPM'!$E$4:$V$291,18,FALSE))),VLOOKUP(A70,'ITS Apps-IIPM'!$E$4:$V$291,18,FALSE),"")</f>
        <v/>
      </c>
      <c r="J70" s="79" t="str">
        <f>IF(NOT(ISBLANK(VLOOKUP(A70,'ITS Apps-IIPM'!$E$4:$BB$291,21,FALSE))),VLOOKUP(A70,'ITS Apps-IIPM'!$E$4:$BB$291,21,FALSE),"")</f>
        <v>3-Not Started</v>
      </c>
      <c r="K70" s="79">
        <f>IF(NOT(ISBLANK(VLOOKUP(A70,'ITS Apps-IIPM'!$E$4:$BB$291,22,FALSE))),VLOOKUP(A70,'ITS Apps-IIPM'!$E$4:$BB$291,22,FALSE),"")</f>
        <v>43143</v>
      </c>
      <c r="L70" s="79" t="str">
        <f>IF(NOT(ISBLANK(VLOOKUP(A70,'ITS Apps-IIPM'!$E$4:$BB$291,23,FALSE))),VLOOKUP(A70,'ITS Apps-IIPM'!$E$4:$BB$291,23,FALSE),"")</f>
        <v/>
      </c>
      <c r="M70" s="79" t="str">
        <f>IF(NOT(ISBLANK(VLOOKUP(A70,'ITS Apps-IIPM'!$E$4:$BB$291,24,FALSE))),VLOOKUP(A70,'ITS Apps-IIPM'!$E$4:$BB$291,24,FALSE),"")</f>
        <v>3-Not Started</v>
      </c>
      <c r="N70" s="79" t="str">
        <f>IF(NOT(ISBLANK(VLOOKUP(A70,'ITS Apps-IIPM'!$E$4:$BB$291,25,FALSE))),VLOOKUP(A70,'ITS Apps-IIPM'!$E$4:$BB$291,25,FALSE),"")</f>
        <v/>
      </c>
      <c r="O70" t="b">
        <v>1</v>
      </c>
    </row>
    <row r="71" spans="1:15">
      <c r="A71" s="56" t="s">
        <v>139</v>
      </c>
      <c r="B71" t="str">
        <f>IF(NOT(ISBLANK(VLOOKUP(A71,'ITS Apps-IIPM'!$E$4:$V$291,2,FALSE))),VLOOKUP(A71,'ITS Apps-IIPM'!$E$4:$V$291,2,FALSE),"")</f>
        <v>HR Tactical Application Suite</v>
      </c>
      <c r="C71" t="str">
        <f>IF(NOT(ISBLANK(VLOOKUP(A71,'ITS Apps-IIPM'!$E$4:$V$291,4,FALSE))),VLOOKUP(A71,'ITS Apps-IIPM'!$E$4:$V$291,4,FALSE),"")</f>
        <v>Stefanovic, Snezana</v>
      </c>
      <c r="D71" s="79">
        <f>IF(NOT(ISBLANK(VLOOKUP(A71,'ITS Apps-IIPM'!$E$4:$V$291,13,FALSE))),VLOOKUP(A71,'ITS Apps-IIPM'!$E$4:$V$291,13,FALSE),"")</f>
        <v>42858</v>
      </c>
      <c r="E71" s="79">
        <f>IF(NOT(ISBLANK(VLOOKUP(A71,'ITS Apps-IIPM'!$E$4:$V$291,14,FALSE))),VLOOKUP(A71,'ITS Apps-IIPM'!$E$4:$V$291,14,FALSE),"")</f>
        <v>43223</v>
      </c>
      <c r="F71" s="79" t="str">
        <f>IF(NOT(ISBLANK(VLOOKUP(A71,'ITS Apps-IIPM'!$E$4:$V$291,15,FALSE))),VLOOKUP(A71,'ITS Apps-IIPM'!$E$4:$V$291,15,FALSE),"")</f>
        <v>Quarterly</v>
      </c>
      <c r="G71" s="79" t="str">
        <f>IF(NOT(ISBLANK(VLOOKUP(A71,'ITS Apps-IIPM'!$E$4:$V$291,3,FALSE))),VLOOKUP(A71,'ITS Apps-IIPM'!$E$4:$V$291,3,FALSE),"")</f>
        <v>Hillard, Philippe (RBC IS)</v>
      </c>
      <c r="H71" s="79" t="str">
        <f>IF("5-Confirmed SLA Not Required"=VLOOKUP(A71,'ITS Apps-IIPM'!$E$4:$V$291,12,FALSE),"N/A",IF("2-In Progress"=VLOOKUP(A71,'ITS Apps-IIPM'!$E$4:$V$291,12,FALSE),"In Progress",""))</f>
        <v/>
      </c>
      <c r="I71" s="79" t="str">
        <f>IF(NOT(ISBLANK(VLOOKUP(A71,'ITS Apps-IIPM'!$E$4:$V$291,18,FALSE))),VLOOKUP(A71,'ITS Apps-IIPM'!$E$4:$V$291,18,FALSE),"")</f>
        <v/>
      </c>
      <c r="J71" s="79" t="str">
        <f>IF(NOT(ISBLANK(VLOOKUP(A71,'ITS Apps-IIPM'!$E$4:$BB$291,21,FALSE))),VLOOKUP(A71,'ITS Apps-IIPM'!$E$4:$BB$291,21,FALSE),"")</f>
        <v>1-In Good Standing</v>
      </c>
      <c r="K71" s="79" t="str">
        <f>IF(NOT(ISBLANK(VLOOKUP(A71,'ITS Apps-IIPM'!$E$4:$BB$291,22,FALSE))),VLOOKUP(A71,'ITS Apps-IIPM'!$E$4:$BB$291,22,FALSE),"")</f>
        <v/>
      </c>
      <c r="L71" s="79" t="str">
        <f>IF(NOT(ISBLANK(VLOOKUP(A71,'ITS Apps-IIPM'!$E$4:$BB$291,23,FALSE))),VLOOKUP(A71,'ITS Apps-IIPM'!$E$4:$BB$291,23,FALSE),"")</f>
        <v/>
      </c>
      <c r="M71" s="79" t="str">
        <f>IF(NOT(ISBLANK(VLOOKUP(A71,'ITS Apps-IIPM'!$E$4:$BB$291,24,FALSE))),VLOOKUP(A71,'ITS Apps-IIPM'!$E$4:$BB$291,24,FALSE),"")</f>
        <v>6-Infrastructure/ Availability Implemented</v>
      </c>
      <c r="N71" s="79" t="str">
        <f>IF(NOT(ISBLANK(VLOOKUP(A71,'ITS Apps-IIPM'!$E$4:$BB$291,25,FALSE))),VLOOKUP(A71,'ITS Apps-IIPM'!$E$4:$BB$291,25,FALSE),"")</f>
        <v/>
      </c>
    </row>
    <row r="72" spans="1:15">
      <c r="A72" s="56" t="s">
        <v>203</v>
      </c>
      <c r="B72" t="str">
        <f>IF(NOT(ISBLANK(VLOOKUP(A72,'ITS Apps-IIPM'!$E$4:$V$291,2,FALSE))),VLOOKUP(A72,'ITS Apps-IIPM'!$E$4:$V$291,2,FALSE),"")</f>
        <v>MDF</v>
      </c>
      <c r="C72" t="str">
        <f>IF(NOT(ISBLANK(VLOOKUP(A72,'ITS Apps-IIPM'!$E$4:$V$291,4,FALSE))),VLOOKUP(A72,'ITS Apps-IIPM'!$E$4:$V$291,4,FALSE),"")</f>
        <v>Stefanovic, Snezana</v>
      </c>
      <c r="D72" s="79">
        <f>IF(NOT(ISBLANK(VLOOKUP(A72,'ITS Apps-IIPM'!$E$4:$V$291,13,FALSE))),VLOOKUP(A72,'ITS Apps-IIPM'!$E$4:$V$291,13,FALSE),"")</f>
        <v>42704</v>
      </c>
      <c r="E72" s="79">
        <f>IF(NOT(ISBLANK(VLOOKUP(A72,'ITS Apps-IIPM'!$E$4:$V$291,14,FALSE))),VLOOKUP(A72,'ITS Apps-IIPM'!$E$4:$V$291,14,FALSE),"")</f>
        <v>43244</v>
      </c>
      <c r="F72" s="79" t="str">
        <f>IF(NOT(ISBLANK(VLOOKUP(A72,'ITS Apps-IIPM'!$E$4:$V$291,15,FALSE))),VLOOKUP(A72,'ITS Apps-IIPM'!$E$4:$V$291,15,FALSE),"")</f>
        <v>Quarterly</v>
      </c>
      <c r="G72" s="79" t="str">
        <f>IF(NOT(ISBLANK(VLOOKUP(A72,'ITS Apps-IIPM'!$E$4:$V$291,3,FALSE))),VLOOKUP(A72,'ITS Apps-IIPM'!$E$4:$V$291,3,FALSE),"")</f>
        <v>China, Bruno (RBC IS)</v>
      </c>
      <c r="H72" s="79" t="str">
        <f>IF("5-Confirmed SLA Not Required"=VLOOKUP(A72,'ITS Apps-IIPM'!$E$4:$V$291,12,FALSE),"N/A",IF("2-In Progress"=VLOOKUP(A72,'ITS Apps-IIPM'!$E$4:$V$291,12,FALSE),"In Progress",""))</f>
        <v/>
      </c>
      <c r="I72" s="79" t="str">
        <f>IF(NOT(ISBLANK(VLOOKUP(A72,'ITS Apps-IIPM'!$E$4:$V$291,18,FALSE))),VLOOKUP(A72,'ITS Apps-IIPM'!$E$4:$V$291,18,FALSE),"")</f>
        <v/>
      </c>
      <c r="J72" s="79" t="str">
        <f>IF(NOT(ISBLANK(VLOOKUP(A72,'ITS Apps-IIPM'!$E$4:$BB$291,21,FALSE))),VLOOKUP(A72,'ITS Apps-IIPM'!$E$4:$BB$291,21,FALSE),"")</f>
        <v>1-In Good Standing</v>
      </c>
      <c r="K72" s="79" t="str">
        <f>IF(NOT(ISBLANK(VLOOKUP(A72,'ITS Apps-IIPM'!$E$4:$BB$291,22,FALSE))),VLOOKUP(A72,'ITS Apps-IIPM'!$E$4:$BB$291,22,FALSE),"")</f>
        <v/>
      </c>
      <c r="L72" s="79" t="str">
        <f>IF(NOT(ISBLANK(VLOOKUP(A72,'ITS Apps-IIPM'!$E$4:$BB$291,23,FALSE))),VLOOKUP(A72,'ITS Apps-IIPM'!$E$4:$BB$291,23,FALSE),"")</f>
        <v/>
      </c>
      <c r="M72" s="79" t="str">
        <f>IF(NOT(ISBLANK(VLOOKUP(A72,'ITS Apps-IIPM'!$E$4:$BB$291,24,FALSE))),VLOOKUP(A72,'ITS Apps-IIPM'!$E$4:$BB$291,24,FALSE),"")</f>
        <v>6-Infrastructure/ Availability Implemented</v>
      </c>
      <c r="N72" s="79" t="str">
        <f>IF(NOT(ISBLANK(VLOOKUP(A72,'ITS Apps-IIPM'!$E$4:$BB$291,25,FALSE))),VLOOKUP(A72,'ITS Apps-IIPM'!$E$4:$BB$291,25,FALSE),"")</f>
        <v/>
      </c>
    </row>
    <row r="73" spans="1:15">
      <c r="A73" s="56" t="s">
        <v>121</v>
      </c>
      <c r="B73" t="str">
        <f>IF(NOT(ISBLANK(VLOOKUP(A73,'ITS Apps-IIPM'!$E$4:$V$291,2,FALSE))),VLOOKUP(A73,'ITS Apps-IIPM'!$E$4:$V$291,2,FALSE),"")</f>
        <v>HI Charles River Import Automation Suite</v>
      </c>
      <c r="C73" t="str">
        <f>IF(NOT(ISBLANK(VLOOKUP(A73,'ITS Apps-IIPM'!$E$4:$V$291,4,FALSE))),VLOOKUP(A73,'ITS Apps-IIPM'!$E$4:$V$291,4,FALSE),"")</f>
        <v>de Lucy, Chloe</v>
      </c>
      <c r="D73" s="79">
        <f>IF(NOT(ISBLANK(VLOOKUP(A73,'ITS Apps-IIPM'!$E$4:$V$291,13,FALSE))),VLOOKUP(A73,'ITS Apps-IIPM'!$E$4:$V$291,13,FALSE),"")</f>
        <v>42880</v>
      </c>
      <c r="E73" s="79">
        <f>IF(NOT(ISBLANK(VLOOKUP(A73,'ITS Apps-IIPM'!$E$4:$V$291,14,FALSE))),VLOOKUP(A73,'ITS Apps-IIPM'!$E$4:$V$291,14,FALSE),"")</f>
        <v>43245</v>
      </c>
      <c r="F73" s="79" t="str">
        <f>IF(NOT(ISBLANK(VLOOKUP(A73,'ITS Apps-IIPM'!$E$4:$V$291,15,FALSE))),VLOOKUP(A73,'ITS Apps-IIPM'!$E$4:$V$291,15,FALSE),"")</f>
        <v>Quarterly</v>
      </c>
      <c r="G73" s="79" t="str">
        <f>IF(NOT(ISBLANK(VLOOKUP(A73,'ITS Apps-IIPM'!$E$4:$V$291,3,FALSE))),VLOOKUP(A73,'ITS Apps-IIPM'!$E$4:$V$291,3,FALSE),"")</f>
        <v>Li, Tracy (RBC IS)</v>
      </c>
      <c r="H73" s="79" t="str">
        <f>IF("5-Confirmed SLA Not Required"=VLOOKUP(A73,'ITS Apps-IIPM'!$E$4:$V$291,12,FALSE),"N/A",IF("2-In Progress"=VLOOKUP(A73,'ITS Apps-IIPM'!$E$4:$V$291,12,FALSE),"In Progress",""))</f>
        <v/>
      </c>
      <c r="I73" s="79" t="str">
        <f>IF(NOT(ISBLANK(VLOOKUP(A73,'ITS Apps-IIPM'!$E$4:$V$291,18,FALSE))),VLOOKUP(A73,'ITS Apps-IIPM'!$E$4:$V$291,18,FALSE),"")</f>
        <v>AppOwner - Sandesh Singh</v>
      </c>
      <c r="J73" s="79" t="str">
        <f>IF(NOT(ISBLANK(VLOOKUP(A73,'ITS Apps-IIPM'!$E$4:$BB$291,21,FALSE))),VLOOKUP(A73,'ITS Apps-IIPM'!$E$4:$BB$291,21,FALSE),"")</f>
        <v>3-Not Started</v>
      </c>
      <c r="K73" s="79" t="str">
        <f>IF(NOT(ISBLANK(VLOOKUP(A73,'ITS Apps-IIPM'!$E$4:$BB$291,22,FALSE))),VLOOKUP(A73,'ITS Apps-IIPM'!$E$4:$BB$291,22,FALSE),"")</f>
        <v/>
      </c>
      <c r="L73" s="79" t="str">
        <f>IF(NOT(ISBLANK(VLOOKUP(A73,'ITS Apps-IIPM'!$E$4:$BB$291,23,FALSE))),VLOOKUP(A73,'ITS Apps-IIPM'!$E$4:$BB$291,23,FALSE),"")</f>
        <v/>
      </c>
      <c r="M73" s="79" t="str">
        <f>IF(NOT(ISBLANK(VLOOKUP(A73,'ITS Apps-IIPM'!$E$4:$BB$291,24,FALSE))),VLOOKUP(A73,'ITS Apps-IIPM'!$E$4:$BB$291,24,FALSE),"")</f>
        <v>3-Not Started</v>
      </c>
      <c r="N73" s="79" t="str">
        <f>IF(NOT(ISBLANK(VLOOKUP(A73,'ITS Apps-IIPM'!$E$4:$BB$291,25,FALSE))),VLOOKUP(A73,'ITS Apps-IIPM'!$E$4:$BB$291,25,FALSE),"")</f>
        <v/>
      </c>
    </row>
    <row r="74" spans="1:15">
      <c r="A74" s="56" t="s">
        <v>211</v>
      </c>
      <c r="B74" t="str">
        <f>IF(NOT(ISBLANK(VLOOKUP(A74,'ITS Apps-IIPM'!$E$4:$V$291,2,FALSE))),VLOOKUP(A74,'ITS Apps-IIPM'!$E$4:$V$291,2,FALSE),"")</f>
        <v>Multifonds</v>
      </c>
      <c r="C74" t="str">
        <f>IF(NOT(ISBLANK(VLOOKUP(A74,'ITS Apps-IIPM'!$E$4:$V$291,4,FALSE))),VLOOKUP(A74,'ITS Apps-IIPM'!$E$4:$V$291,4,FALSE),"")</f>
        <v>de Lucy, Chloe</v>
      </c>
      <c r="D74" s="79">
        <f>IF(NOT(ISBLANK(VLOOKUP(A74,'ITS Apps-IIPM'!$E$4:$V$291,13,FALSE))),VLOOKUP(A74,'ITS Apps-IIPM'!$E$4:$V$291,13,FALSE),"")</f>
        <v>42874</v>
      </c>
      <c r="E74" s="79">
        <f>IF(NOT(ISBLANK(VLOOKUP(A74,'ITS Apps-IIPM'!$E$4:$V$291,14,FALSE))),VLOOKUP(A74,'ITS Apps-IIPM'!$E$4:$V$291,14,FALSE),"")</f>
        <v>43239</v>
      </c>
      <c r="F74" s="79" t="str">
        <f>IF(NOT(ISBLANK(VLOOKUP(A74,'ITS Apps-IIPM'!$E$4:$V$291,15,FALSE))),VLOOKUP(A74,'ITS Apps-IIPM'!$E$4:$V$291,15,FALSE),"")</f>
        <v>Monthly</v>
      </c>
      <c r="G74" s="79" t="str">
        <f>IF(NOT(ISBLANK(VLOOKUP(A74,'ITS Apps-IIPM'!$E$4:$V$291,3,FALSE))),VLOOKUP(A74,'ITS Apps-IIPM'!$E$4:$V$291,3,FALSE),"")</f>
        <v>Thiry, Eric (RBC IS)</v>
      </c>
      <c r="H74" s="79" t="str">
        <f>IF("5-Confirmed SLA Not Required"=VLOOKUP(A74,'ITS Apps-IIPM'!$E$4:$V$291,12,FALSE),"N/A",IF("2-In Progress"=VLOOKUP(A74,'ITS Apps-IIPM'!$E$4:$V$291,12,FALSE),"In Progress",""))</f>
        <v/>
      </c>
      <c r="I74" s="79" t="str">
        <f>IF(NOT(ISBLANK(VLOOKUP(A74,'ITS Apps-IIPM'!$E$4:$V$291,18,FALSE))),VLOOKUP(A74,'ITS Apps-IIPM'!$E$4:$V$291,18,FALSE),"")</f>
        <v/>
      </c>
      <c r="J74" s="79" t="str">
        <f>IF(NOT(ISBLANK(VLOOKUP(A74,'ITS Apps-IIPM'!$E$4:$BB$291,21,FALSE))),VLOOKUP(A74,'ITS Apps-IIPM'!$E$4:$BB$291,21,FALSE),"")</f>
        <v>1-In Good Standing</v>
      </c>
      <c r="K74" s="79" t="str">
        <f>IF(NOT(ISBLANK(VLOOKUP(A74,'ITS Apps-IIPM'!$E$4:$BB$291,22,FALSE))),VLOOKUP(A74,'ITS Apps-IIPM'!$E$4:$BB$291,22,FALSE),"")</f>
        <v/>
      </c>
      <c r="L74" s="79" t="str">
        <f>IF(NOT(ISBLANK(VLOOKUP(A74,'ITS Apps-IIPM'!$E$4:$BB$291,23,FALSE))),VLOOKUP(A74,'ITS Apps-IIPM'!$E$4:$BB$291,23,FALSE),"")</f>
        <v/>
      </c>
      <c r="M74" s="79" t="str">
        <f>IF(NOT(ISBLANK(VLOOKUP(A74,'ITS Apps-IIPM'!$E$4:$BB$291,24,FALSE))),VLOOKUP(A74,'ITS Apps-IIPM'!$E$4:$BB$291,24,FALSE),"")</f>
        <v>6-Infrastructure/ Availability Implemented</v>
      </c>
      <c r="N74" s="79" t="str">
        <f>IF(NOT(ISBLANK(VLOOKUP(A74,'ITS Apps-IIPM'!$E$4:$BB$291,25,FALSE))),VLOOKUP(A74,'ITS Apps-IIPM'!$E$4:$BB$291,25,FALSE),"")</f>
        <v/>
      </c>
    </row>
    <row r="75" spans="1:15">
      <c r="A75" s="56" t="s">
        <v>214</v>
      </c>
      <c r="B75" t="str">
        <f>IF(NOT(ISBLANK(VLOOKUP(A75,'ITS Apps-IIPM'!$E$4:$V$291,2,FALSE))),VLOOKUP(A75,'ITS Apps-IIPM'!$E$4:$V$291,2,FALSE),"")</f>
        <v>NADI</v>
      </c>
      <c r="C75" t="str">
        <f>IF(NOT(ISBLANK(VLOOKUP(A75,'ITS Apps-IIPM'!$E$4:$V$291,4,FALSE))),VLOOKUP(A75,'ITS Apps-IIPM'!$E$4:$V$291,4,FALSE),"")</f>
        <v>de Lucy, Chloe</v>
      </c>
      <c r="D75" s="79">
        <f>IF(NOT(ISBLANK(VLOOKUP(A75,'ITS Apps-IIPM'!$E$4:$V$291,13,FALSE))),VLOOKUP(A75,'ITS Apps-IIPM'!$E$4:$V$291,13,FALSE),"")</f>
        <v>42951</v>
      </c>
      <c r="E75" s="79">
        <f>IF(NOT(ISBLANK(VLOOKUP(A75,'ITS Apps-IIPM'!$E$4:$V$291,14,FALSE))),VLOOKUP(A75,'ITS Apps-IIPM'!$E$4:$V$291,14,FALSE),"")</f>
        <v>43314</v>
      </c>
      <c r="F75" s="79" t="str">
        <f>IF(NOT(ISBLANK(VLOOKUP(A75,'ITS Apps-IIPM'!$E$4:$V$291,15,FALSE))),VLOOKUP(A75,'ITS Apps-IIPM'!$E$4:$V$291,15,FALSE),"")</f>
        <v>Mutually Agreeable</v>
      </c>
      <c r="G75" s="79" t="str">
        <f>IF(NOT(ISBLANK(VLOOKUP(A75,'ITS Apps-IIPM'!$E$4:$V$291,3,FALSE))),VLOOKUP(A75,'ITS Apps-IIPM'!$E$4:$V$291,3,FALSE),"")</f>
        <v>Dumont, Pascale (RBC IS)</v>
      </c>
      <c r="H75" s="79" t="str">
        <f>IF("5-Confirmed SLA Not Required"=VLOOKUP(A75,'ITS Apps-IIPM'!$E$4:$V$291,12,FALSE),"N/A",IF("2-In Progress"=VLOOKUP(A75,'ITS Apps-IIPM'!$E$4:$V$291,12,FALSE),"In Progress",""))</f>
        <v/>
      </c>
      <c r="I75" s="79" t="str">
        <f>IF(NOT(ISBLANK(VLOOKUP(A75,'ITS Apps-IIPM'!$E$4:$V$291,18,FALSE))),VLOOKUP(A75,'ITS Apps-IIPM'!$E$4:$V$291,18,FALSE),"")</f>
        <v/>
      </c>
      <c r="J75" s="79" t="str">
        <f>IF(NOT(ISBLANK(VLOOKUP(A75,'ITS Apps-IIPM'!$E$4:$BB$291,21,FALSE))),VLOOKUP(A75,'ITS Apps-IIPM'!$E$4:$BB$291,21,FALSE),"")</f>
        <v>1-In Good Standing</v>
      </c>
      <c r="K75" s="79" t="str">
        <f>IF(NOT(ISBLANK(VLOOKUP(A75,'ITS Apps-IIPM'!$E$4:$BB$291,22,FALSE))),VLOOKUP(A75,'ITS Apps-IIPM'!$E$4:$BB$291,22,FALSE),"")</f>
        <v/>
      </c>
      <c r="L75" s="79" t="str">
        <f>IF(NOT(ISBLANK(VLOOKUP(A75,'ITS Apps-IIPM'!$E$4:$BB$291,23,FALSE))),VLOOKUP(A75,'ITS Apps-IIPM'!$E$4:$BB$291,23,FALSE),"")</f>
        <v/>
      </c>
      <c r="M75" s="79" t="str">
        <f>IF(NOT(ISBLANK(VLOOKUP(A75,'ITS Apps-IIPM'!$E$4:$BB$291,24,FALSE))),VLOOKUP(A75,'ITS Apps-IIPM'!$E$4:$BB$291,24,FALSE),"")</f>
        <v>6-Infrastructure/ Availability Implemented</v>
      </c>
      <c r="N75" s="79" t="str">
        <f>IF(NOT(ISBLANK(VLOOKUP(A75,'ITS Apps-IIPM'!$E$4:$BB$291,25,FALSE))),VLOOKUP(A75,'ITS Apps-IIPM'!$E$4:$BB$291,25,FALSE),"")</f>
        <v/>
      </c>
    </row>
    <row r="76" spans="1:15">
      <c r="A76" s="56" t="s">
        <v>216</v>
      </c>
      <c r="B76" t="str">
        <f>IF(NOT(ISBLANK(VLOOKUP(A76,'ITS Apps-IIPM'!$E$4:$V$291,2,FALSE))),VLOOKUP(A76,'ITS Apps-IIPM'!$E$4:$V$291,2,FALSE),"")</f>
        <v>Tribank</v>
      </c>
      <c r="C76" t="str">
        <f>IF(NOT(ISBLANK(VLOOKUP(A76,'ITS Apps-IIPM'!$E$4:$V$291,4,FALSE))),VLOOKUP(A76,'ITS Apps-IIPM'!$E$4:$V$291,4,FALSE),"")</f>
        <v>Stefanovic, Snezana</v>
      </c>
      <c r="D76" s="79">
        <f>IF(NOT(ISBLANK(VLOOKUP(A76,'ITS Apps-IIPM'!$E$4:$V$291,13,FALSE))),VLOOKUP(A76,'ITS Apps-IIPM'!$E$4:$V$291,13,FALSE),"")</f>
        <v>42954</v>
      </c>
      <c r="E76" s="79">
        <f>IF(NOT(ISBLANK(VLOOKUP(A76,'ITS Apps-IIPM'!$E$4:$V$291,14,FALSE))),VLOOKUP(A76,'ITS Apps-IIPM'!$E$4:$V$291,14,FALSE),"")</f>
        <v>43316</v>
      </c>
      <c r="F76" s="79" t="str">
        <f>IF(NOT(ISBLANK(VLOOKUP(A76,'ITS Apps-IIPM'!$E$4:$V$291,15,FALSE))),VLOOKUP(A76,'ITS Apps-IIPM'!$E$4:$V$291,15,FALSE),"")</f>
        <v>Mutually Agreeable</v>
      </c>
      <c r="G76" s="79" t="str">
        <f>IF(NOT(ISBLANK(VLOOKUP(A76,'ITS Apps-IIPM'!$E$4:$V$291,3,FALSE))),VLOOKUP(A76,'ITS Apps-IIPM'!$E$4:$V$291,3,FALSE),"")</f>
        <v>Zanon, Julie (RBC IS)</v>
      </c>
      <c r="H76" s="79" t="str">
        <f>IF("5-Confirmed SLA Not Required"=VLOOKUP(A76,'ITS Apps-IIPM'!$E$4:$V$291,12,FALSE),"N/A",IF("2-In Progress"=VLOOKUP(A76,'ITS Apps-IIPM'!$E$4:$V$291,12,FALSE),"In Progress",""))</f>
        <v/>
      </c>
      <c r="I76" s="79" t="str">
        <f>IF(NOT(ISBLANK(VLOOKUP(A76,'ITS Apps-IIPM'!$E$4:$V$291,18,FALSE))),VLOOKUP(A76,'ITS Apps-IIPM'!$E$4:$V$291,18,FALSE),"")</f>
        <v/>
      </c>
      <c r="J76" s="79" t="str">
        <f>IF(NOT(ISBLANK(VLOOKUP(A76,'ITS Apps-IIPM'!$E$4:$BB$291,21,FALSE))),VLOOKUP(A76,'ITS Apps-IIPM'!$E$4:$BB$291,21,FALSE),"")</f>
        <v>3-Not Started</v>
      </c>
      <c r="K76" s="79" t="str">
        <f>IF(NOT(ISBLANK(VLOOKUP(A76,'ITS Apps-IIPM'!$E$4:$BB$291,22,FALSE))),VLOOKUP(A76,'ITS Apps-IIPM'!$E$4:$BB$291,22,FALSE),"")</f>
        <v/>
      </c>
      <c r="L76" s="79" t="str">
        <f>IF(NOT(ISBLANK(VLOOKUP(A76,'ITS Apps-IIPM'!$E$4:$BB$291,23,FALSE))),VLOOKUP(A76,'ITS Apps-IIPM'!$E$4:$BB$291,23,FALSE),"")</f>
        <v/>
      </c>
      <c r="M76" s="79" t="str">
        <f>IF(NOT(ISBLANK(VLOOKUP(A76,'ITS Apps-IIPM'!$E$4:$BB$291,24,FALSE))),VLOOKUP(A76,'ITS Apps-IIPM'!$E$4:$BB$291,24,FALSE),"")</f>
        <v>3-Not Started</v>
      </c>
      <c r="N76" s="79" t="str">
        <f>IF(NOT(ISBLANK(VLOOKUP(A76,'ITS Apps-IIPM'!$E$4:$BB$291,25,FALSE))),VLOOKUP(A76,'ITS Apps-IIPM'!$E$4:$BB$291,25,FALSE),"")</f>
        <v/>
      </c>
    </row>
    <row r="77" spans="1:15">
      <c r="A77" s="56" t="s">
        <v>187</v>
      </c>
      <c r="B77" t="str">
        <f>IF(NOT(ISBLANK(VLOOKUP(A77,'ITS Apps-IIPM'!$E$4:$V$291,2,FALSE))),VLOOKUP(A77,'ITS Apps-IIPM'!$E$4:$V$291,2,FALSE),"")</f>
        <v>HI Navigator Reconciliation</v>
      </c>
      <c r="C77" t="str">
        <f>IF(NOT(ISBLANK(VLOOKUP(A77,'ITS Apps-IIPM'!$E$4:$V$291,4,FALSE))),VLOOKUP(A77,'ITS Apps-IIPM'!$E$4:$V$291,4,FALSE),"")</f>
        <v>de Lucy, Chloe</v>
      </c>
      <c r="D77" s="79">
        <f>IF(NOT(ISBLANK(VLOOKUP(A77,'ITS Apps-IIPM'!$E$4:$V$291,13,FALSE))),VLOOKUP(A77,'ITS Apps-IIPM'!$E$4:$V$291,13,FALSE),"")</f>
        <v>42880</v>
      </c>
      <c r="E77" s="79">
        <f>IF(NOT(ISBLANK(VLOOKUP(A77,'ITS Apps-IIPM'!$E$4:$V$291,14,FALSE))),VLOOKUP(A77,'ITS Apps-IIPM'!$E$4:$V$291,14,FALSE),"")</f>
        <v>43245</v>
      </c>
      <c r="F77" s="79" t="str">
        <f>IF(NOT(ISBLANK(VLOOKUP(A77,'ITS Apps-IIPM'!$E$4:$V$291,15,FALSE))),VLOOKUP(A77,'ITS Apps-IIPM'!$E$4:$V$291,15,FALSE),"")</f>
        <v>Quarterly</v>
      </c>
      <c r="G77" s="79" t="str">
        <f>IF(NOT(ISBLANK(VLOOKUP(A77,'ITS Apps-IIPM'!$E$4:$V$291,3,FALSE))),VLOOKUP(A77,'ITS Apps-IIPM'!$E$4:$V$291,3,FALSE),"")</f>
        <v>Li, Tracy (RBC IS)</v>
      </c>
      <c r="H77" s="79" t="str">
        <f>IF("5-Confirmed SLA Not Required"=VLOOKUP(A77,'ITS Apps-IIPM'!$E$4:$V$291,12,FALSE),"N/A",IF("2-In Progress"=VLOOKUP(A77,'ITS Apps-IIPM'!$E$4:$V$291,12,FALSE),"In Progress",""))</f>
        <v/>
      </c>
      <c r="I77" s="79" t="str">
        <f>IF(NOT(ISBLANK(VLOOKUP(A77,'ITS Apps-IIPM'!$E$4:$V$291,18,FALSE))),VLOOKUP(A77,'ITS Apps-IIPM'!$E$4:$V$291,18,FALSE),"")</f>
        <v>AppOwner - Myfanwy Jenkins</v>
      </c>
      <c r="J77" s="79" t="str">
        <f>IF(NOT(ISBLANK(VLOOKUP(A77,'ITS Apps-IIPM'!$E$4:$BB$291,21,FALSE))),VLOOKUP(A77,'ITS Apps-IIPM'!$E$4:$BB$291,21,FALSE),"")</f>
        <v>3-Not Started</v>
      </c>
      <c r="K77" s="79" t="str">
        <f>IF(NOT(ISBLANK(VLOOKUP(A77,'ITS Apps-IIPM'!$E$4:$BB$291,22,FALSE))),VLOOKUP(A77,'ITS Apps-IIPM'!$E$4:$BB$291,22,FALSE),"")</f>
        <v/>
      </c>
      <c r="L77" s="79" t="str">
        <f>IF(NOT(ISBLANK(VLOOKUP(A77,'ITS Apps-IIPM'!$E$4:$BB$291,23,FALSE))),VLOOKUP(A77,'ITS Apps-IIPM'!$E$4:$BB$291,23,FALSE),"")</f>
        <v/>
      </c>
      <c r="M77" s="79" t="str">
        <f>IF(NOT(ISBLANK(VLOOKUP(A77,'ITS Apps-IIPM'!$E$4:$BB$291,24,FALSE))),VLOOKUP(A77,'ITS Apps-IIPM'!$E$4:$BB$291,24,FALSE),"")</f>
        <v>3-Not Started</v>
      </c>
      <c r="N77" s="79" t="str">
        <f>IF(NOT(ISBLANK(VLOOKUP(A77,'ITS Apps-IIPM'!$E$4:$BB$291,25,FALSE))),VLOOKUP(A77,'ITS Apps-IIPM'!$E$4:$BB$291,25,FALSE),"")</f>
        <v/>
      </c>
    </row>
    <row r="78" spans="1:15">
      <c r="A78" s="56" t="s">
        <v>221</v>
      </c>
      <c r="B78" t="str">
        <f>IF(NOT(ISBLANK(VLOOKUP(A78,'ITS Apps-IIPM'!$E$4:$V$291,2,FALSE))),VLOOKUP(A78,'ITS Apps-IIPM'!$E$4:$V$291,2,FALSE),"")</f>
        <v>HI Reporter Suite</v>
      </c>
      <c r="C78" t="str">
        <f>IF(NOT(ISBLANK(VLOOKUP(A78,'ITS Apps-IIPM'!$E$4:$V$291,4,FALSE))),VLOOKUP(A78,'ITS Apps-IIPM'!$E$4:$V$291,4,FALSE),"")</f>
        <v>de Lucy, Chloe</v>
      </c>
      <c r="D78" s="79">
        <f>IF(NOT(ISBLANK(VLOOKUP(A78,'ITS Apps-IIPM'!$E$4:$V$291,13,FALSE))),VLOOKUP(A78,'ITS Apps-IIPM'!$E$4:$V$291,13,FALSE),"")</f>
        <v>42880</v>
      </c>
      <c r="E78" s="79">
        <f>IF(NOT(ISBLANK(VLOOKUP(A78,'ITS Apps-IIPM'!$E$4:$V$291,14,FALSE))),VLOOKUP(A78,'ITS Apps-IIPM'!$E$4:$V$291,14,FALSE),"")</f>
        <v>43245</v>
      </c>
      <c r="F78" s="79" t="str">
        <f>IF(NOT(ISBLANK(VLOOKUP(A78,'ITS Apps-IIPM'!$E$4:$V$291,15,FALSE))),VLOOKUP(A78,'ITS Apps-IIPM'!$E$4:$V$291,15,FALSE),"")</f>
        <v>Quarterly</v>
      </c>
      <c r="G78" s="79" t="str">
        <f>IF(NOT(ISBLANK(VLOOKUP(A78,'ITS Apps-IIPM'!$E$4:$V$291,3,FALSE))),VLOOKUP(A78,'ITS Apps-IIPM'!$E$4:$V$291,3,FALSE),"")</f>
        <v>Li, Tracy (RBC IS)</v>
      </c>
      <c r="H78" s="79" t="str">
        <f>IF("5-Confirmed SLA Not Required"=VLOOKUP(A78,'ITS Apps-IIPM'!$E$4:$V$291,12,FALSE),"N/A",IF("2-In Progress"=VLOOKUP(A78,'ITS Apps-IIPM'!$E$4:$V$291,12,FALSE),"In Progress",""))</f>
        <v/>
      </c>
      <c r="I78" s="79" t="str">
        <f>IF(NOT(ISBLANK(VLOOKUP(A78,'ITS Apps-IIPM'!$E$4:$V$291,18,FALSE))),VLOOKUP(A78,'ITS Apps-IIPM'!$E$4:$V$291,18,FALSE),"")</f>
        <v>AppOwner - Myfanwy Jenkins</v>
      </c>
      <c r="J78" s="79" t="str">
        <f>IF(NOT(ISBLANK(VLOOKUP(A78,'ITS Apps-IIPM'!$E$4:$BB$291,21,FALSE))),VLOOKUP(A78,'ITS Apps-IIPM'!$E$4:$BB$291,21,FALSE),"")</f>
        <v>3-Not Started</v>
      </c>
      <c r="K78" s="79" t="str">
        <f>IF(NOT(ISBLANK(VLOOKUP(A78,'ITS Apps-IIPM'!$E$4:$BB$291,22,FALSE))),VLOOKUP(A78,'ITS Apps-IIPM'!$E$4:$BB$291,22,FALSE),"")</f>
        <v/>
      </c>
      <c r="L78" s="79" t="str">
        <f>IF(NOT(ISBLANK(VLOOKUP(A78,'ITS Apps-IIPM'!$E$4:$BB$291,23,FALSE))),VLOOKUP(A78,'ITS Apps-IIPM'!$E$4:$BB$291,23,FALSE),"")</f>
        <v/>
      </c>
      <c r="M78" s="79" t="str">
        <f>IF(NOT(ISBLANK(VLOOKUP(A78,'ITS Apps-IIPM'!$E$4:$BB$291,24,FALSE))),VLOOKUP(A78,'ITS Apps-IIPM'!$E$4:$BB$291,24,FALSE),"")</f>
        <v>3-Not Started</v>
      </c>
      <c r="N78" s="79" t="str">
        <f>IF(NOT(ISBLANK(VLOOKUP(A78,'ITS Apps-IIPM'!$E$4:$BB$291,25,FALSE))),VLOOKUP(A78,'ITS Apps-IIPM'!$E$4:$BB$291,25,FALSE),"")</f>
        <v/>
      </c>
    </row>
    <row r="79" spans="1:15">
      <c r="A79" s="56" t="s">
        <v>226</v>
      </c>
      <c r="B79" t="str">
        <f>IF(NOT(ISBLANK(VLOOKUP(A79,'ITS Apps-IIPM'!$E$4:$V$291,2,FALSE))),VLOOKUP(A79,'ITS Apps-IIPM'!$E$4:$V$291,2,FALSE),"")</f>
        <v>RNI GARI</v>
      </c>
      <c r="C79" t="str">
        <f>IF(NOT(ISBLANK(VLOOKUP(A79,'ITS Apps-IIPM'!$E$4:$V$291,4,FALSE))),VLOOKUP(A79,'ITS Apps-IIPM'!$E$4:$V$291,4,FALSE),"")</f>
        <v>Markakis, Bob</v>
      </c>
      <c r="D79" s="79">
        <f>IF(NOT(ISBLANK(VLOOKUP(A79,'ITS Apps-IIPM'!$E$4:$V$291,13,FALSE))),VLOOKUP(A79,'ITS Apps-IIPM'!$E$4:$V$291,13,FALSE),"")</f>
        <v>42898</v>
      </c>
      <c r="E79" s="79" t="str">
        <f>IF(NOT(ISBLANK(VLOOKUP(A79,'ITS Apps-IIPM'!$E$4:$V$291,14,FALSE))),VLOOKUP(A79,'ITS Apps-IIPM'!$E$4:$V$291,14,FALSE),"")</f>
        <v/>
      </c>
      <c r="F79" s="79" t="str">
        <f>IF(NOT(ISBLANK(VLOOKUP(A79,'ITS Apps-IIPM'!$E$4:$V$291,15,FALSE))),VLOOKUP(A79,'ITS Apps-IIPM'!$E$4:$V$291,15,FALSE),"")</f>
        <v/>
      </c>
      <c r="G79" s="79" t="str">
        <f>IF(NOT(ISBLANK(VLOOKUP(A79,'ITS Apps-IIPM'!$E$4:$V$291,3,FALSE))),VLOOKUP(A79,'ITS Apps-IIPM'!$E$4:$V$291,3,FALSE),"")</f>
        <v>Lion, Massimo (RBC IS)</v>
      </c>
      <c r="H79" s="79" t="str">
        <f>IF("5-Confirmed SLA Not Required"=VLOOKUP(A79,'ITS Apps-IIPM'!$E$4:$V$291,12,FALSE),"N/A",IF("2-In Progress"=VLOOKUP(A79,'ITS Apps-IIPM'!$E$4:$V$291,12,FALSE),"In Progress",""))</f>
        <v>N/A</v>
      </c>
      <c r="I79" s="79" t="str">
        <f>IF(NOT(ISBLANK(VLOOKUP(A79,'ITS Apps-IIPM'!$E$4:$V$291,18,FALSE))),VLOOKUP(A79,'ITS Apps-IIPM'!$E$4:$V$291,18,FALSE),"")</f>
        <v>massimo.lion@rbc.com</v>
      </c>
      <c r="J79" s="79" t="str">
        <f>IF(NOT(ISBLANK(VLOOKUP(A79,'ITS Apps-IIPM'!$E$4:$BB$291,21,FALSE))),VLOOKUP(A79,'ITS Apps-IIPM'!$E$4:$BB$291,21,FALSE),"")</f>
        <v>3-Not Started</v>
      </c>
      <c r="K79" s="79" t="str">
        <f>IF(NOT(ISBLANK(VLOOKUP(A79,'ITS Apps-IIPM'!$E$4:$BB$291,22,FALSE))),VLOOKUP(A79,'ITS Apps-IIPM'!$E$4:$BB$291,22,FALSE),"")</f>
        <v/>
      </c>
      <c r="L79" s="79" t="str">
        <f>IF(NOT(ISBLANK(VLOOKUP(A79,'ITS Apps-IIPM'!$E$4:$BB$291,23,FALSE))),VLOOKUP(A79,'ITS Apps-IIPM'!$E$4:$BB$291,23,FALSE),"")</f>
        <v/>
      </c>
      <c r="M79" s="79" t="str">
        <f>IF(NOT(ISBLANK(VLOOKUP(A79,'ITS Apps-IIPM'!$E$4:$BB$291,24,FALSE))),VLOOKUP(A79,'ITS Apps-IIPM'!$E$4:$BB$291,24,FALSE),"")</f>
        <v>3-Not Started</v>
      </c>
      <c r="N79" s="79" t="str">
        <f>IF(NOT(ISBLANK(VLOOKUP(A79,'ITS Apps-IIPM'!$E$4:$BB$291,25,FALSE))),VLOOKUP(A79,'ITS Apps-IIPM'!$E$4:$BB$291,25,FALSE),"")</f>
        <v/>
      </c>
    </row>
    <row r="80" spans="1:15">
      <c r="A80" s="56" t="s">
        <v>229</v>
      </c>
      <c r="B80" t="str">
        <f>IF(NOT(ISBLANK(VLOOKUP(A80,'ITS Apps-IIPM'!$E$4:$V$291,2,FALSE))),VLOOKUP(A80,'ITS Apps-IIPM'!$E$4:$V$291,2,FALSE),"")</f>
        <v>SAGE ACCPAC</v>
      </c>
      <c r="C80" t="str">
        <f>IF(NOT(ISBLANK(VLOOKUP(A80,'ITS Apps-IIPM'!$E$4:$V$291,4,FALSE))),VLOOKUP(A80,'ITS Apps-IIPM'!$E$4:$V$291,4,FALSE),"")</f>
        <v>Stefanovic, Snezana</v>
      </c>
      <c r="D80" s="79">
        <f>IF(NOT(ISBLANK(VLOOKUP(A80,'ITS Apps-IIPM'!$E$4:$V$291,13,FALSE))),VLOOKUP(A80,'ITS Apps-IIPM'!$E$4:$V$291,13,FALSE),"")</f>
        <v>42866</v>
      </c>
      <c r="E80" s="79">
        <f>IF(NOT(ISBLANK(VLOOKUP(A80,'ITS Apps-IIPM'!$E$4:$V$291,14,FALSE))),VLOOKUP(A80,'ITS Apps-IIPM'!$E$4:$V$291,14,FALSE),"")</f>
        <v>43230</v>
      </c>
      <c r="F80" s="79" t="str">
        <f>IF(NOT(ISBLANK(VLOOKUP(A80,'ITS Apps-IIPM'!$E$4:$V$291,15,FALSE))),VLOOKUP(A80,'ITS Apps-IIPM'!$E$4:$V$291,15,FALSE),"")</f>
        <v>Quarterly</v>
      </c>
      <c r="G80" s="79" t="str">
        <f>IF(NOT(ISBLANK(VLOOKUP(A80,'ITS Apps-IIPM'!$E$4:$V$291,3,FALSE))),VLOOKUP(A80,'ITS Apps-IIPM'!$E$4:$V$291,3,FALSE),"")</f>
        <v>Hillard, Philippe (RBC IS)</v>
      </c>
      <c r="H80" s="79" t="str">
        <f>IF("5-Confirmed SLA Not Required"=VLOOKUP(A80,'ITS Apps-IIPM'!$E$4:$V$291,12,FALSE),"N/A",IF("2-In Progress"=VLOOKUP(A80,'ITS Apps-IIPM'!$E$4:$V$291,12,FALSE),"In Progress",""))</f>
        <v/>
      </c>
      <c r="I80" s="79" t="str">
        <f>IF(NOT(ISBLANK(VLOOKUP(A80,'ITS Apps-IIPM'!$E$4:$V$291,18,FALSE))),VLOOKUP(A80,'ITS Apps-IIPM'!$E$4:$V$291,18,FALSE),"")</f>
        <v/>
      </c>
      <c r="J80" s="79" t="str">
        <f>IF(NOT(ISBLANK(VLOOKUP(A80,'ITS Apps-IIPM'!$E$4:$BB$291,21,FALSE))),VLOOKUP(A80,'ITS Apps-IIPM'!$E$4:$BB$291,21,FALSE),"")</f>
        <v>1-In Good Standing</v>
      </c>
      <c r="K80" s="79" t="str">
        <f>IF(NOT(ISBLANK(VLOOKUP(A80,'ITS Apps-IIPM'!$E$4:$BB$291,22,FALSE))),VLOOKUP(A80,'ITS Apps-IIPM'!$E$4:$BB$291,22,FALSE),"")</f>
        <v/>
      </c>
      <c r="L80" s="79" t="str">
        <f>IF(NOT(ISBLANK(VLOOKUP(A80,'ITS Apps-IIPM'!$E$4:$BB$291,23,FALSE))),VLOOKUP(A80,'ITS Apps-IIPM'!$E$4:$BB$291,23,FALSE),"")</f>
        <v/>
      </c>
      <c r="M80" s="79" t="str">
        <f>IF(NOT(ISBLANK(VLOOKUP(A80,'ITS Apps-IIPM'!$E$4:$BB$291,24,FALSE))),VLOOKUP(A80,'ITS Apps-IIPM'!$E$4:$BB$291,24,FALSE),"")</f>
        <v>6-Infrastructure/ Availability Implemented</v>
      </c>
      <c r="N80" s="79" t="str">
        <f>IF(NOT(ISBLANK(VLOOKUP(A80,'ITS Apps-IIPM'!$E$4:$BB$291,25,FALSE))),VLOOKUP(A80,'ITS Apps-IIPM'!$E$4:$BB$291,25,FALSE),"")</f>
        <v/>
      </c>
    </row>
    <row r="81" spans="1:14">
      <c r="A81" s="56" t="s">
        <v>233</v>
      </c>
      <c r="B81" t="str">
        <f>IF(NOT(ISBLANK(VLOOKUP(A81,'ITS Apps-IIPM'!$E$4:$V$291,2,FALSE))),VLOOKUP(A81,'ITS Apps-IIPM'!$E$4:$V$291,2,FALSE),"")</f>
        <v>SARA</v>
      </c>
      <c r="C81" t="str">
        <f>IF(NOT(ISBLANK(VLOOKUP(A81,'ITS Apps-IIPM'!$E$4:$V$291,4,FALSE))),VLOOKUP(A81,'ITS Apps-IIPM'!$E$4:$V$291,4,FALSE),"")</f>
        <v>Stefanovic, Snezana</v>
      </c>
      <c r="D81" s="79">
        <f>IF(NOT(ISBLANK(VLOOKUP(A81,'ITS Apps-IIPM'!$E$4:$V$291,13,FALSE))),VLOOKUP(A81,'ITS Apps-IIPM'!$E$4:$V$291,13,FALSE),"")</f>
        <v>42859</v>
      </c>
      <c r="E81" s="79">
        <f>IF(NOT(ISBLANK(VLOOKUP(A81,'ITS Apps-IIPM'!$E$4:$V$291,14,FALSE))),VLOOKUP(A81,'ITS Apps-IIPM'!$E$4:$V$291,14,FALSE),"")</f>
        <v>43224</v>
      </c>
      <c r="F81" s="79" t="str">
        <f>IF(NOT(ISBLANK(VLOOKUP(A81,'ITS Apps-IIPM'!$E$4:$V$291,15,FALSE))),VLOOKUP(A81,'ITS Apps-IIPM'!$E$4:$V$291,15,FALSE),"")</f>
        <v>Monthly</v>
      </c>
      <c r="G81" s="79" t="str">
        <f>IF(NOT(ISBLANK(VLOOKUP(A81,'ITS Apps-IIPM'!$E$4:$V$291,3,FALSE))),VLOOKUP(A81,'ITS Apps-IIPM'!$E$4:$V$291,3,FALSE),"")</f>
        <v>Wagner, Fran¿ois (RBC IS)</v>
      </c>
      <c r="H81" s="79" t="str">
        <f>IF("5-Confirmed SLA Not Required"=VLOOKUP(A81,'ITS Apps-IIPM'!$E$4:$V$291,12,FALSE),"N/A",IF("2-In Progress"=VLOOKUP(A81,'ITS Apps-IIPM'!$E$4:$V$291,12,FALSE),"In Progress",""))</f>
        <v/>
      </c>
      <c r="I81" s="79" t="str">
        <f>IF(NOT(ISBLANK(VLOOKUP(A81,'ITS Apps-IIPM'!$E$4:$V$291,18,FALSE))),VLOOKUP(A81,'ITS Apps-IIPM'!$E$4:$V$291,18,FALSE),"")</f>
        <v/>
      </c>
      <c r="J81" s="79" t="str">
        <f>IF(NOT(ISBLANK(VLOOKUP(A81,'ITS Apps-IIPM'!$E$4:$BB$291,21,FALSE))),VLOOKUP(A81,'ITS Apps-IIPM'!$E$4:$BB$291,21,FALSE),"")</f>
        <v>1-In Good Standing</v>
      </c>
      <c r="K81" s="79" t="str">
        <f>IF(NOT(ISBLANK(VLOOKUP(A81,'ITS Apps-IIPM'!$E$4:$BB$291,22,FALSE))),VLOOKUP(A81,'ITS Apps-IIPM'!$E$4:$BB$291,22,FALSE),"")</f>
        <v/>
      </c>
      <c r="L81" s="79" t="str">
        <f>IF(NOT(ISBLANK(VLOOKUP(A81,'ITS Apps-IIPM'!$E$4:$BB$291,23,FALSE))),VLOOKUP(A81,'ITS Apps-IIPM'!$E$4:$BB$291,23,FALSE),"")</f>
        <v/>
      </c>
      <c r="M81" s="79" t="str">
        <f>IF(NOT(ISBLANK(VLOOKUP(A81,'ITS Apps-IIPM'!$E$4:$BB$291,24,FALSE))),VLOOKUP(A81,'ITS Apps-IIPM'!$E$4:$BB$291,24,FALSE),"")</f>
        <v>6-Infrastructure/ Availability Implemented</v>
      </c>
      <c r="N81" s="79" t="str">
        <f>IF(NOT(ISBLANK(VLOOKUP(A81,'ITS Apps-IIPM'!$E$4:$BB$291,25,FALSE))),VLOOKUP(A81,'ITS Apps-IIPM'!$E$4:$BB$291,25,FALSE),"")</f>
        <v/>
      </c>
    </row>
    <row r="82" spans="1:14">
      <c r="A82" s="56" t="s">
        <v>236</v>
      </c>
      <c r="B82" t="str">
        <f>IF(NOT(ISBLANK(VLOOKUP(A82,'ITS Apps-IIPM'!$E$4:$V$291,2,FALSE))),VLOOKUP(A82,'ITS Apps-IIPM'!$E$4:$V$291,2,FALSE),"")</f>
        <v>SARA WEB</v>
      </c>
      <c r="C82" t="str">
        <f>IF(NOT(ISBLANK(VLOOKUP(A82,'ITS Apps-IIPM'!$E$4:$V$291,4,FALSE))),VLOOKUP(A82,'ITS Apps-IIPM'!$E$4:$V$291,4,FALSE),"")</f>
        <v>Stefanovic, Snezana</v>
      </c>
      <c r="D82" s="79">
        <f>IF(NOT(ISBLANK(VLOOKUP(A82,'ITS Apps-IIPM'!$E$4:$V$291,13,FALSE))),VLOOKUP(A82,'ITS Apps-IIPM'!$E$4:$V$291,13,FALSE),"")</f>
        <v>42860</v>
      </c>
      <c r="E82" s="79">
        <f>IF(NOT(ISBLANK(VLOOKUP(A82,'ITS Apps-IIPM'!$E$4:$V$291,14,FALSE))),VLOOKUP(A82,'ITS Apps-IIPM'!$E$4:$V$291,14,FALSE),"")</f>
        <v>43225</v>
      </c>
      <c r="F82" s="79" t="str">
        <f>IF(NOT(ISBLANK(VLOOKUP(A82,'ITS Apps-IIPM'!$E$4:$V$291,15,FALSE))),VLOOKUP(A82,'ITS Apps-IIPM'!$E$4:$V$291,15,FALSE),"")</f>
        <v>Monthly</v>
      </c>
      <c r="G82" s="79" t="str">
        <f>IF(NOT(ISBLANK(VLOOKUP(A82,'ITS Apps-IIPM'!$E$4:$V$291,3,FALSE))),VLOOKUP(A82,'ITS Apps-IIPM'!$E$4:$V$291,3,FALSE),"")</f>
        <v>Wagner, Fran¿ois (RBC IS)</v>
      </c>
      <c r="H82" s="79" t="str">
        <f>IF("5-Confirmed SLA Not Required"=VLOOKUP(A82,'ITS Apps-IIPM'!$E$4:$V$291,12,FALSE),"N/A",IF("2-In Progress"=VLOOKUP(A82,'ITS Apps-IIPM'!$E$4:$V$291,12,FALSE),"In Progress",""))</f>
        <v/>
      </c>
      <c r="I82" s="79" t="str">
        <f>IF(NOT(ISBLANK(VLOOKUP(A82,'ITS Apps-IIPM'!$E$4:$V$291,18,FALSE))),VLOOKUP(A82,'ITS Apps-IIPM'!$E$4:$V$291,18,FALSE),"")</f>
        <v/>
      </c>
      <c r="J82" s="79" t="str">
        <f>IF(NOT(ISBLANK(VLOOKUP(A82,'ITS Apps-IIPM'!$E$4:$BB$291,21,FALSE))),VLOOKUP(A82,'ITS Apps-IIPM'!$E$4:$BB$291,21,FALSE),"")</f>
        <v>1-In Good Standing</v>
      </c>
      <c r="K82" s="79" t="str">
        <f>IF(NOT(ISBLANK(VLOOKUP(A82,'ITS Apps-IIPM'!$E$4:$BB$291,22,FALSE))),VLOOKUP(A82,'ITS Apps-IIPM'!$E$4:$BB$291,22,FALSE),"")</f>
        <v/>
      </c>
      <c r="L82" s="79" t="str">
        <f>IF(NOT(ISBLANK(VLOOKUP(A82,'ITS Apps-IIPM'!$E$4:$BB$291,23,FALSE))),VLOOKUP(A82,'ITS Apps-IIPM'!$E$4:$BB$291,23,FALSE),"")</f>
        <v/>
      </c>
      <c r="M82" s="79" t="str">
        <f>IF(NOT(ISBLANK(VLOOKUP(A82,'ITS Apps-IIPM'!$E$4:$BB$291,24,FALSE))),VLOOKUP(A82,'ITS Apps-IIPM'!$E$4:$BB$291,24,FALSE),"")</f>
        <v>6-Infrastructure/ Availability Implemented</v>
      </c>
      <c r="N82" s="79" t="str">
        <f>IF(NOT(ISBLANK(VLOOKUP(A82,'ITS Apps-IIPM'!$E$4:$BB$291,25,FALSE))),VLOOKUP(A82,'ITS Apps-IIPM'!$E$4:$BB$291,25,FALSE),"")</f>
        <v/>
      </c>
    </row>
    <row r="83" spans="1:14">
      <c r="A83" s="56" t="s">
        <v>243</v>
      </c>
      <c r="B83" t="str">
        <f>IF(NOT(ISBLANK(VLOOKUP(A83,'ITS Apps-IIPM'!$E$4:$V$291,2,FALSE))),VLOOKUP(A83,'ITS Apps-IIPM'!$E$4:$V$291,2,FALSE),"")</f>
        <v>GTX (STELINK)</v>
      </c>
      <c r="C83" t="str">
        <f>IF(NOT(ISBLANK(VLOOKUP(A83,'ITS Apps-IIPM'!$E$4:$V$291,4,FALSE))),VLOOKUP(A83,'ITS Apps-IIPM'!$E$4:$V$291,4,FALSE),"")</f>
        <v>Stefanovic, Snezana</v>
      </c>
      <c r="D83" s="79">
        <f>IF(NOT(ISBLANK(VLOOKUP(A83,'ITS Apps-IIPM'!$E$4:$V$291,13,FALSE))),VLOOKUP(A83,'ITS Apps-IIPM'!$E$4:$V$291,13,FALSE),"")</f>
        <v>42900</v>
      </c>
      <c r="E83" s="79">
        <f>IF(NOT(ISBLANK(VLOOKUP(A83,'ITS Apps-IIPM'!$E$4:$V$291,14,FALSE))),VLOOKUP(A83,'ITS Apps-IIPM'!$E$4:$V$291,14,FALSE),"")</f>
        <v>43263</v>
      </c>
      <c r="F83" s="79" t="str">
        <f>IF(NOT(ISBLANK(VLOOKUP(A83,'ITS Apps-IIPM'!$E$4:$V$291,15,FALSE))),VLOOKUP(A83,'ITS Apps-IIPM'!$E$4:$V$291,15,FALSE),"")</f>
        <v>Monthly</v>
      </c>
      <c r="G83" s="79" t="str">
        <f>IF(NOT(ISBLANK(VLOOKUP(A83,'ITS Apps-IIPM'!$E$4:$V$291,3,FALSE))),VLOOKUP(A83,'ITS Apps-IIPM'!$E$4:$V$291,3,FALSE),"")</f>
        <v>Franz, Laurent (RBC IS)</v>
      </c>
      <c r="H83" s="79" t="str">
        <f>IF("5-Confirmed SLA Not Required"=VLOOKUP(A83,'ITS Apps-IIPM'!$E$4:$V$291,12,FALSE),"N/A",IF("2-In Progress"=VLOOKUP(A83,'ITS Apps-IIPM'!$E$4:$V$291,12,FALSE),"In Progress",""))</f>
        <v/>
      </c>
      <c r="I83" s="79" t="str">
        <f>IF(NOT(ISBLANK(VLOOKUP(A83,'ITS Apps-IIPM'!$E$4:$V$291,18,FALSE))),VLOOKUP(A83,'ITS Apps-IIPM'!$E$4:$V$291,18,FALSE),"")</f>
        <v/>
      </c>
      <c r="J83" s="79" t="str">
        <f>IF(NOT(ISBLANK(VLOOKUP(A83,'ITS Apps-IIPM'!$E$4:$BB$291,21,FALSE))),VLOOKUP(A83,'ITS Apps-IIPM'!$E$4:$BB$291,21,FALSE),"")</f>
        <v>1-In Good Standing</v>
      </c>
      <c r="K83" s="79" t="str">
        <f>IF(NOT(ISBLANK(VLOOKUP(A83,'ITS Apps-IIPM'!$E$4:$BB$291,22,FALSE))),VLOOKUP(A83,'ITS Apps-IIPM'!$E$4:$BB$291,22,FALSE),"")</f>
        <v/>
      </c>
      <c r="L83" s="79" t="str">
        <f>IF(NOT(ISBLANK(VLOOKUP(A83,'ITS Apps-IIPM'!$E$4:$BB$291,23,FALSE))),VLOOKUP(A83,'ITS Apps-IIPM'!$E$4:$BB$291,23,FALSE),"")</f>
        <v/>
      </c>
      <c r="M83" s="79" t="str">
        <f>IF(NOT(ISBLANK(VLOOKUP(A83,'ITS Apps-IIPM'!$E$4:$BB$291,24,FALSE))),VLOOKUP(A83,'ITS Apps-IIPM'!$E$4:$BB$291,24,FALSE),"")</f>
        <v>6-Infrastructure/ Availability Implemented</v>
      </c>
      <c r="N83" s="79" t="str">
        <f>IF(NOT(ISBLANK(VLOOKUP(A83,'ITS Apps-IIPM'!$E$4:$BB$291,25,FALSE))),VLOOKUP(A83,'ITS Apps-IIPM'!$E$4:$BB$291,25,FALSE),"")</f>
        <v/>
      </c>
    </row>
    <row r="84" spans="1:14">
      <c r="A84" s="56" t="s">
        <v>246</v>
      </c>
      <c r="B84" t="str">
        <f>IF(NOT(ISBLANK(VLOOKUP(A84,'ITS Apps-IIPM'!$E$4:$V$291,2,FALSE))),VLOOKUP(A84,'ITS Apps-IIPM'!$E$4:$V$291,2,FALSE),"")</f>
        <v>STP</v>
      </c>
      <c r="C84" t="str">
        <f>IF(NOT(ISBLANK(VLOOKUP(A84,'ITS Apps-IIPM'!$E$4:$V$291,4,FALSE))),VLOOKUP(A84,'ITS Apps-IIPM'!$E$4:$V$291,4,FALSE),"")</f>
        <v>Stefanovic, Snezana</v>
      </c>
      <c r="D84" s="79">
        <f>IF(NOT(ISBLANK(VLOOKUP(A84,'ITS Apps-IIPM'!$E$4:$V$291,13,FALSE))),VLOOKUP(A84,'ITS Apps-IIPM'!$E$4:$V$291,13,FALSE),"")</f>
        <v>42907</v>
      </c>
      <c r="E84" s="79">
        <f>IF(NOT(ISBLANK(VLOOKUP(A84,'ITS Apps-IIPM'!$E$4:$V$291,14,FALSE))),VLOOKUP(A84,'ITS Apps-IIPM'!$E$4:$V$291,14,FALSE),"")</f>
        <v>43271</v>
      </c>
      <c r="F84" s="79" t="str">
        <f>IF(NOT(ISBLANK(VLOOKUP(A84,'ITS Apps-IIPM'!$E$4:$V$291,15,FALSE))),VLOOKUP(A84,'ITS Apps-IIPM'!$E$4:$V$291,15,FALSE),"")</f>
        <v>Quarterly</v>
      </c>
      <c r="G84" s="79" t="str">
        <f>IF(NOT(ISBLANK(VLOOKUP(A84,'ITS Apps-IIPM'!$E$4:$V$291,3,FALSE))),VLOOKUP(A84,'ITS Apps-IIPM'!$E$4:$V$291,3,FALSE),"")</f>
        <v>Franz, Laurent (RBC IS)</v>
      </c>
      <c r="H84" s="79" t="str">
        <f>IF("5-Confirmed SLA Not Required"=VLOOKUP(A84,'ITS Apps-IIPM'!$E$4:$V$291,12,FALSE),"N/A",IF("2-In Progress"=VLOOKUP(A84,'ITS Apps-IIPM'!$E$4:$V$291,12,FALSE),"In Progress",""))</f>
        <v/>
      </c>
      <c r="I84" s="79" t="str">
        <f>IF(NOT(ISBLANK(VLOOKUP(A84,'ITS Apps-IIPM'!$E$4:$V$291,18,FALSE))),VLOOKUP(A84,'ITS Apps-IIPM'!$E$4:$V$291,18,FALSE),"")</f>
        <v xml:space="preserve">OLA. </v>
      </c>
      <c r="J84" s="79" t="str">
        <f>IF(NOT(ISBLANK(VLOOKUP(A84,'ITS Apps-IIPM'!$E$4:$BB$291,21,FALSE))),VLOOKUP(A84,'ITS Apps-IIPM'!$E$4:$BB$291,21,FALSE),"")</f>
        <v>1-In Good Standing</v>
      </c>
      <c r="K84" s="79" t="str">
        <f>IF(NOT(ISBLANK(VLOOKUP(A84,'ITS Apps-IIPM'!$E$4:$BB$291,22,FALSE))),VLOOKUP(A84,'ITS Apps-IIPM'!$E$4:$BB$291,22,FALSE),"")</f>
        <v/>
      </c>
      <c r="L84" s="79" t="str">
        <f>IF(NOT(ISBLANK(VLOOKUP(A84,'ITS Apps-IIPM'!$E$4:$BB$291,23,FALSE))),VLOOKUP(A84,'ITS Apps-IIPM'!$E$4:$BB$291,23,FALSE),"")</f>
        <v/>
      </c>
      <c r="M84" s="79" t="str">
        <f>IF(NOT(ISBLANK(VLOOKUP(A84,'ITS Apps-IIPM'!$E$4:$BB$291,24,FALSE))),VLOOKUP(A84,'ITS Apps-IIPM'!$E$4:$BB$291,24,FALSE),"")</f>
        <v>6-Infrastructure/ Availability Implemented</v>
      </c>
      <c r="N84" s="79" t="str">
        <f>IF(NOT(ISBLANK(VLOOKUP(A84,'ITS Apps-IIPM'!$E$4:$BB$291,25,FALSE))),VLOOKUP(A84,'ITS Apps-IIPM'!$E$4:$BB$291,25,FALSE),"")</f>
        <v/>
      </c>
    </row>
    <row r="85" spans="1:14">
      <c r="A85" s="56" t="s">
        <v>248</v>
      </c>
      <c r="B85" t="str">
        <f>IF(NOT(ISBLANK(VLOOKUP(A85,'ITS Apps-IIPM'!$E$4:$V$291,2,FALSE))),VLOOKUP(A85,'ITS Apps-IIPM'!$E$4:$V$291,2,FALSE),"")</f>
        <v>StpMat</v>
      </c>
      <c r="C85" t="str">
        <f>IF(NOT(ISBLANK(VLOOKUP(A85,'ITS Apps-IIPM'!$E$4:$V$291,4,FALSE))),VLOOKUP(A85,'ITS Apps-IIPM'!$E$4:$V$291,4,FALSE),"")</f>
        <v>de Lucy, Chloe</v>
      </c>
      <c r="D85" s="79">
        <f>IF(NOT(ISBLANK(VLOOKUP(A85,'ITS Apps-IIPM'!$E$4:$V$291,13,FALSE))),VLOOKUP(A85,'ITS Apps-IIPM'!$E$4:$V$291,13,FALSE),"")</f>
        <v>42886</v>
      </c>
      <c r="E85" s="79">
        <f>IF(NOT(ISBLANK(VLOOKUP(A85,'ITS Apps-IIPM'!$E$4:$V$291,14,FALSE))),VLOOKUP(A85,'ITS Apps-IIPM'!$E$4:$V$291,14,FALSE),"")</f>
        <v>43251</v>
      </c>
      <c r="F85" s="79" t="str">
        <f>IF(NOT(ISBLANK(VLOOKUP(A85,'ITS Apps-IIPM'!$E$4:$V$291,15,FALSE))),VLOOKUP(A85,'ITS Apps-IIPM'!$E$4:$V$291,15,FALSE),"")</f>
        <v>Mutually Agreeable</v>
      </c>
      <c r="G85" s="79" t="str">
        <f>IF(NOT(ISBLANK(VLOOKUP(A85,'ITS Apps-IIPM'!$E$4:$V$291,3,FALSE))),VLOOKUP(A85,'ITS Apps-IIPM'!$E$4:$V$291,3,FALSE),"")</f>
        <v>Meyer, Stephan (RBC IS)</v>
      </c>
      <c r="H85" s="79" t="str">
        <f>IF("5-Confirmed SLA Not Required"=VLOOKUP(A85,'ITS Apps-IIPM'!$E$4:$V$291,12,FALSE),"N/A",IF("2-In Progress"=VLOOKUP(A85,'ITS Apps-IIPM'!$E$4:$V$291,12,FALSE),"In Progress",""))</f>
        <v/>
      </c>
      <c r="I85" s="79" t="str">
        <f>IF(NOT(ISBLANK(VLOOKUP(A85,'ITS Apps-IIPM'!$E$4:$V$291,18,FALSE))),VLOOKUP(A85,'ITS Apps-IIPM'!$E$4:$V$291,18,FALSE),"")</f>
        <v>Sent for signoff.</v>
      </c>
      <c r="J85" s="79" t="str">
        <f>IF(NOT(ISBLANK(VLOOKUP(A85,'ITS Apps-IIPM'!$E$4:$BB$291,21,FALSE))),VLOOKUP(A85,'ITS Apps-IIPM'!$E$4:$BB$291,21,FALSE),"")</f>
        <v>3-Not Started</v>
      </c>
      <c r="K85" s="79" t="str">
        <f>IF(NOT(ISBLANK(VLOOKUP(A85,'ITS Apps-IIPM'!$E$4:$BB$291,22,FALSE))),VLOOKUP(A85,'ITS Apps-IIPM'!$E$4:$BB$291,22,FALSE),"")</f>
        <v/>
      </c>
      <c r="L85" s="79" t="str">
        <f>IF(NOT(ISBLANK(VLOOKUP(A85,'ITS Apps-IIPM'!$E$4:$BB$291,23,FALSE))),VLOOKUP(A85,'ITS Apps-IIPM'!$E$4:$BB$291,23,FALSE),"")</f>
        <v/>
      </c>
      <c r="M85" s="79" t="str">
        <f>IF(NOT(ISBLANK(VLOOKUP(A85,'ITS Apps-IIPM'!$E$4:$BB$291,24,FALSE))),VLOOKUP(A85,'ITS Apps-IIPM'!$E$4:$BB$291,24,FALSE),"")</f>
        <v>3-Not Started</v>
      </c>
      <c r="N85" s="79" t="str">
        <f>IF(NOT(ISBLANK(VLOOKUP(A85,'ITS Apps-IIPM'!$E$4:$BB$291,25,FALSE))),VLOOKUP(A85,'ITS Apps-IIPM'!$E$4:$BB$291,25,FALSE),"")</f>
        <v/>
      </c>
    </row>
    <row r="86" spans="1:14">
      <c r="A86" s="56" t="s">
        <v>251</v>
      </c>
      <c r="B86" t="str">
        <f>IF(NOT(ISBLANK(VLOOKUP(A86,'ITS Apps-IIPM'!$E$4:$V$291,2,FALSE))),VLOOKUP(A86,'ITS Apps-IIPM'!$E$4:$V$291,2,FALSE),"")</f>
        <v>TATTICA</v>
      </c>
      <c r="C86" t="str">
        <f>IF(NOT(ISBLANK(VLOOKUP(A86,'ITS Apps-IIPM'!$E$4:$V$291,4,FALSE))),VLOOKUP(A86,'ITS Apps-IIPM'!$E$4:$V$291,4,FALSE),"")</f>
        <v>de Lucy, Chloe</v>
      </c>
      <c r="D86" s="79">
        <f>IF(NOT(ISBLANK(VLOOKUP(A86,'ITS Apps-IIPM'!$E$4:$V$291,13,FALSE))),VLOOKUP(A86,'ITS Apps-IIPM'!$E$4:$V$291,13,FALSE),"")</f>
        <v>42912</v>
      </c>
      <c r="E86" s="79">
        <f>IF(NOT(ISBLANK(VLOOKUP(A86,'ITS Apps-IIPM'!$E$4:$V$291,14,FALSE))),VLOOKUP(A86,'ITS Apps-IIPM'!$E$4:$V$291,14,FALSE),"")</f>
        <v>43277</v>
      </c>
      <c r="F86" s="79" t="str">
        <f>IF(NOT(ISBLANK(VLOOKUP(A86,'ITS Apps-IIPM'!$E$4:$V$291,15,FALSE))),VLOOKUP(A86,'ITS Apps-IIPM'!$E$4:$V$291,15,FALSE),"")</f>
        <v>Mutually Agreeable</v>
      </c>
      <c r="G86" s="79" t="str">
        <f>IF(NOT(ISBLANK(VLOOKUP(A86,'ITS Apps-IIPM'!$E$4:$V$291,3,FALSE))),VLOOKUP(A86,'ITS Apps-IIPM'!$E$4:$V$291,3,FALSE),"")</f>
        <v>Meyer, Stephan (RBC IS)</v>
      </c>
      <c r="H86" s="79" t="str">
        <f>IF("5-Confirmed SLA Not Required"=VLOOKUP(A86,'ITS Apps-IIPM'!$E$4:$V$291,12,FALSE),"N/A",IF("2-In Progress"=VLOOKUP(A86,'ITS Apps-IIPM'!$E$4:$V$291,12,FALSE),"In Progress",""))</f>
        <v/>
      </c>
      <c r="I86" s="79" t="str">
        <f>IF(NOT(ISBLANK(VLOOKUP(A86,'ITS Apps-IIPM'!$E$4:$V$291,18,FALSE))),VLOOKUP(A86,'ITS Apps-IIPM'!$E$4:$V$291,18,FALSE),"")</f>
        <v xml:space="preserve">SLA. </v>
      </c>
      <c r="J86" s="79" t="str">
        <f>IF(NOT(ISBLANK(VLOOKUP(A86,'ITS Apps-IIPM'!$E$4:$BB$291,21,FALSE))),VLOOKUP(A86,'ITS Apps-IIPM'!$E$4:$BB$291,21,FALSE),"")</f>
        <v>1-In Good Standing</v>
      </c>
      <c r="K86" s="79" t="str">
        <f>IF(NOT(ISBLANK(VLOOKUP(A86,'ITS Apps-IIPM'!$E$4:$BB$291,22,FALSE))),VLOOKUP(A86,'ITS Apps-IIPM'!$E$4:$BB$291,22,FALSE),"")</f>
        <v/>
      </c>
      <c r="L86" s="79" t="str">
        <f>IF(NOT(ISBLANK(VLOOKUP(A86,'ITS Apps-IIPM'!$E$4:$BB$291,23,FALSE))),VLOOKUP(A86,'ITS Apps-IIPM'!$E$4:$BB$291,23,FALSE),"")</f>
        <v/>
      </c>
      <c r="M86" s="79" t="str">
        <f>IF(NOT(ISBLANK(VLOOKUP(A86,'ITS Apps-IIPM'!$E$4:$BB$291,24,FALSE))),VLOOKUP(A86,'ITS Apps-IIPM'!$E$4:$BB$291,24,FALSE),"")</f>
        <v>6-Infrastructure/ Availability Implemented</v>
      </c>
      <c r="N86" s="79" t="str">
        <f>IF(NOT(ISBLANK(VLOOKUP(A86,'ITS Apps-IIPM'!$E$4:$BB$291,25,FALSE))),VLOOKUP(A86,'ITS Apps-IIPM'!$E$4:$BB$291,25,FALSE),"")</f>
        <v/>
      </c>
    </row>
    <row r="87" spans="1:14">
      <c r="A87" s="56" t="s">
        <v>254</v>
      </c>
      <c r="B87" t="str">
        <f>IF(NOT(ISBLANK(VLOOKUP(A87,'ITS Apps-IIPM'!$E$4:$V$291,2,FALSE))),VLOOKUP(A87,'ITS Apps-IIPM'!$E$4:$V$291,2,FALSE),"")</f>
        <v>UBIX</v>
      </c>
      <c r="C87" t="str">
        <f>IF(NOT(ISBLANK(VLOOKUP(A87,'ITS Apps-IIPM'!$E$4:$V$291,4,FALSE))),VLOOKUP(A87,'ITS Apps-IIPM'!$E$4:$V$291,4,FALSE),"")</f>
        <v>de Lucy, Chloe</v>
      </c>
      <c r="D87" s="79">
        <f>IF(NOT(ISBLANK(VLOOKUP(A87,'ITS Apps-IIPM'!$E$4:$V$291,13,FALSE))),VLOOKUP(A87,'ITS Apps-IIPM'!$E$4:$V$291,13,FALSE),"")</f>
        <v>42926</v>
      </c>
      <c r="E87" s="79">
        <f>IF(NOT(ISBLANK(VLOOKUP(A87,'ITS Apps-IIPM'!$E$4:$V$291,14,FALSE))),VLOOKUP(A87,'ITS Apps-IIPM'!$E$4:$V$291,14,FALSE),"")</f>
        <v>43291</v>
      </c>
      <c r="F87" s="79" t="str">
        <f>IF(NOT(ISBLANK(VLOOKUP(A87,'ITS Apps-IIPM'!$E$4:$V$291,15,FALSE))),VLOOKUP(A87,'ITS Apps-IIPM'!$E$4:$V$291,15,FALSE),"")</f>
        <v>Mutually Agreeable</v>
      </c>
      <c r="G87" s="79" t="str">
        <f>IF(NOT(ISBLANK(VLOOKUP(A87,'ITS Apps-IIPM'!$E$4:$V$291,3,FALSE))),VLOOKUP(A87,'ITS Apps-IIPM'!$E$4:$V$291,3,FALSE),"")</f>
        <v>Thiry, Eric (RBC IS)</v>
      </c>
      <c r="H87" s="79" t="str">
        <f>IF("5-Confirmed SLA Not Required"=VLOOKUP(A87,'ITS Apps-IIPM'!$E$4:$V$291,12,FALSE),"N/A",IF("2-In Progress"=VLOOKUP(A87,'ITS Apps-IIPM'!$E$4:$V$291,12,FALSE),"In Progress",""))</f>
        <v/>
      </c>
      <c r="I87" s="79" t="str">
        <f>IF(NOT(ISBLANK(VLOOKUP(A87,'ITS Apps-IIPM'!$E$4:$V$291,18,FALSE))),VLOOKUP(A87,'ITS Apps-IIPM'!$E$4:$V$291,18,FALSE),"")</f>
        <v/>
      </c>
      <c r="J87" s="79" t="str">
        <f>IF(NOT(ISBLANK(VLOOKUP(A87,'ITS Apps-IIPM'!$E$4:$BB$291,21,FALSE))),VLOOKUP(A87,'ITS Apps-IIPM'!$E$4:$BB$291,21,FALSE),"")</f>
        <v>1-In Good Standing</v>
      </c>
      <c r="K87" s="79" t="str">
        <f>IF(NOT(ISBLANK(VLOOKUP(A87,'ITS Apps-IIPM'!$E$4:$BB$291,22,FALSE))),VLOOKUP(A87,'ITS Apps-IIPM'!$E$4:$BB$291,22,FALSE),"")</f>
        <v/>
      </c>
      <c r="L87" s="79" t="str">
        <f>IF(NOT(ISBLANK(VLOOKUP(A87,'ITS Apps-IIPM'!$E$4:$BB$291,23,FALSE))),VLOOKUP(A87,'ITS Apps-IIPM'!$E$4:$BB$291,23,FALSE),"")</f>
        <v/>
      </c>
      <c r="M87" s="79" t="str">
        <f>IF(NOT(ISBLANK(VLOOKUP(A87,'ITS Apps-IIPM'!$E$4:$BB$291,24,FALSE))),VLOOKUP(A87,'ITS Apps-IIPM'!$E$4:$BB$291,24,FALSE),"")</f>
        <v>6-Infrastructure/ Availability Implemented</v>
      </c>
      <c r="N87" s="79" t="str">
        <f>IF(NOT(ISBLANK(VLOOKUP(A87,'ITS Apps-IIPM'!$E$4:$BB$291,25,FALSE))),VLOOKUP(A87,'ITS Apps-IIPM'!$E$4:$BB$291,25,FALSE),"")</f>
        <v/>
      </c>
    </row>
    <row r="88" spans="1:14">
      <c r="A88" s="56" t="s">
        <v>256</v>
      </c>
      <c r="B88" t="str">
        <f>IF(NOT(ISBLANK(VLOOKUP(A88,'ITS Apps-IIPM'!$E$4:$V$291,2,FALSE))),VLOOKUP(A88,'ITS Apps-IIPM'!$E$4:$V$291,2,FALSE),"")</f>
        <v>Swift Solution Canada</v>
      </c>
      <c r="C88" t="str">
        <f>IF(NOT(ISBLANK(VLOOKUP(A88,'ITS Apps-IIPM'!$E$4:$V$291,4,FALSE))),VLOOKUP(A88,'ITS Apps-IIPM'!$E$4:$V$291,4,FALSE),"")</f>
        <v>Stefanovic, Snezana</v>
      </c>
      <c r="D88" s="79">
        <f>IF(NOT(ISBLANK(VLOOKUP(A88,'ITS Apps-IIPM'!$E$4:$V$291,13,FALSE))),VLOOKUP(A88,'ITS Apps-IIPM'!$E$4:$V$291,13,FALSE),"")</f>
        <v>42915</v>
      </c>
      <c r="E88" s="79">
        <f>IF(NOT(ISBLANK(VLOOKUP(A88,'ITS Apps-IIPM'!$E$4:$V$291,14,FALSE))),VLOOKUP(A88,'ITS Apps-IIPM'!$E$4:$V$291,14,FALSE),"")</f>
        <v>43280</v>
      </c>
      <c r="F88" s="79" t="str">
        <f>IF(NOT(ISBLANK(VLOOKUP(A88,'ITS Apps-IIPM'!$E$4:$V$291,15,FALSE))),VLOOKUP(A88,'ITS Apps-IIPM'!$E$4:$V$291,15,FALSE),"")</f>
        <v>Annually</v>
      </c>
      <c r="G88" s="79" t="str">
        <f>IF(NOT(ISBLANK(VLOOKUP(A88,'ITS Apps-IIPM'!$E$4:$V$291,3,FALSE))),VLOOKUP(A88,'ITS Apps-IIPM'!$E$4:$V$291,3,FALSE),"")</f>
        <v>Franz, Laurent (RBC IS)</v>
      </c>
      <c r="H88" s="79" t="str">
        <f>IF("5-Confirmed SLA Not Required"=VLOOKUP(A88,'ITS Apps-IIPM'!$E$4:$V$291,12,FALSE),"N/A",IF("2-In Progress"=VLOOKUP(A88,'ITS Apps-IIPM'!$E$4:$V$291,12,FALSE),"In Progress",""))</f>
        <v/>
      </c>
      <c r="I88" s="79" t="str">
        <f>IF(NOT(ISBLANK(VLOOKUP(A88,'ITS Apps-IIPM'!$E$4:$V$291,18,FALSE))),VLOOKUP(A88,'ITS Apps-IIPM'!$E$4:$V$291,18,FALSE),"")</f>
        <v xml:space="preserve">SLA. </v>
      </c>
      <c r="J88" s="79" t="str">
        <f>IF(NOT(ISBLANK(VLOOKUP(A88,'ITS Apps-IIPM'!$E$4:$BB$291,21,FALSE))),VLOOKUP(A88,'ITS Apps-IIPM'!$E$4:$BB$291,21,FALSE),"")</f>
        <v>3-Not Started</v>
      </c>
      <c r="K88" s="79" t="str">
        <f>IF(NOT(ISBLANK(VLOOKUP(A88,'ITS Apps-IIPM'!$E$4:$BB$291,22,FALSE))),VLOOKUP(A88,'ITS Apps-IIPM'!$E$4:$BB$291,22,FALSE),"")</f>
        <v/>
      </c>
      <c r="L88" s="79" t="str">
        <f>IF(NOT(ISBLANK(VLOOKUP(A88,'ITS Apps-IIPM'!$E$4:$BB$291,23,FALSE))),VLOOKUP(A88,'ITS Apps-IIPM'!$E$4:$BB$291,23,FALSE),"")</f>
        <v/>
      </c>
      <c r="M88" s="79" t="str">
        <f>IF(NOT(ISBLANK(VLOOKUP(A88,'ITS Apps-IIPM'!$E$4:$BB$291,24,FALSE))),VLOOKUP(A88,'ITS Apps-IIPM'!$E$4:$BB$291,24,FALSE),"")</f>
        <v>3-Not Started</v>
      </c>
      <c r="N88" s="79" t="str">
        <f>IF(NOT(ISBLANK(VLOOKUP(A88,'ITS Apps-IIPM'!$E$4:$BB$291,25,FALSE))),VLOOKUP(A88,'ITS Apps-IIPM'!$E$4:$BB$291,25,FALSE),"")</f>
        <v/>
      </c>
    </row>
    <row r="89" spans="1:14">
      <c r="A89" s="56" t="s">
        <v>259</v>
      </c>
      <c r="B89" t="str">
        <f>IF(NOT(ISBLANK(VLOOKUP(A89,'ITS Apps-IIPM'!$E$4:$V$291,2,FALSE))),VLOOKUP(A89,'ITS Apps-IIPM'!$E$4:$V$291,2,FALSE),"")</f>
        <v>Splunk</v>
      </c>
      <c r="C89" t="str">
        <f>IF(NOT(ISBLANK(VLOOKUP(A89,'ITS Apps-IIPM'!$E$4:$V$291,4,FALSE))),VLOOKUP(A89,'ITS Apps-IIPM'!$E$4:$V$291,4,FALSE),"")</f>
        <v>Stefanovic, Snezana</v>
      </c>
      <c r="D89" s="79" t="str">
        <f>IF(NOT(ISBLANK(VLOOKUP(A89,'ITS Apps-IIPM'!$E$4:$V$291,13,FALSE))),VLOOKUP(A89,'ITS Apps-IIPM'!$E$4:$V$291,13,FALSE),"")</f>
        <v/>
      </c>
      <c r="E89" s="79" t="str">
        <f>IF(NOT(ISBLANK(VLOOKUP(A89,'ITS Apps-IIPM'!$E$4:$V$291,14,FALSE))),VLOOKUP(A89,'ITS Apps-IIPM'!$E$4:$V$291,14,FALSE),"")</f>
        <v/>
      </c>
      <c r="F89" s="79" t="str">
        <f>IF(NOT(ISBLANK(VLOOKUP(A89,'ITS Apps-IIPM'!$E$4:$V$291,15,FALSE))),VLOOKUP(A89,'ITS Apps-IIPM'!$E$4:$V$291,15,FALSE),"")</f>
        <v/>
      </c>
      <c r="G89" s="79" t="str">
        <f>IF(NOT(ISBLANK(VLOOKUP(A89,'ITS Apps-IIPM'!$E$4:$V$291,3,FALSE))),VLOOKUP(A89,'ITS Apps-IIPM'!$E$4:$V$291,3,FALSE),"")</f>
        <v>Baczynski, Didier (RBC IS)</v>
      </c>
      <c r="H89" s="79" t="str">
        <f>IF("5-Confirmed SLA Not Required"=VLOOKUP(A89,'ITS Apps-IIPM'!$E$4:$V$291,12,FALSE),"N/A",IF("2-In Progress"=VLOOKUP(A89,'ITS Apps-IIPM'!$E$4:$V$291,12,FALSE),"In Progress",""))</f>
        <v>N/A</v>
      </c>
      <c r="I89" s="79" t="str">
        <f>IF(NOT(ISBLANK(VLOOKUP(A89,'ITS Apps-IIPM'!$E$4:$V$291,18,FALSE))),VLOOKUP(A89,'ITS Apps-IIPM'!$E$4:$V$291,18,FALSE),"")</f>
        <v>an IT Tool, not an App. SLA/OLA not required. Will merge the two App code into one.</v>
      </c>
      <c r="J89" s="79" t="str">
        <f>IF(NOT(ISBLANK(VLOOKUP(A89,'ITS Apps-IIPM'!$E$4:$BB$291,21,FALSE))),VLOOKUP(A89,'ITS Apps-IIPM'!$E$4:$BB$291,21,FALSE),"")</f>
        <v>5-Not Required</v>
      </c>
      <c r="K89" s="79" t="str">
        <f>IF(NOT(ISBLANK(VLOOKUP(A89,'ITS Apps-IIPM'!$E$4:$BB$291,22,FALSE))),VLOOKUP(A89,'ITS Apps-IIPM'!$E$4:$BB$291,22,FALSE),"")</f>
        <v/>
      </c>
      <c r="L89" s="79" t="str">
        <f>IF(NOT(ISBLANK(VLOOKUP(A89,'ITS Apps-IIPM'!$E$4:$BB$291,23,FALSE))),VLOOKUP(A89,'ITS Apps-IIPM'!$E$4:$BB$291,23,FALSE),"")</f>
        <v/>
      </c>
      <c r="M89" s="79" t="str">
        <f>IF(NOT(ISBLANK(VLOOKUP(A89,'ITS Apps-IIPM'!$E$4:$BB$291,24,FALSE))),VLOOKUP(A89,'ITS Apps-IIPM'!$E$4:$BB$291,24,FALSE),"")</f>
        <v>5-Not Required</v>
      </c>
      <c r="N89" s="79" t="str">
        <f>IF(NOT(ISBLANK(VLOOKUP(A89,'ITS Apps-IIPM'!$E$4:$BB$291,25,FALSE))),VLOOKUP(A89,'ITS Apps-IIPM'!$E$4:$BB$291,25,FALSE),"")</f>
        <v/>
      </c>
    </row>
    <row r="90" spans="1:14">
      <c r="A90" s="56" t="s">
        <v>511</v>
      </c>
      <c r="B90" t="str">
        <f>IF(NOT(ISBLANK(VLOOKUP(A90,'ITS Apps-IIPM'!$E$4:$V$291,2,FALSE))),VLOOKUP(A90,'ITS Apps-IIPM'!$E$4:$V$291,2,FALSE),"")</f>
        <v>CCA</v>
      </c>
      <c r="C90" t="str">
        <f>IF(NOT(ISBLANK(VLOOKUP(A90,'ITS Apps-IIPM'!$E$4:$V$291,4,FALSE))),VLOOKUP(A90,'ITS Apps-IIPM'!$E$4:$V$291,4,FALSE),"")</f>
        <v>Markakis, Bob</v>
      </c>
      <c r="D90" s="79">
        <f>IF(NOT(ISBLANK(VLOOKUP(A90,'ITS Apps-IIPM'!$E$4:$V$291,13,FALSE))),VLOOKUP(A90,'ITS Apps-IIPM'!$E$4:$V$291,13,FALSE),"")</f>
        <v>42888</v>
      </c>
      <c r="E90" s="79">
        <f>IF(NOT(ISBLANK(VLOOKUP(A90,'ITS Apps-IIPM'!$E$4:$V$291,14,FALSE))),VLOOKUP(A90,'ITS Apps-IIPM'!$E$4:$V$291,14,FALSE),"")</f>
        <v>43253</v>
      </c>
      <c r="F90" s="79" t="str">
        <f>IF(NOT(ISBLANK(VLOOKUP(A90,'ITS Apps-IIPM'!$E$4:$V$291,15,FALSE))),VLOOKUP(A90,'ITS Apps-IIPM'!$E$4:$V$291,15,FALSE),"")</f>
        <v>Quarterly</v>
      </c>
      <c r="G90" s="79" t="str">
        <f>IF(NOT(ISBLANK(VLOOKUP(A90,'ITS Apps-IIPM'!$E$4:$V$291,3,FALSE))),VLOOKUP(A90,'ITS Apps-IIPM'!$E$4:$V$291,3,FALSE),"")</f>
        <v>Desilets, Raymond (RBC I&amp;TS)</v>
      </c>
      <c r="H90" s="79" t="str">
        <f>IF("5-Confirmed SLA Not Required"=VLOOKUP(A90,'ITS Apps-IIPM'!$E$4:$V$291,12,FALSE),"N/A",IF("2-In Progress"=VLOOKUP(A90,'ITS Apps-IIPM'!$E$4:$V$291,12,FALSE),"In Progress",""))</f>
        <v/>
      </c>
      <c r="I90" s="79" t="str">
        <f>IF(NOT(ISBLANK(VLOOKUP(A90,'ITS Apps-IIPM'!$E$4:$V$291,18,FALSE))),VLOOKUP(A90,'ITS Apps-IIPM'!$E$4:$V$291,18,FALSE),"")</f>
        <v/>
      </c>
      <c r="J90" s="79" t="str">
        <f>IF(NOT(ISBLANK(VLOOKUP(A90,'ITS Apps-IIPM'!$E$4:$BB$291,21,FALSE))),VLOOKUP(A90,'ITS Apps-IIPM'!$E$4:$BB$291,21,FALSE),"")</f>
        <v>3-Not Started</v>
      </c>
      <c r="K90" s="79">
        <f>IF(NOT(ISBLANK(VLOOKUP(A90,'ITS Apps-IIPM'!$E$4:$BB$291,22,FALSE))),VLOOKUP(A90,'ITS Apps-IIPM'!$E$4:$BB$291,22,FALSE),"")</f>
        <v>43143</v>
      </c>
      <c r="L90" s="79" t="str">
        <f>IF(NOT(ISBLANK(VLOOKUP(A90,'ITS Apps-IIPM'!$E$4:$BB$291,23,FALSE))),VLOOKUP(A90,'ITS Apps-IIPM'!$E$4:$BB$291,23,FALSE),"")</f>
        <v/>
      </c>
      <c r="M90" s="79" t="str">
        <f>IF(NOT(ISBLANK(VLOOKUP(A90,'ITS Apps-IIPM'!$E$4:$BB$291,24,FALSE))),VLOOKUP(A90,'ITS Apps-IIPM'!$E$4:$BB$291,24,FALSE),"")</f>
        <v>3-Not Started</v>
      </c>
      <c r="N90" s="79" t="str">
        <f>IF(NOT(ISBLANK(VLOOKUP(A90,'ITS Apps-IIPM'!$E$4:$BB$291,25,FALSE))),VLOOKUP(A90,'ITS Apps-IIPM'!$E$4:$BB$291,25,FALSE),"")</f>
        <v/>
      </c>
    </row>
    <row r="91" spans="1:14">
      <c r="A91" s="56" t="s">
        <v>541</v>
      </c>
      <c r="B91" t="str">
        <f>IF(NOT(ISBLANK(VLOOKUP(A91,'ITS Apps-IIPM'!$E$4:$V$291,2,FALSE))),VLOOKUP(A91,'ITS Apps-IIPM'!$E$4:$V$291,2,FALSE),"")</f>
        <v>HI Fax Warehouse Macro</v>
      </c>
      <c r="C91" t="str">
        <f>IF(NOT(ISBLANK(VLOOKUP(A91,'ITS Apps-IIPM'!$E$4:$V$291,4,FALSE))),VLOOKUP(A91,'ITS Apps-IIPM'!$E$4:$V$291,4,FALSE),"")</f>
        <v>de Lucy, Chloe</v>
      </c>
      <c r="D91" s="79">
        <f>IF(NOT(ISBLANK(VLOOKUP(A91,'ITS Apps-IIPM'!$E$4:$V$291,13,FALSE))),VLOOKUP(A91,'ITS Apps-IIPM'!$E$4:$V$291,13,FALSE),"")</f>
        <v>42880</v>
      </c>
      <c r="E91" s="79">
        <f>IF(NOT(ISBLANK(VLOOKUP(A91,'ITS Apps-IIPM'!$E$4:$V$291,14,FALSE))),VLOOKUP(A91,'ITS Apps-IIPM'!$E$4:$V$291,14,FALSE),"")</f>
        <v>43245</v>
      </c>
      <c r="F91" s="79" t="str">
        <f>IF(NOT(ISBLANK(VLOOKUP(A91,'ITS Apps-IIPM'!$E$4:$V$291,15,FALSE))),VLOOKUP(A91,'ITS Apps-IIPM'!$E$4:$V$291,15,FALSE),"")</f>
        <v>Quarterly</v>
      </c>
      <c r="G91" s="79" t="str">
        <f>IF(NOT(ISBLANK(VLOOKUP(A91,'ITS Apps-IIPM'!$E$4:$V$291,3,FALSE))),VLOOKUP(A91,'ITS Apps-IIPM'!$E$4:$V$291,3,FALSE),"")</f>
        <v>Li, Tracy (RBC IS)</v>
      </c>
      <c r="H91" s="79" t="str">
        <f>IF("5-Confirmed SLA Not Required"=VLOOKUP(A91,'ITS Apps-IIPM'!$E$4:$V$291,12,FALSE),"N/A",IF("2-In Progress"=VLOOKUP(A91,'ITS Apps-IIPM'!$E$4:$V$291,12,FALSE),"In Progress",""))</f>
        <v/>
      </c>
      <c r="I91" s="79" t="str">
        <f>IF(NOT(ISBLANK(VLOOKUP(A91,'ITS Apps-IIPM'!$E$4:$V$291,18,FALSE))),VLOOKUP(A91,'ITS Apps-IIPM'!$E$4:$V$291,18,FALSE),"")</f>
        <v>AppOwner - Barton Doak</v>
      </c>
      <c r="J91" s="79" t="str">
        <f>IF(NOT(ISBLANK(VLOOKUP(A91,'ITS Apps-IIPM'!$E$4:$BB$291,21,FALSE))),VLOOKUP(A91,'ITS Apps-IIPM'!$E$4:$BB$291,21,FALSE),"")</f>
        <v>3-Not Started</v>
      </c>
      <c r="K91" s="79" t="str">
        <f>IF(NOT(ISBLANK(VLOOKUP(A91,'ITS Apps-IIPM'!$E$4:$BB$291,22,FALSE))),VLOOKUP(A91,'ITS Apps-IIPM'!$E$4:$BB$291,22,FALSE),"")</f>
        <v/>
      </c>
      <c r="L91" s="79" t="str">
        <f>IF(NOT(ISBLANK(VLOOKUP(A91,'ITS Apps-IIPM'!$E$4:$BB$291,23,FALSE))),VLOOKUP(A91,'ITS Apps-IIPM'!$E$4:$BB$291,23,FALSE),"")</f>
        <v/>
      </c>
      <c r="M91" s="79" t="str">
        <f>IF(NOT(ISBLANK(VLOOKUP(A91,'ITS Apps-IIPM'!$E$4:$BB$291,24,FALSE))),VLOOKUP(A91,'ITS Apps-IIPM'!$E$4:$BB$291,24,FALSE),"")</f>
        <v>3-Not Started</v>
      </c>
      <c r="N91" s="79" t="str">
        <f>IF(NOT(ISBLANK(VLOOKUP(A91,'ITS Apps-IIPM'!$E$4:$BB$291,25,FALSE))),VLOOKUP(A91,'ITS Apps-IIPM'!$E$4:$BB$291,25,FALSE),"")</f>
        <v/>
      </c>
    </row>
    <row r="92" spans="1:14">
      <c r="A92" s="56" t="s">
        <v>265</v>
      </c>
      <c r="B92" t="str">
        <f>IF(NOT(ISBLANK(VLOOKUP(A92,'ITS Apps-IIPM'!$E$4:$V$291,2,FALSE))),VLOOKUP(A92,'ITS Apps-IIPM'!$E$4:$V$291,2,FALSE),"")</f>
        <v>SOA Management Console Canada</v>
      </c>
      <c r="C92" t="str">
        <f>IF(NOT(ISBLANK(VLOOKUP(A92,'ITS Apps-IIPM'!$E$4:$V$291,4,FALSE))),VLOOKUP(A92,'ITS Apps-IIPM'!$E$4:$V$291,4,FALSE),"")</f>
        <v>Stefanovic, Snezana</v>
      </c>
      <c r="D92" s="79">
        <f>IF(NOT(ISBLANK(VLOOKUP(A92,'ITS Apps-IIPM'!$E$4:$V$291,13,FALSE))),VLOOKUP(A92,'ITS Apps-IIPM'!$E$4:$V$291,13,FALSE),"")</f>
        <v>42912</v>
      </c>
      <c r="E92" s="79">
        <f>IF(NOT(ISBLANK(VLOOKUP(A92,'ITS Apps-IIPM'!$E$4:$V$291,14,FALSE))),VLOOKUP(A92,'ITS Apps-IIPM'!$E$4:$V$291,14,FALSE),"")</f>
        <v>43274</v>
      </c>
      <c r="F92" s="79" t="str">
        <f>IF(NOT(ISBLANK(VLOOKUP(A92,'ITS Apps-IIPM'!$E$4:$V$291,15,FALSE))),VLOOKUP(A92,'ITS Apps-IIPM'!$E$4:$V$291,15,FALSE),"")</f>
        <v>2 year</v>
      </c>
      <c r="G92" s="79" t="str">
        <f>IF(NOT(ISBLANK(VLOOKUP(A92,'ITS Apps-IIPM'!$E$4:$V$291,3,FALSE))),VLOOKUP(A92,'ITS Apps-IIPM'!$E$4:$V$291,3,FALSE),"")</f>
        <v>Franz, Laurent (RBC IS)</v>
      </c>
      <c r="H92" s="79" t="str">
        <f>IF("5-Confirmed SLA Not Required"=VLOOKUP(A92,'ITS Apps-IIPM'!$E$4:$V$291,12,FALSE),"N/A",IF("2-In Progress"=VLOOKUP(A92,'ITS Apps-IIPM'!$E$4:$V$291,12,FALSE),"In Progress",""))</f>
        <v/>
      </c>
      <c r="I92" s="79" t="str">
        <f>IF(NOT(ISBLANK(VLOOKUP(A92,'ITS Apps-IIPM'!$E$4:$V$291,18,FALSE))),VLOOKUP(A92,'ITS Apps-IIPM'!$E$4:$V$291,18,FALSE),"")</f>
        <v xml:space="preserve">OLA. </v>
      </c>
      <c r="J92" s="79" t="str">
        <f>IF(NOT(ISBLANK(VLOOKUP(A92,'ITS Apps-IIPM'!$E$4:$BB$291,21,FALSE))),VLOOKUP(A92,'ITS Apps-IIPM'!$E$4:$BB$291,21,FALSE),"")</f>
        <v>3-Not Started</v>
      </c>
      <c r="K92" s="79" t="str">
        <f>IF(NOT(ISBLANK(VLOOKUP(A92,'ITS Apps-IIPM'!$E$4:$BB$291,22,FALSE))),VLOOKUP(A92,'ITS Apps-IIPM'!$E$4:$BB$291,22,FALSE),"")</f>
        <v/>
      </c>
      <c r="L92" s="79" t="str">
        <f>IF(NOT(ISBLANK(VLOOKUP(A92,'ITS Apps-IIPM'!$E$4:$BB$291,23,FALSE))),VLOOKUP(A92,'ITS Apps-IIPM'!$E$4:$BB$291,23,FALSE),"")</f>
        <v/>
      </c>
      <c r="M92" s="79" t="str">
        <f>IF(NOT(ISBLANK(VLOOKUP(A92,'ITS Apps-IIPM'!$E$4:$BB$291,24,FALSE))),VLOOKUP(A92,'ITS Apps-IIPM'!$E$4:$BB$291,24,FALSE),"")</f>
        <v>3-Not Started</v>
      </c>
      <c r="N92" s="79" t="str">
        <f>IF(NOT(ISBLANK(VLOOKUP(A92,'ITS Apps-IIPM'!$E$4:$BB$291,25,FALSE))),VLOOKUP(A92,'ITS Apps-IIPM'!$E$4:$BB$291,25,FALSE),"")</f>
        <v/>
      </c>
    </row>
    <row r="93" spans="1:14">
      <c r="A93" s="56" t="s">
        <v>614</v>
      </c>
      <c r="B93" t="str">
        <f>IF(NOT(ISBLANK(VLOOKUP(A93,'ITS Apps-IIPM'!$E$4:$V$291,2,FALSE))),VLOOKUP(A93,'ITS Apps-IIPM'!$E$4:$V$291,2,FALSE),"")</f>
        <v>ICS OPES</v>
      </c>
      <c r="C93" t="str">
        <f>IF(NOT(ISBLANK(VLOOKUP(A93,'ITS Apps-IIPM'!$E$4:$V$291,4,FALSE))),VLOOKUP(A93,'ITS Apps-IIPM'!$E$4:$V$291,4,FALSE),"")</f>
        <v>Markakis, Bob</v>
      </c>
      <c r="D93" s="79">
        <f>IF(NOT(ISBLANK(VLOOKUP(A93,'ITS Apps-IIPM'!$E$4:$V$291,13,FALSE))),VLOOKUP(A93,'ITS Apps-IIPM'!$E$4:$V$291,13,FALSE),"")</f>
        <v>42898</v>
      </c>
      <c r="E93" s="79">
        <f>IF(NOT(ISBLANK(VLOOKUP(A93,'ITS Apps-IIPM'!$E$4:$V$291,14,FALSE))),VLOOKUP(A93,'ITS Apps-IIPM'!$E$4:$V$291,14,FALSE),"")</f>
        <v>43259</v>
      </c>
      <c r="F93" s="79" t="str">
        <f>IF(NOT(ISBLANK(VLOOKUP(A93,'ITS Apps-IIPM'!$E$4:$V$291,15,FALSE))),VLOOKUP(A93,'ITS Apps-IIPM'!$E$4:$V$291,15,FALSE),"")</f>
        <v>Quarterly</v>
      </c>
      <c r="G93" s="79" t="str">
        <f>IF(NOT(ISBLANK(VLOOKUP(A93,'ITS Apps-IIPM'!$E$4:$V$291,3,FALSE))),VLOOKUP(A93,'ITS Apps-IIPM'!$E$4:$V$291,3,FALSE),"")</f>
        <v>Desilets, Raymond (RBC I&amp;TS)</v>
      </c>
      <c r="H93" s="79" t="str">
        <f>IF("5-Confirmed SLA Not Required"=VLOOKUP(A93,'ITS Apps-IIPM'!$E$4:$V$291,12,FALSE),"N/A",IF("2-In Progress"=VLOOKUP(A93,'ITS Apps-IIPM'!$E$4:$V$291,12,FALSE),"In Progress",""))</f>
        <v/>
      </c>
      <c r="I93" s="79" t="str">
        <f>IF(NOT(ISBLANK(VLOOKUP(A93,'ITS Apps-IIPM'!$E$4:$V$291,18,FALSE))),VLOOKUP(A93,'ITS Apps-IIPM'!$E$4:$V$291,18,FALSE),"")</f>
        <v/>
      </c>
      <c r="J93" s="79" t="str">
        <f>IF(NOT(ISBLANK(VLOOKUP(A93,'ITS Apps-IIPM'!$E$4:$BB$291,21,FALSE))),VLOOKUP(A93,'ITS Apps-IIPM'!$E$4:$BB$291,21,FALSE),"")</f>
        <v>1-In Good Standing</v>
      </c>
      <c r="K93" s="79" t="str">
        <f>IF(NOT(ISBLANK(VLOOKUP(A93,'ITS Apps-IIPM'!$E$4:$BB$291,22,FALSE))),VLOOKUP(A93,'ITS Apps-IIPM'!$E$4:$BB$291,22,FALSE),"")</f>
        <v/>
      </c>
      <c r="L93" s="79" t="str">
        <f>IF(NOT(ISBLANK(VLOOKUP(A93,'ITS Apps-IIPM'!$E$4:$BB$291,23,FALSE))),VLOOKUP(A93,'ITS Apps-IIPM'!$E$4:$BB$291,23,FALSE),"")</f>
        <v/>
      </c>
      <c r="M93" s="79" t="str">
        <f>IF(NOT(ISBLANK(VLOOKUP(A93,'ITS Apps-IIPM'!$E$4:$BB$291,24,FALSE))),VLOOKUP(A93,'ITS Apps-IIPM'!$E$4:$BB$291,24,FALSE),"")</f>
        <v>1-In Good Standing</v>
      </c>
      <c r="N93" s="79" t="str">
        <f>IF(NOT(ISBLANK(VLOOKUP(A93,'ITS Apps-IIPM'!$E$4:$BB$291,25,FALSE))),VLOOKUP(A93,'ITS Apps-IIPM'!$E$4:$BB$291,25,FALSE),"")</f>
        <v/>
      </c>
    </row>
    <row r="94" spans="1:14">
      <c r="A94" s="56" t="s">
        <v>200</v>
      </c>
      <c r="B94" t="str">
        <f>IF(NOT(ISBLANK(VLOOKUP(A94,'ITS Apps-IIPM'!$E$4:$V$291,2,FALSE))),VLOOKUP(A94,'ITS Apps-IIPM'!$E$4:$V$291,2,FALSE),"")</f>
        <v>MAGNITUDE</v>
      </c>
      <c r="C94" t="str">
        <f>IF(NOT(ISBLANK(VLOOKUP(A94,'ITS Apps-IIPM'!$E$4:$V$291,4,FALSE))),VLOOKUP(A94,'ITS Apps-IIPM'!$E$4:$V$291,4,FALSE),"")</f>
        <v>Stefanovic, Snezana</v>
      </c>
      <c r="D94" s="79">
        <f>IF(NOT(ISBLANK(VLOOKUP(A94,'ITS Apps-IIPM'!$E$4:$V$291,13,FALSE))),VLOOKUP(A94,'ITS Apps-IIPM'!$E$4:$V$291,13,FALSE),"")</f>
        <v>42886</v>
      </c>
      <c r="E94" s="79">
        <f>IF(NOT(ISBLANK(VLOOKUP(A94,'ITS Apps-IIPM'!$E$4:$V$291,14,FALSE))),VLOOKUP(A94,'ITS Apps-IIPM'!$E$4:$V$291,14,FALSE),"")</f>
        <v>43250</v>
      </c>
      <c r="F94" s="79" t="str">
        <f>IF(NOT(ISBLANK(VLOOKUP(A94,'ITS Apps-IIPM'!$E$4:$V$291,15,FALSE))),VLOOKUP(A94,'ITS Apps-IIPM'!$E$4:$V$291,15,FALSE),"")</f>
        <v>Quarterly</v>
      </c>
      <c r="G94" s="79" t="str">
        <f>IF(NOT(ISBLANK(VLOOKUP(A94,'ITS Apps-IIPM'!$E$4:$V$291,3,FALSE))),VLOOKUP(A94,'ITS Apps-IIPM'!$E$4:$V$291,3,FALSE),"")</f>
        <v>Hillard, Philippe (RBC IS)</v>
      </c>
      <c r="H94" s="79" t="str">
        <f>IF("5-Confirmed SLA Not Required"=VLOOKUP(A94,'ITS Apps-IIPM'!$E$4:$V$291,12,FALSE),"N/A",IF("2-In Progress"=VLOOKUP(A94,'ITS Apps-IIPM'!$E$4:$V$291,12,FALSE),"In Progress",""))</f>
        <v/>
      </c>
      <c r="I94" s="79" t="str">
        <f>IF(NOT(ISBLANK(VLOOKUP(A94,'ITS Apps-IIPM'!$E$4:$V$291,18,FALSE))),VLOOKUP(A94,'ITS Apps-IIPM'!$E$4:$V$291,18,FALSE),"")</f>
        <v/>
      </c>
      <c r="J94" s="79" t="str">
        <f>IF(NOT(ISBLANK(VLOOKUP(A94,'ITS Apps-IIPM'!$E$4:$BB$291,21,FALSE))),VLOOKUP(A94,'ITS Apps-IIPM'!$E$4:$BB$291,21,FALSE),"")</f>
        <v>1-In Good Standing</v>
      </c>
      <c r="K94" s="79" t="str">
        <f>IF(NOT(ISBLANK(VLOOKUP(A94,'ITS Apps-IIPM'!$E$4:$BB$291,22,FALSE))),VLOOKUP(A94,'ITS Apps-IIPM'!$E$4:$BB$291,22,FALSE),"")</f>
        <v/>
      </c>
      <c r="L94" s="79" t="str">
        <f>IF(NOT(ISBLANK(VLOOKUP(A94,'ITS Apps-IIPM'!$E$4:$BB$291,23,FALSE))),VLOOKUP(A94,'ITS Apps-IIPM'!$E$4:$BB$291,23,FALSE),"")</f>
        <v/>
      </c>
      <c r="M94" s="79" t="str">
        <f>IF(NOT(ISBLANK(VLOOKUP(A94,'ITS Apps-IIPM'!$E$4:$BB$291,24,FALSE))),VLOOKUP(A94,'ITS Apps-IIPM'!$E$4:$BB$291,24,FALSE),"")</f>
        <v>6-Infrastructure/ Availability Implemented</v>
      </c>
      <c r="N94" s="79" t="str">
        <f>IF(NOT(ISBLANK(VLOOKUP(A94,'ITS Apps-IIPM'!$E$4:$BB$291,25,FALSE))),VLOOKUP(A94,'ITS Apps-IIPM'!$E$4:$BB$291,25,FALSE),"")</f>
        <v/>
      </c>
    </row>
    <row r="95" spans="1:14">
      <c r="A95" s="56" t="s">
        <v>272</v>
      </c>
      <c r="B95" t="str">
        <f>IF(NOT(ISBLANK(VLOOKUP(A95,'ITS Apps-IIPM'!$E$4:$V$291,2,FALSE))),VLOOKUP(A95,'ITS Apps-IIPM'!$E$4:$V$291,2,FALSE),"")</f>
        <v>LIBOR Rate Submission Tool</v>
      </c>
      <c r="C95" t="str">
        <f>IF(NOT(ISBLANK(VLOOKUP(A95,'ITS Apps-IIPM'!$E$4:$V$291,4,FALSE))),VLOOKUP(A95,'ITS Apps-IIPM'!$E$4:$V$291,4,FALSE),"")</f>
        <v>Rastegar, Afsaneh</v>
      </c>
      <c r="D95" s="79">
        <f>IF(NOT(ISBLANK(VLOOKUP(A95,'ITS Apps-IIPM'!$E$4:$V$291,13,FALSE))),VLOOKUP(A95,'ITS Apps-IIPM'!$E$4:$V$291,13,FALSE),"")</f>
        <v>42788</v>
      </c>
      <c r="E95" s="79">
        <f>IF(NOT(ISBLANK(VLOOKUP(A95,'ITS Apps-IIPM'!$E$4:$V$291,14,FALSE))),VLOOKUP(A95,'ITS Apps-IIPM'!$E$4:$V$291,14,FALSE),"")</f>
        <v>43518</v>
      </c>
      <c r="F95" s="79" t="str">
        <f>IF(NOT(ISBLANK(VLOOKUP(A95,'ITS Apps-IIPM'!$E$4:$V$291,15,FALSE))),VLOOKUP(A95,'ITS Apps-IIPM'!$E$4:$V$291,15,FALSE),"")</f>
        <v>Quarterly</v>
      </c>
      <c r="G95" s="79" t="str">
        <f>IF(NOT(ISBLANK(VLOOKUP(A95,'ITS Apps-IIPM'!$E$4:$V$291,3,FALSE))),VLOOKUP(A95,'ITS Apps-IIPM'!$E$4:$V$291,3,FALSE),"")</f>
        <v>Vishwanathan, Venkatraman</v>
      </c>
      <c r="H95" s="79" t="str">
        <f>IF("5-Confirmed SLA Not Required"=VLOOKUP(A95,'ITS Apps-IIPM'!$E$4:$V$291,12,FALSE),"N/A",IF("2-In Progress"=VLOOKUP(A95,'ITS Apps-IIPM'!$E$4:$V$291,12,FALSE),"In Progress",""))</f>
        <v/>
      </c>
      <c r="I95" s="79" t="str">
        <f>IF(NOT(ISBLANK(VLOOKUP(A95,'ITS Apps-IIPM'!$E$4:$V$291,18,FALSE))),VLOOKUP(A95,'ITS Apps-IIPM'!$E$4:$V$291,18,FALSE),"")</f>
        <v/>
      </c>
      <c r="J95" s="79" t="str">
        <f>IF(NOT(ISBLANK(VLOOKUP(A95,'ITS Apps-IIPM'!$E$4:$BB$291,21,FALSE))),VLOOKUP(A95,'ITS Apps-IIPM'!$E$4:$BB$291,21,FALSE),"")</f>
        <v>3-Not Started</v>
      </c>
      <c r="K95" s="79" t="str">
        <f>IF(NOT(ISBLANK(VLOOKUP(A95,'ITS Apps-IIPM'!$E$4:$BB$291,22,FALSE))),VLOOKUP(A95,'ITS Apps-IIPM'!$E$4:$BB$291,22,FALSE),"")</f>
        <v/>
      </c>
      <c r="L95" s="79" t="str">
        <f>IF(NOT(ISBLANK(VLOOKUP(A95,'ITS Apps-IIPM'!$E$4:$BB$291,23,FALSE))),VLOOKUP(A95,'ITS Apps-IIPM'!$E$4:$BB$291,23,FALSE),"")</f>
        <v/>
      </c>
      <c r="M95" s="79" t="str">
        <f>IF(NOT(ISBLANK(VLOOKUP(A95,'ITS Apps-IIPM'!$E$4:$BB$291,24,FALSE))),VLOOKUP(A95,'ITS Apps-IIPM'!$E$4:$BB$291,24,FALSE),"")</f>
        <v>3-Not Started</v>
      </c>
      <c r="N95" s="79" t="str">
        <f>IF(NOT(ISBLANK(VLOOKUP(A95,'ITS Apps-IIPM'!$E$4:$BB$291,25,FALSE))),VLOOKUP(A95,'ITS Apps-IIPM'!$E$4:$BB$291,25,FALSE),"")</f>
        <v/>
      </c>
    </row>
    <row r="96" spans="1:14">
      <c r="A96" s="56" t="s">
        <v>275</v>
      </c>
      <c r="B96" t="str">
        <f>IF(NOT(ISBLANK(VLOOKUP(A96,'ITS Apps-IIPM'!$E$4:$V$291,2,FALSE))),VLOOKUP(A96,'ITS Apps-IIPM'!$E$4:$V$291,2,FALSE),"")</f>
        <v>Swift Alliance Workstation - UK</v>
      </c>
      <c r="C96" t="str">
        <f>IF(NOT(ISBLANK(VLOOKUP(A96,'ITS Apps-IIPM'!$E$4:$V$291,4,FALSE))),VLOOKUP(A96,'ITS Apps-IIPM'!$E$4:$V$291,4,FALSE),"")</f>
        <v>Markakis, Bob</v>
      </c>
      <c r="D96" s="79">
        <f>IF(NOT(ISBLANK(VLOOKUP(A96,'ITS Apps-IIPM'!$E$4:$V$291,13,FALSE))),VLOOKUP(A96,'ITS Apps-IIPM'!$E$4:$V$291,13,FALSE),"")</f>
        <v>42873</v>
      </c>
      <c r="E96" s="79">
        <f>IF(NOT(ISBLANK(VLOOKUP(A96,'ITS Apps-IIPM'!$E$4:$V$291,14,FALSE))),VLOOKUP(A96,'ITS Apps-IIPM'!$E$4:$V$291,14,FALSE),"")</f>
        <v>43238</v>
      </c>
      <c r="F96" s="79" t="str">
        <f>IF(NOT(ISBLANK(VLOOKUP(A96,'ITS Apps-IIPM'!$E$4:$V$291,15,FALSE))),VLOOKUP(A96,'ITS Apps-IIPM'!$E$4:$V$291,15,FALSE),"")</f>
        <v>Monthly</v>
      </c>
      <c r="G96" s="79" t="str">
        <f>IF(NOT(ISBLANK(VLOOKUP(A96,'ITS Apps-IIPM'!$E$4:$V$291,3,FALSE))),VLOOKUP(A96,'ITS Apps-IIPM'!$E$4:$V$291,3,FALSE),"")</f>
        <v>Cain, Neill (RBC IS)</v>
      </c>
      <c r="H96" s="79" t="str">
        <f>IF("5-Confirmed SLA Not Required"=VLOOKUP(A96,'ITS Apps-IIPM'!$E$4:$V$291,12,FALSE),"N/A",IF("2-In Progress"=VLOOKUP(A96,'ITS Apps-IIPM'!$E$4:$V$291,12,FALSE),"In Progress",""))</f>
        <v/>
      </c>
      <c r="I96" s="79" t="str">
        <f>IF(NOT(ISBLANK(VLOOKUP(A96,'ITS Apps-IIPM'!$E$4:$V$291,18,FALSE))),VLOOKUP(A96,'ITS Apps-IIPM'!$E$4:$V$291,18,FALSE),"")</f>
        <v/>
      </c>
      <c r="J96" s="79" t="str">
        <f>IF(NOT(ISBLANK(VLOOKUP(A96,'ITS Apps-IIPM'!$E$4:$BB$291,21,FALSE))),VLOOKUP(A96,'ITS Apps-IIPM'!$E$4:$BB$291,21,FALSE),"")</f>
        <v>1-In Good Standing</v>
      </c>
      <c r="K96" s="79" t="str">
        <f>IF(NOT(ISBLANK(VLOOKUP(A96,'ITS Apps-IIPM'!$E$4:$BB$291,22,FALSE))),VLOOKUP(A96,'ITS Apps-IIPM'!$E$4:$BB$291,22,FALSE),"")</f>
        <v/>
      </c>
      <c r="L96" s="79" t="str">
        <f>IF(NOT(ISBLANK(VLOOKUP(A96,'ITS Apps-IIPM'!$E$4:$BB$291,23,FALSE))),VLOOKUP(A96,'ITS Apps-IIPM'!$E$4:$BB$291,23,FALSE),"")</f>
        <v/>
      </c>
      <c r="M96" s="79" t="str">
        <f>IF(NOT(ISBLANK(VLOOKUP(A96,'ITS Apps-IIPM'!$E$4:$BB$291,24,FALSE))),VLOOKUP(A96,'ITS Apps-IIPM'!$E$4:$BB$291,24,FALSE),"")</f>
        <v>6-Infrastructure/ Availability Implemented</v>
      </c>
      <c r="N96" s="79" t="str">
        <f>IF(NOT(ISBLANK(VLOOKUP(A96,'ITS Apps-IIPM'!$E$4:$BB$291,25,FALSE))),VLOOKUP(A96,'ITS Apps-IIPM'!$E$4:$BB$291,25,FALSE),"")</f>
        <v/>
      </c>
    </row>
    <row r="97" spans="1:14">
      <c r="A97" s="56" t="s">
        <v>279</v>
      </c>
      <c r="B97" t="str">
        <f>IF(NOT(ISBLANK(VLOOKUP(A97,'ITS Apps-IIPM'!$E$4:$V$291,2,FALSE))),VLOOKUP(A97,'ITS Apps-IIPM'!$E$4:$V$291,2,FALSE),"")</f>
        <v>Data Exchange - DX</v>
      </c>
      <c r="C97" t="str">
        <f>IF(NOT(ISBLANK(VLOOKUP(A97,'ITS Apps-IIPM'!$E$4:$V$291,4,FALSE))),VLOOKUP(A97,'ITS Apps-IIPM'!$E$4:$V$291,4,FALSE),"")</f>
        <v>de Lucy, Chloe</v>
      </c>
      <c r="D97" s="79">
        <f>IF(NOT(ISBLANK(VLOOKUP(A97,'ITS Apps-IIPM'!$E$4:$V$291,13,FALSE))),VLOOKUP(A97,'ITS Apps-IIPM'!$E$4:$V$291,13,FALSE),"")</f>
        <v>42873</v>
      </c>
      <c r="E97" s="79">
        <f>IF(NOT(ISBLANK(VLOOKUP(A97,'ITS Apps-IIPM'!$E$4:$V$291,14,FALSE))),VLOOKUP(A97,'ITS Apps-IIPM'!$E$4:$V$291,14,FALSE),"")</f>
        <v>43238</v>
      </c>
      <c r="F97" s="79" t="str">
        <f>IF(NOT(ISBLANK(VLOOKUP(A97,'ITS Apps-IIPM'!$E$4:$V$291,15,FALSE))),VLOOKUP(A97,'ITS Apps-IIPM'!$E$4:$V$291,15,FALSE),"")</f>
        <v>Monthly</v>
      </c>
      <c r="G97" s="79" t="str">
        <f>IF(NOT(ISBLANK(VLOOKUP(A97,'ITS Apps-IIPM'!$E$4:$V$291,3,FALSE))),VLOOKUP(A97,'ITS Apps-IIPM'!$E$4:$V$291,3,FALSE),"")</f>
        <v>Abeymon, Sherly (RBC IS)</v>
      </c>
      <c r="H97" s="79" t="str">
        <f>IF("5-Confirmed SLA Not Required"=VLOOKUP(A97,'ITS Apps-IIPM'!$E$4:$V$291,12,FALSE),"N/A",IF("2-In Progress"=VLOOKUP(A97,'ITS Apps-IIPM'!$E$4:$V$291,12,FALSE),"In Progress",""))</f>
        <v/>
      </c>
      <c r="I97" s="79" t="str">
        <f>IF(NOT(ISBLANK(VLOOKUP(A97,'ITS Apps-IIPM'!$E$4:$V$291,18,FALSE))),VLOOKUP(A97,'ITS Apps-IIPM'!$E$4:$V$291,18,FALSE),"")</f>
        <v/>
      </c>
      <c r="J97" s="79" t="str">
        <f>IF(NOT(ISBLANK(VLOOKUP(A97,'ITS Apps-IIPM'!$E$4:$BB$291,21,FALSE))),VLOOKUP(A97,'ITS Apps-IIPM'!$E$4:$BB$291,21,FALSE),"")</f>
        <v>1-In Good Standing</v>
      </c>
      <c r="K97" s="79" t="str">
        <f>IF(NOT(ISBLANK(VLOOKUP(A97,'ITS Apps-IIPM'!$E$4:$BB$291,22,FALSE))),VLOOKUP(A97,'ITS Apps-IIPM'!$E$4:$BB$291,22,FALSE),"")</f>
        <v/>
      </c>
      <c r="L97" s="79" t="str">
        <f>IF(NOT(ISBLANK(VLOOKUP(A97,'ITS Apps-IIPM'!$E$4:$BB$291,23,FALSE))),VLOOKUP(A97,'ITS Apps-IIPM'!$E$4:$BB$291,23,FALSE),"")</f>
        <v/>
      </c>
      <c r="M97" s="79" t="str">
        <f>IF(NOT(ISBLANK(VLOOKUP(A97,'ITS Apps-IIPM'!$E$4:$BB$291,24,FALSE))),VLOOKUP(A97,'ITS Apps-IIPM'!$E$4:$BB$291,24,FALSE),"")</f>
        <v>6-Infrastructure/ Availability Implemented</v>
      </c>
      <c r="N97" s="79" t="str">
        <f>IF(NOT(ISBLANK(VLOOKUP(A97,'ITS Apps-IIPM'!$E$4:$BB$291,25,FALSE))),VLOOKUP(A97,'ITS Apps-IIPM'!$E$4:$BB$291,25,FALSE),"")</f>
        <v/>
      </c>
    </row>
    <row r="98" spans="1:14">
      <c r="A98" s="56" t="s">
        <v>281</v>
      </c>
      <c r="B98" t="str">
        <f>IF(NOT(ISBLANK(VLOOKUP(A98,'ITS Apps-IIPM'!$E$4:$V$291,2,FALSE))),VLOOKUP(A98,'ITS Apps-IIPM'!$E$4:$V$291,2,FALSE),"")</f>
        <v>Crest GUI</v>
      </c>
      <c r="C98" t="str">
        <f>IF(NOT(ISBLANK(VLOOKUP(A98,'ITS Apps-IIPM'!$E$4:$V$291,4,FALSE))),VLOOKUP(A98,'ITS Apps-IIPM'!$E$4:$V$291,4,FALSE),"")</f>
        <v>Markakis, Bob</v>
      </c>
      <c r="D98" s="79">
        <f>IF(NOT(ISBLANK(VLOOKUP(A98,'ITS Apps-IIPM'!$E$4:$V$291,13,FALSE))),VLOOKUP(A98,'ITS Apps-IIPM'!$E$4:$V$291,13,FALSE),"")</f>
        <v>42878</v>
      </c>
      <c r="E98" s="79" t="str">
        <f>IF(NOT(ISBLANK(VLOOKUP(A98,'ITS Apps-IIPM'!$E$4:$V$291,14,FALSE))),VLOOKUP(A98,'ITS Apps-IIPM'!$E$4:$V$291,14,FALSE),"")</f>
        <v/>
      </c>
      <c r="F98" s="79" t="str">
        <f>IF(NOT(ISBLANK(VLOOKUP(A98,'ITS Apps-IIPM'!$E$4:$V$291,15,FALSE))),VLOOKUP(A98,'ITS Apps-IIPM'!$E$4:$V$291,15,FALSE),"")</f>
        <v>Monthly</v>
      </c>
      <c r="G98" s="79" t="str">
        <f>IF(NOT(ISBLANK(VLOOKUP(A98,'ITS Apps-IIPM'!$E$4:$V$291,3,FALSE))),VLOOKUP(A98,'ITS Apps-IIPM'!$E$4:$V$291,3,FALSE),"")</f>
        <v>Williamson, Craig (RBC IS)</v>
      </c>
      <c r="H98" s="79" t="str">
        <f>IF("5-Confirmed SLA Not Required"=VLOOKUP(A98,'ITS Apps-IIPM'!$E$4:$V$291,12,FALSE),"N/A",IF("2-In Progress"=VLOOKUP(A98,'ITS Apps-IIPM'!$E$4:$V$291,12,FALSE),"In Progress",""))</f>
        <v/>
      </c>
      <c r="I98" s="79" t="str">
        <f>IF(NOT(ISBLANK(VLOOKUP(A98,'ITS Apps-IIPM'!$E$4:$V$291,18,FALSE))),VLOOKUP(A98,'ITS Apps-IIPM'!$E$4:$V$291,18,FALSE),"")</f>
        <v>can't open email approvals</v>
      </c>
      <c r="J98" s="79" t="str">
        <f>IF(NOT(ISBLANK(VLOOKUP(A98,'ITS Apps-IIPM'!$E$4:$BB$291,21,FALSE))),VLOOKUP(A98,'ITS Apps-IIPM'!$E$4:$BB$291,21,FALSE),"")</f>
        <v>1-In Good Standing</v>
      </c>
      <c r="K98" s="79" t="str">
        <f>IF(NOT(ISBLANK(VLOOKUP(A98,'ITS Apps-IIPM'!$E$4:$BB$291,22,FALSE))),VLOOKUP(A98,'ITS Apps-IIPM'!$E$4:$BB$291,22,FALSE),"")</f>
        <v/>
      </c>
      <c r="L98" s="79" t="str">
        <f>IF(NOT(ISBLANK(VLOOKUP(A98,'ITS Apps-IIPM'!$E$4:$BB$291,23,FALSE))),VLOOKUP(A98,'ITS Apps-IIPM'!$E$4:$BB$291,23,FALSE),"")</f>
        <v/>
      </c>
      <c r="M98" s="79" t="str">
        <f>IF(NOT(ISBLANK(VLOOKUP(A98,'ITS Apps-IIPM'!$E$4:$BB$291,24,FALSE))),VLOOKUP(A98,'ITS Apps-IIPM'!$E$4:$BB$291,24,FALSE),"")</f>
        <v>6-Infrastructure/ Availability Implemented</v>
      </c>
      <c r="N98" s="79" t="str">
        <f>IF(NOT(ISBLANK(VLOOKUP(A98,'ITS Apps-IIPM'!$E$4:$BB$291,25,FALSE))),VLOOKUP(A98,'ITS Apps-IIPM'!$E$4:$BB$291,25,FALSE),"")</f>
        <v/>
      </c>
    </row>
    <row r="99" spans="1:14">
      <c r="A99" s="56" t="s">
        <v>283</v>
      </c>
      <c r="B99" t="str">
        <f>IF(NOT(ISBLANK(VLOOKUP(A99,'ITS Apps-IIPM'!$E$4:$V$291,2,FALSE))),VLOOKUP(A99,'ITS Apps-IIPM'!$E$4:$V$291,2,FALSE),"")</f>
        <v>BLUEBIRD</v>
      </c>
      <c r="C99" t="str">
        <f>IF(NOT(ISBLANK(VLOOKUP(A99,'ITS Apps-IIPM'!$E$4:$V$291,4,FALSE))),VLOOKUP(A99,'ITS Apps-IIPM'!$E$4:$V$291,4,FALSE),"")</f>
        <v>de Lucy, Chloe</v>
      </c>
      <c r="D99" s="79">
        <f>IF(NOT(ISBLANK(VLOOKUP(A99,'ITS Apps-IIPM'!$E$4:$V$291,13,FALSE))),VLOOKUP(A99,'ITS Apps-IIPM'!$E$4:$V$291,13,FALSE),"")</f>
        <v>42821</v>
      </c>
      <c r="E99" s="79">
        <f>IF(NOT(ISBLANK(VLOOKUP(A99,'ITS Apps-IIPM'!$E$4:$V$291,14,FALSE))),VLOOKUP(A99,'ITS Apps-IIPM'!$E$4:$V$291,14,FALSE),"")</f>
        <v>43186</v>
      </c>
      <c r="F99" s="79" t="str">
        <f>IF(NOT(ISBLANK(VLOOKUP(A99,'ITS Apps-IIPM'!$E$4:$V$291,15,FALSE))),VLOOKUP(A99,'ITS Apps-IIPM'!$E$4:$V$291,15,FALSE),"")</f>
        <v>Mutually Agreeable</v>
      </c>
      <c r="G99" s="79" t="str">
        <f>IF(NOT(ISBLANK(VLOOKUP(A99,'ITS Apps-IIPM'!$E$4:$V$291,3,FALSE))),VLOOKUP(A99,'ITS Apps-IIPM'!$E$4:$V$291,3,FALSE),"")</f>
        <v>Panic, Vladan (RBC IS)</v>
      </c>
      <c r="H99" s="79" t="str">
        <f>IF("5-Confirmed SLA Not Required"=VLOOKUP(A99,'ITS Apps-IIPM'!$E$4:$V$291,12,FALSE),"N/A",IF("2-In Progress"=VLOOKUP(A99,'ITS Apps-IIPM'!$E$4:$V$291,12,FALSE),"In Progress",""))</f>
        <v/>
      </c>
      <c r="I99" s="79" t="str">
        <f>IF(NOT(ISBLANK(VLOOKUP(A99,'ITS Apps-IIPM'!$E$4:$V$291,18,FALSE))),VLOOKUP(A99,'ITS Apps-IIPM'!$E$4:$V$291,18,FALSE),"")</f>
        <v/>
      </c>
      <c r="J99" s="79" t="str">
        <f>IF(NOT(ISBLANK(VLOOKUP(A99,'ITS Apps-IIPM'!$E$4:$BB$291,21,FALSE))),VLOOKUP(A99,'ITS Apps-IIPM'!$E$4:$BB$291,21,FALSE),"")</f>
        <v>3-Not Started</v>
      </c>
      <c r="K99" s="79" t="str">
        <f>IF(NOT(ISBLANK(VLOOKUP(A99,'ITS Apps-IIPM'!$E$4:$BB$291,22,FALSE))),VLOOKUP(A99,'ITS Apps-IIPM'!$E$4:$BB$291,22,FALSE),"")</f>
        <v/>
      </c>
      <c r="L99" s="79" t="str">
        <f>IF(NOT(ISBLANK(VLOOKUP(A99,'ITS Apps-IIPM'!$E$4:$BB$291,23,FALSE))),VLOOKUP(A99,'ITS Apps-IIPM'!$E$4:$BB$291,23,FALSE),"")</f>
        <v>vendor apps, don't expect to have KPIs</v>
      </c>
      <c r="M99" s="79" t="str">
        <f>IF(NOT(ISBLANK(VLOOKUP(A99,'ITS Apps-IIPM'!$E$4:$BB$291,24,FALSE))),VLOOKUP(A99,'ITS Apps-IIPM'!$E$4:$BB$291,24,FALSE),"")</f>
        <v>3-Not Started</v>
      </c>
      <c r="N99" s="79" t="str">
        <f>IF(NOT(ISBLANK(VLOOKUP(A99,'ITS Apps-IIPM'!$E$4:$BB$291,25,FALSE))),VLOOKUP(A99,'ITS Apps-IIPM'!$E$4:$BB$291,25,FALSE),"")</f>
        <v/>
      </c>
    </row>
    <row r="100" spans="1:14">
      <c r="A100" s="56" t="s">
        <v>285</v>
      </c>
      <c r="B100" t="str">
        <f>IF(NOT(ISBLANK(VLOOKUP(A100,'ITS Apps-IIPM'!$E$4:$V$291,2,FALSE))),VLOOKUP(A100,'ITS Apps-IIPM'!$E$4:$V$291,2,FALSE),"")</f>
        <v>SECURITIES LENDING - EXTENSION</v>
      </c>
      <c r="C100" t="str">
        <f>IF(NOT(ISBLANK(VLOOKUP(A100,'ITS Apps-IIPM'!$E$4:$V$291,4,FALSE))),VLOOKUP(A100,'ITS Apps-IIPM'!$E$4:$V$291,4,FALSE),"")</f>
        <v>Rastegar, Afsaneh</v>
      </c>
      <c r="D100" s="79" t="str">
        <f>IF(NOT(ISBLANK(VLOOKUP(A100,'ITS Apps-IIPM'!$E$4:$V$291,13,FALSE))),VLOOKUP(A100,'ITS Apps-IIPM'!$E$4:$V$291,13,FALSE),"")</f>
        <v>N/A</v>
      </c>
      <c r="E100" s="79" t="str">
        <f>IF(NOT(ISBLANK(VLOOKUP(A100,'ITS Apps-IIPM'!$E$4:$V$291,14,FALSE))),VLOOKUP(A100,'ITS Apps-IIPM'!$E$4:$V$291,14,FALSE),"")</f>
        <v/>
      </c>
      <c r="F100" s="79" t="str">
        <f>IF(NOT(ISBLANK(VLOOKUP(A100,'ITS Apps-IIPM'!$E$4:$V$291,15,FALSE))),VLOOKUP(A100,'ITS Apps-IIPM'!$E$4:$V$291,15,FALSE),"")</f>
        <v/>
      </c>
      <c r="G100" s="79" t="str">
        <f>IF(NOT(ISBLANK(VLOOKUP(A100,'ITS Apps-IIPM'!$E$4:$V$291,3,FALSE))),VLOOKUP(A100,'ITS Apps-IIPM'!$E$4:$V$291,3,FALSE),"")</f>
        <v>Rivera, Cristina (RBC IS)</v>
      </c>
      <c r="H100" s="79" t="str">
        <f>IF("5-Confirmed SLA Not Required"=VLOOKUP(A100,'ITS Apps-IIPM'!$E$4:$V$291,12,FALSE),"N/A",IF("2-In Progress"=VLOOKUP(A100,'ITS Apps-IIPM'!$E$4:$V$291,12,FALSE),"In Progress",""))</f>
        <v>N/A</v>
      </c>
      <c r="I100" s="79" t="str">
        <f>IF(NOT(ISBLANK(VLOOKUP(A100,'ITS Apps-IIPM'!$E$4:$V$291,18,FALSE))),VLOOKUP(A100,'ITS Apps-IIPM'!$E$4:$V$291,18,FALSE),"")</f>
        <v/>
      </c>
      <c r="J100" s="79" t="str">
        <f>IF(NOT(ISBLANK(VLOOKUP(A100,'ITS Apps-IIPM'!$E$4:$BB$291,21,FALSE))),VLOOKUP(A100,'ITS Apps-IIPM'!$E$4:$BB$291,21,FALSE),"")</f>
        <v>5-Not Required</v>
      </c>
      <c r="K100" s="79" t="str">
        <f>IF(NOT(ISBLANK(VLOOKUP(A100,'ITS Apps-IIPM'!$E$4:$BB$291,22,FALSE))),VLOOKUP(A100,'ITS Apps-IIPM'!$E$4:$BB$291,22,FALSE),"")</f>
        <v/>
      </c>
      <c r="L100" s="79" t="str">
        <f>IF(NOT(ISBLANK(VLOOKUP(A100,'ITS Apps-IIPM'!$E$4:$BB$291,23,FALSE))),VLOOKUP(A100,'ITS Apps-IIPM'!$E$4:$BB$291,23,FALSE),"")</f>
        <v/>
      </c>
      <c r="M100" s="79" t="str">
        <f>IF(NOT(ISBLANK(VLOOKUP(A100,'ITS Apps-IIPM'!$E$4:$BB$291,24,FALSE))),VLOOKUP(A100,'ITS Apps-IIPM'!$E$4:$BB$291,24,FALSE),"")</f>
        <v>5-Not Required</v>
      </c>
      <c r="N100" s="79" t="str">
        <f>IF(NOT(ISBLANK(VLOOKUP(A100,'ITS Apps-IIPM'!$E$4:$BB$291,25,FALSE))),VLOOKUP(A100,'ITS Apps-IIPM'!$E$4:$BB$291,25,FALSE),"")</f>
        <v/>
      </c>
    </row>
    <row r="101" spans="1:14">
      <c r="A101" s="56" t="s">
        <v>287</v>
      </c>
      <c r="B101" t="str">
        <f>IF(NOT(ISBLANK(VLOOKUP(A101,'ITS Apps-IIPM'!$E$4:$V$291,2,FALSE))),VLOOKUP(A101,'ITS Apps-IIPM'!$E$4:$V$291,2,FALSE),"")</f>
        <v xml:space="preserve"> SAFEWATCH (Filtering Online) </v>
      </c>
      <c r="C101" t="str">
        <f>IF(NOT(ISBLANK(VLOOKUP(A101,'ITS Apps-IIPM'!$E$4:$V$291,4,FALSE))),VLOOKUP(A101,'ITS Apps-IIPM'!$E$4:$V$291,4,FALSE),"")</f>
        <v>Markakis, Bob</v>
      </c>
      <c r="D101" s="79">
        <f>IF(NOT(ISBLANK(VLOOKUP(A101,'ITS Apps-IIPM'!$E$4:$V$291,13,FALSE))),VLOOKUP(A101,'ITS Apps-IIPM'!$E$4:$V$291,13,FALSE),"")</f>
        <v>42913</v>
      </c>
      <c r="E101" s="79">
        <f>IF(NOT(ISBLANK(VLOOKUP(A101,'ITS Apps-IIPM'!$E$4:$V$291,14,FALSE))),VLOOKUP(A101,'ITS Apps-IIPM'!$E$4:$V$291,14,FALSE),"")</f>
        <v>43270</v>
      </c>
      <c r="F101" s="79" t="str">
        <f>IF(NOT(ISBLANK(VLOOKUP(A101,'ITS Apps-IIPM'!$E$4:$V$291,15,FALSE))),VLOOKUP(A101,'ITS Apps-IIPM'!$E$4:$V$291,15,FALSE),"")</f>
        <v>Monthly</v>
      </c>
      <c r="G101" s="79" t="str">
        <f>IF(NOT(ISBLANK(VLOOKUP(A101,'ITS Apps-IIPM'!$E$4:$V$291,3,FALSE))),VLOOKUP(A101,'ITS Apps-IIPM'!$E$4:$V$291,3,FALSE),"")</f>
        <v>Mouries, Eric (RBC IS)</v>
      </c>
      <c r="H101" s="79" t="str">
        <f>IF("5-Confirmed SLA Not Required"=VLOOKUP(A101,'ITS Apps-IIPM'!$E$4:$V$291,12,FALSE),"N/A",IF("2-In Progress"=VLOOKUP(A101,'ITS Apps-IIPM'!$E$4:$V$291,12,FALSE),"In Progress",""))</f>
        <v/>
      </c>
      <c r="I101" s="79" t="str">
        <f>IF(NOT(ISBLANK(VLOOKUP(A101,'ITS Apps-IIPM'!$E$4:$V$291,18,FALSE))),VLOOKUP(A101,'ITS Apps-IIPM'!$E$4:$V$291,18,FALSE),"")</f>
        <v/>
      </c>
      <c r="J101" s="79" t="str">
        <f>IF(NOT(ISBLANK(VLOOKUP(A101,'ITS Apps-IIPM'!$E$4:$BB$291,21,FALSE))),VLOOKUP(A101,'ITS Apps-IIPM'!$E$4:$BB$291,21,FALSE),"")</f>
        <v>1-In Good Standing</v>
      </c>
      <c r="K101" s="79" t="str">
        <f>IF(NOT(ISBLANK(VLOOKUP(A101,'ITS Apps-IIPM'!$E$4:$BB$291,22,FALSE))),VLOOKUP(A101,'ITS Apps-IIPM'!$E$4:$BB$291,22,FALSE),"")</f>
        <v/>
      </c>
      <c r="L101" s="79" t="str">
        <f>IF(NOT(ISBLANK(VLOOKUP(A101,'ITS Apps-IIPM'!$E$4:$BB$291,23,FALSE))),VLOOKUP(A101,'ITS Apps-IIPM'!$E$4:$BB$291,23,FALSE),"")</f>
        <v/>
      </c>
      <c r="M101" s="79" t="str">
        <f>IF(NOT(ISBLANK(VLOOKUP(A101,'ITS Apps-IIPM'!$E$4:$BB$291,24,FALSE))),VLOOKUP(A101,'ITS Apps-IIPM'!$E$4:$BB$291,24,FALSE),"")</f>
        <v>6-Infrastructure/ Availability Implemented</v>
      </c>
      <c r="N101" s="79" t="str">
        <f>IF(NOT(ISBLANK(VLOOKUP(A101,'ITS Apps-IIPM'!$E$4:$BB$291,25,FALSE))),VLOOKUP(A101,'ITS Apps-IIPM'!$E$4:$BB$291,25,FALSE),"")</f>
        <v/>
      </c>
    </row>
    <row r="102" spans="1:14">
      <c r="A102" s="56" t="s">
        <v>289</v>
      </c>
      <c r="B102" t="str">
        <f>IF(NOT(ISBLANK(VLOOKUP(A102,'ITS Apps-IIPM'!$E$4:$V$291,2,FALSE))),VLOOKUP(A102,'ITS Apps-IIPM'!$E$4:$V$291,2,FALSE),"")</f>
        <v xml:space="preserve">Microsoft  Dynamics CRM </v>
      </c>
      <c r="C102" t="str">
        <f>IF(NOT(ISBLANK(VLOOKUP(A102,'ITS Apps-IIPM'!$E$4:$V$291,4,FALSE))),VLOOKUP(A102,'ITS Apps-IIPM'!$E$4:$V$291,4,FALSE),"")</f>
        <v>Markakis, Bob</v>
      </c>
      <c r="D102" s="79">
        <f>IF(NOT(ISBLANK(VLOOKUP(A102,'ITS Apps-IIPM'!$E$4:$V$291,13,FALSE))),VLOOKUP(A102,'ITS Apps-IIPM'!$E$4:$V$291,13,FALSE),"")</f>
        <v>42915</v>
      </c>
      <c r="E102" s="79">
        <f>IF(NOT(ISBLANK(VLOOKUP(A102,'ITS Apps-IIPM'!$E$4:$V$291,14,FALSE))),VLOOKUP(A102,'ITS Apps-IIPM'!$E$4:$V$291,14,FALSE),"")</f>
        <v>43280</v>
      </c>
      <c r="F102" s="79" t="str">
        <f>IF(NOT(ISBLANK(VLOOKUP(A102,'ITS Apps-IIPM'!$E$4:$V$291,15,FALSE))),VLOOKUP(A102,'ITS Apps-IIPM'!$E$4:$V$291,15,FALSE),"")</f>
        <v>2 year</v>
      </c>
      <c r="G102" s="79" t="str">
        <f>IF(NOT(ISBLANK(VLOOKUP(A102,'ITS Apps-IIPM'!$E$4:$V$291,3,FALSE))),VLOOKUP(A102,'ITS Apps-IIPM'!$E$4:$V$291,3,FALSE),"")</f>
        <v>Franz, Laurent (RBC IS)</v>
      </c>
      <c r="H102" s="79" t="str">
        <f>IF("5-Confirmed SLA Not Required"=VLOOKUP(A102,'ITS Apps-IIPM'!$E$4:$V$291,12,FALSE),"N/A",IF("2-In Progress"=VLOOKUP(A102,'ITS Apps-IIPM'!$E$4:$V$291,12,FALSE),"In Progress",""))</f>
        <v/>
      </c>
      <c r="I102" s="79" t="str">
        <f>IF(NOT(ISBLANK(VLOOKUP(A102,'ITS Apps-IIPM'!$E$4:$V$291,18,FALSE))),VLOOKUP(A102,'ITS Apps-IIPM'!$E$4:$V$291,18,FALSE),"")</f>
        <v/>
      </c>
      <c r="J102" s="79" t="str">
        <f>IF(NOT(ISBLANK(VLOOKUP(A102,'ITS Apps-IIPM'!$E$4:$BB$291,21,FALSE))),VLOOKUP(A102,'ITS Apps-IIPM'!$E$4:$BB$291,21,FALSE),"")</f>
        <v>1-In Good Standing</v>
      </c>
      <c r="K102" s="79" t="str">
        <f>IF(NOT(ISBLANK(VLOOKUP(A102,'ITS Apps-IIPM'!$E$4:$BB$291,22,FALSE))),VLOOKUP(A102,'ITS Apps-IIPM'!$E$4:$BB$291,22,FALSE),"")</f>
        <v/>
      </c>
      <c r="L102" s="79" t="str">
        <f>IF(NOT(ISBLANK(VLOOKUP(A102,'ITS Apps-IIPM'!$E$4:$BB$291,23,FALSE))),VLOOKUP(A102,'ITS Apps-IIPM'!$E$4:$BB$291,23,FALSE),"")</f>
        <v/>
      </c>
      <c r="M102" s="79" t="str">
        <f>IF(NOT(ISBLANK(VLOOKUP(A102,'ITS Apps-IIPM'!$E$4:$BB$291,24,FALSE))),VLOOKUP(A102,'ITS Apps-IIPM'!$E$4:$BB$291,24,FALSE),"")</f>
        <v>6-Infrastructure/ Availability Implemented</v>
      </c>
      <c r="N102" s="79" t="str">
        <f>IF(NOT(ISBLANK(VLOOKUP(A102,'ITS Apps-IIPM'!$E$4:$BB$291,25,FALSE))),VLOOKUP(A102,'ITS Apps-IIPM'!$E$4:$BB$291,25,FALSE),"")</f>
        <v/>
      </c>
    </row>
    <row r="103" spans="1:14">
      <c r="A103" s="56" t="s">
        <v>292</v>
      </c>
      <c r="B103" t="str">
        <f>IF(NOT(ISBLANK(VLOOKUP(A103,'ITS Apps-IIPM'!$E$4:$V$291,2,FALSE))),VLOOKUP(A103,'ITS Apps-IIPM'!$E$4:$V$291,2,FALSE),"")</f>
        <v>Datamart Essbase</v>
      </c>
      <c r="C103" t="str">
        <f>IF(NOT(ISBLANK(VLOOKUP(A103,'ITS Apps-IIPM'!$E$4:$V$291,4,FALSE))),VLOOKUP(A103,'ITS Apps-IIPM'!$E$4:$V$291,4,FALSE),"")</f>
        <v>de Lucy, Chloe</v>
      </c>
      <c r="D103" s="79">
        <f>IF(NOT(ISBLANK(VLOOKUP(A103,'ITS Apps-IIPM'!$E$4:$V$291,13,FALSE))),VLOOKUP(A103,'ITS Apps-IIPM'!$E$4:$V$291,13,FALSE),"")</f>
        <v>42877</v>
      </c>
      <c r="E103" s="79">
        <f>IF(NOT(ISBLANK(VLOOKUP(A103,'ITS Apps-IIPM'!$E$4:$V$291,14,FALSE))),VLOOKUP(A103,'ITS Apps-IIPM'!$E$4:$V$291,14,FALSE),"")</f>
        <v>43242</v>
      </c>
      <c r="F103" s="79" t="str">
        <f>IF(NOT(ISBLANK(VLOOKUP(A103,'ITS Apps-IIPM'!$E$4:$V$291,15,FALSE))),VLOOKUP(A103,'ITS Apps-IIPM'!$E$4:$V$291,15,FALSE),"")</f>
        <v>Quarterly</v>
      </c>
      <c r="G103" s="79" t="str">
        <f>IF(NOT(ISBLANK(VLOOKUP(A103,'ITS Apps-IIPM'!$E$4:$V$291,3,FALSE))),VLOOKUP(A103,'ITS Apps-IIPM'!$E$4:$V$291,3,FALSE),"")</f>
        <v>Broussier, Clement (RBC IS)</v>
      </c>
      <c r="H103" s="79" t="str">
        <f>IF("5-Confirmed SLA Not Required"=VLOOKUP(A103,'ITS Apps-IIPM'!$E$4:$V$291,12,FALSE),"N/A",IF("2-In Progress"=VLOOKUP(A103,'ITS Apps-IIPM'!$E$4:$V$291,12,FALSE),"In Progress",""))</f>
        <v/>
      </c>
      <c r="I103" s="79" t="str">
        <f>IF(NOT(ISBLANK(VLOOKUP(A103,'ITS Apps-IIPM'!$E$4:$V$291,18,FALSE))),VLOOKUP(A103,'ITS Apps-IIPM'!$E$4:$V$291,18,FALSE),"")</f>
        <v/>
      </c>
      <c r="J103" s="79" t="str">
        <f>IF(NOT(ISBLANK(VLOOKUP(A103,'ITS Apps-IIPM'!$E$4:$BB$291,21,FALSE))),VLOOKUP(A103,'ITS Apps-IIPM'!$E$4:$BB$291,21,FALSE),"")</f>
        <v>1-In Good Standing</v>
      </c>
      <c r="K103" s="79" t="str">
        <f>IF(NOT(ISBLANK(VLOOKUP(A103,'ITS Apps-IIPM'!$E$4:$BB$291,22,FALSE))),VLOOKUP(A103,'ITS Apps-IIPM'!$E$4:$BB$291,22,FALSE),"")</f>
        <v/>
      </c>
      <c r="L103" s="79" t="str">
        <f>IF(NOT(ISBLANK(VLOOKUP(A103,'ITS Apps-IIPM'!$E$4:$BB$291,23,FALSE))),VLOOKUP(A103,'ITS Apps-IIPM'!$E$4:$BB$291,23,FALSE),"")</f>
        <v/>
      </c>
      <c r="M103" s="79" t="str">
        <f>IF(NOT(ISBLANK(VLOOKUP(A103,'ITS Apps-IIPM'!$E$4:$BB$291,24,FALSE))),VLOOKUP(A103,'ITS Apps-IIPM'!$E$4:$BB$291,24,FALSE),"")</f>
        <v>6-Infrastructure/ Availability Implemented</v>
      </c>
      <c r="N103" s="79" t="str">
        <f>IF(NOT(ISBLANK(VLOOKUP(A103,'ITS Apps-IIPM'!$E$4:$BB$291,25,FALSE))),VLOOKUP(A103,'ITS Apps-IIPM'!$E$4:$BB$291,25,FALSE),"")</f>
        <v/>
      </c>
    </row>
    <row r="104" spans="1:14">
      <c r="A104" s="56" t="s">
        <v>295</v>
      </c>
      <c r="B104" t="str">
        <f>IF(NOT(ISBLANK(VLOOKUP(A104,'ITS Apps-IIPM'!$E$4:$V$291,2,FALSE))),VLOOKUP(A104,'ITS Apps-IIPM'!$E$4:$V$291,2,FALSE),"")</f>
        <v>Datamart KPI</v>
      </c>
      <c r="C104" t="str">
        <f>IF(NOT(ISBLANK(VLOOKUP(A104,'ITS Apps-IIPM'!$E$4:$V$291,4,FALSE))),VLOOKUP(A104,'ITS Apps-IIPM'!$E$4:$V$291,4,FALSE),"")</f>
        <v>de Lucy, Chloe</v>
      </c>
      <c r="D104" s="79">
        <f>IF(NOT(ISBLANK(VLOOKUP(A104,'ITS Apps-IIPM'!$E$4:$V$291,13,FALSE))),VLOOKUP(A104,'ITS Apps-IIPM'!$E$4:$V$291,13,FALSE),"")</f>
        <v>42867</v>
      </c>
      <c r="E104" s="79">
        <f>IF(NOT(ISBLANK(VLOOKUP(A104,'ITS Apps-IIPM'!$E$4:$V$291,14,FALSE))),VLOOKUP(A104,'ITS Apps-IIPM'!$E$4:$V$291,14,FALSE),"")</f>
        <v>43232</v>
      </c>
      <c r="F104" s="79" t="str">
        <f>IF(NOT(ISBLANK(VLOOKUP(A104,'ITS Apps-IIPM'!$E$4:$V$291,15,FALSE))),VLOOKUP(A104,'ITS Apps-IIPM'!$E$4:$V$291,15,FALSE),"")</f>
        <v>Quarterly</v>
      </c>
      <c r="G104" s="79" t="str">
        <f>IF(NOT(ISBLANK(VLOOKUP(A104,'ITS Apps-IIPM'!$E$4:$V$291,3,FALSE))),VLOOKUP(A104,'ITS Apps-IIPM'!$E$4:$V$291,3,FALSE),"")</f>
        <v>Broussier, Clement (RBC IS)</v>
      </c>
      <c r="H104" s="79" t="str">
        <f>IF("5-Confirmed SLA Not Required"=VLOOKUP(A104,'ITS Apps-IIPM'!$E$4:$V$291,12,FALSE),"N/A",IF("2-In Progress"=VLOOKUP(A104,'ITS Apps-IIPM'!$E$4:$V$291,12,FALSE),"In Progress",""))</f>
        <v/>
      </c>
      <c r="I104" s="79" t="str">
        <f>IF(NOT(ISBLANK(VLOOKUP(A104,'ITS Apps-IIPM'!$E$4:$V$291,18,FALSE))),VLOOKUP(A104,'ITS Apps-IIPM'!$E$4:$V$291,18,FALSE),"")</f>
        <v/>
      </c>
      <c r="J104" s="79" t="str">
        <f>IF(NOT(ISBLANK(VLOOKUP(A104,'ITS Apps-IIPM'!$E$4:$BB$291,21,FALSE))),VLOOKUP(A104,'ITS Apps-IIPM'!$E$4:$BB$291,21,FALSE),"")</f>
        <v>1-In Good Standing</v>
      </c>
      <c r="K104" s="79" t="str">
        <f>IF(NOT(ISBLANK(VLOOKUP(A104,'ITS Apps-IIPM'!$E$4:$BB$291,22,FALSE))),VLOOKUP(A104,'ITS Apps-IIPM'!$E$4:$BB$291,22,FALSE),"")</f>
        <v/>
      </c>
      <c r="L104" s="79" t="str">
        <f>IF(NOT(ISBLANK(VLOOKUP(A104,'ITS Apps-IIPM'!$E$4:$BB$291,23,FALSE))),VLOOKUP(A104,'ITS Apps-IIPM'!$E$4:$BB$291,23,FALSE),"")</f>
        <v/>
      </c>
      <c r="M104" s="79" t="str">
        <f>IF(NOT(ISBLANK(VLOOKUP(A104,'ITS Apps-IIPM'!$E$4:$BB$291,24,FALSE))),VLOOKUP(A104,'ITS Apps-IIPM'!$E$4:$BB$291,24,FALSE),"")</f>
        <v>6-Infrastructure/ Availability Implemented</v>
      </c>
      <c r="N104" s="79" t="str">
        <f>IF(NOT(ISBLANK(VLOOKUP(A104,'ITS Apps-IIPM'!$E$4:$BB$291,25,FALSE))),VLOOKUP(A104,'ITS Apps-IIPM'!$E$4:$BB$291,25,FALSE),"")</f>
        <v/>
      </c>
    </row>
    <row r="105" spans="1:14">
      <c r="A105" s="56" t="s">
        <v>509</v>
      </c>
      <c r="B105" t="str">
        <f>IF(NOT(ISBLANK(VLOOKUP(A105,'ITS Apps-IIPM'!$E$4:$V$291,2,FALSE))),VLOOKUP(A105,'ITS Apps-IIPM'!$E$4:$V$291,2,FALSE),"")</f>
        <v>Finance Tactical App Suite</v>
      </c>
      <c r="C105" t="str">
        <f>IF(NOT(ISBLANK(VLOOKUP(A105,'ITS Apps-IIPM'!$E$4:$V$291,4,FALSE))),VLOOKUP(A105,'ITS Apps-IIPM'!$E$4:$V$291,4,FALSE),"")</f>
        <v>Stefanovic, Snezana</v>
      </c>
      <c r="D105" s="79">
        <f>IF(NOT(ISBLANK(VLOOKUP(A105,'ITS Apps-IIPM'!$E$4:$V$291,13,FALSE))),VLOOKUP(A105,'ITS Apps-IIPM'!$E$4:$V$291,13,FALSE),"")</f>
        <v>42885</v>
      </c>
      <c r="E105" s="79">
        <f>IF(NOT(ISBLANK(VLOOKUP(A105,'ITS Apps-IIPM'!$E$4:$V$291,14,FALSE))),VLOOKUP(A105,'ITS Apps-IIPM'!$E$4:$V$291,14,FALSE),"")</f>
        <v>43250</v>
      </c>
      <c r="F105" s="79" t="str">
        <f>IF(NOT(ISBLANK(VLOOKUP(A105,'ITS Apps-IIPM'!$E$4:$V$291,15,FALSE))),VLOOKUP(A105,'ITS Apps-IIPM'!$E$4:$V$291,15,FALSE),"")</f>
        <v>Quarterly</v>
      </c>
      <c r="G105" s="79" t="str">
        <f>IF(NOT(ISBLANK(VLOOKUP(A105,'ITS Apps-IIPM'!$E$4:$V$291,3,FALSE))),VLOOKUP(A105,'ITS Apps-IIPM'!$E$4:$V$291,3,FALSE),"")</f>
        <v>Hillard, Philippe (RBC IS)</v>
      </c>
      <c r="H105" s="79" t="str">
        <f>IF("5-Confirmed SLA Not Required"=VLOOKUP(A105,'ITS Apps-IIPM'!$E$4:$V$291,12,FALSE),"N/A",IF("2-In Progress"=VLOOKUP(A105,'ITS Apps-IIPM'!$E$4:$V$291,12,FALSE),"In Progress",""))</f>
        <v/>
      </c>
      <c r="I105" s="79" t="str">
        <f>IF(NOT(ISBLANK(VLOOKUP(A105,'ITS Apps-IIPM'!$E$4:$V$291,18,FALSE))),VLOOKUP(A105,'ITS Apps-IIPM'!$E$4:$V$291,18,FALSE),"")</f>
        <v/>
      </c>
      <c r="J105" s="79" t="str">
        <f>IF(NOT(ISBLANK(VLOOKUP(A105,'ITS Apps-IIPM'!$E$4:$BB$291,21,FALSE))),VLOOKUP(A105,'ITS Apps-IIPM'!$E$4:$BB$291,21,FALSE),"")</f>
        <v>1-In Good Standing</v>
      </c>
      <c r="K105" s="79" t="str">
        <f>IF(NOT(ISBLANK(VLOOKUP(A105,'ITS Apps-IIPM'!$E$4:$BB$291,22,FALSE))),VLOOKUP(A105,'ITS Apps-IIPM'!$E$4:$BB$291,22,FALSE),"")</f>
        <v/>
      </c>
      <c r="L105" s="79" t="str">
        <f>IF(NOT(ISBLANK(VLOOKUP(A105,'ITS Apps-IIPM'!$E$4:$BB$291,23,FALSE))),VLOOKUP(A105,'ITS Apps-IIPM'!$E$4:$BB$291,23,FALSE),"")</f>
        <v/>
      </c>
      <c r="M105" s="79" t="str">
        <f>IF(NOT(ISBLANK(VLOOKUP(A105,'ITS Apps-IIPM'!$E$4:$BB$291,24,FALSE))),VLOOKUP(A105,'ITS Apps-IIPM'!$E$4:$BB$291,24,FALSE),"")</f>
        <v>6-Infrastructure/ Availability Implemented</v>
      </c>
      <c r="N105" s="79" t="str">
        <f>IF(NOT(ISBLANK(VLOOKUP(A105,'ITS Apps-IIPM'!$E$4:$BB$291,25,FALSE))),VLOOKUP(A105,'ITS Apps-IIPM'!$E$4:$BB$291,25,FALSE),"")</f>
        <v/>
      </c>
    </row>
    <row r="106" spans="1:14">
      <c r="A106" s="56" t="s">
        <v>299</v>
      </c>
      <c r="B106" t="str">
        <f>IF(NOT(ISBLANK(VLOOKUP(A106,'ITS Apps-IIPM'!$E$4:$V$291,2,FALSE))),VLOOKUP(A106,'ITS Apps-IIPM'!$E$4:$V$291,2,FALSE),"")</f>
        <v>SAP FC - Financial Consolidation</v>
      </c>
      <c r="C106" t="str">
        <f>IF(NOT(ISBLANK(VLOOKUP(A106,'ITS Apps-IIPM'!$E$4:$V$291,4,FALSE))),VLOOKUP(A106,'ITS Apps-IIPM'!$E$4:$V$291,4,FALSE),"")</f>
        <v>Markakis, Bob</v>
      </c>
      <c r="D106" s="79">
        <f>IF(NOT(ISBLANK(VLOOKUP(A106,'ITS Apps-IIPM'!$E$4:$V$291,13,FALSE))),VLOOKUP(A106,'ITS Apps-IIPM'!$E$4:$V$291,13,FALSE),"")</f>
        <v>42853</v>
      </c>
      <c r="E106" s="79">
        <f>IF(NOT(ISBLANK(VLOOKUP(A106,'ITS Apps-IIPM'!$E$4:$V$291,14,FALSE))),VLOOKUP(A106,'ITS Apps-IIPM'!$E$4:$V$291,14,FALSE),"")</f>
        <v>43218</v>
      </c>
      <c r="F106" s="79" t="str">
        <f>IF(NOT(ISBLANK(VLOOKUP(A106,'ITS Apps-IIPM'!$E$4:$V$291,15,FALSE))),VLOOKUP(A106,'ITS Apps-IIPM'!$E$4:$V$291,15,FALSE),"")</f>
        <v>Quarterly</v>
      </c>
      <c r="G106" s="79" t="str">
        <f>IF(NOT(ISBLANK(VLOOKUP(A106,'ITS Apps-IIPM'!$E$4:$V$291,3,FALSE))),VLOOKUP(A106,'ITS Apps-IIPM'!$E$4:$V$291,3,FALSE),"")</f>
        <v>Peeters, Ivan (RBC IS)</v>
      </c>
      <c r="H106" s="79" t="str">
        <f>IF("5-Confirmed SLA Not Required"=VLOOKUP(A106,'ITS Apps-IIPM'!$E$4:$V$291,12,FALSE),"N/A",IF("2-In Progress"=VLOOKUP(A106,'ITS Apps-IIPM'!$E$4:$V$291,12,FALSE),"In Progress",""))</f>
        <v/>
      </c>
      <c r="I106" s="79" t="str">
        <f>IF(NOT(ISBLANK(VLOOKUP(A106,'ITS Apps-IIPM'!$E$4:$V$291,18,FALSE))),VLOOKUP(A106,'ITS Apps-IIPM'!$E$4:$V$291,18,FALSE),"")</f>
        <v/>
      </c>
      <c r="J106" s="79" t="str">
        <f>IF(NOT(ISBLANK(VLOOKUP(A106,'ITS Apps-IIPM'!$E$4:$BB$291,21,FALSE))),VLOOKUP(A106,'ITS Apps-IIPM'!$E$4:$BB$291,21,FALSE),"")</f>
        <v>1-In Good Standing</v>
      </c>
      <c r="K106" s="79" t="str">
        <f>IF(NOT(ISBLANK(VLOOKUP(A106,'ITS Apps-IIPM'!$E$4:$BB$291,22,FALSE))),VLOOKUP(A106,'ITS Apps-IIPM'!$E$4:$BB$291,22,FALSE),"")</f>
        <v/>
      </c>
      <c r="L106" s="79" t="str">
        <f>IF(NOT(ISBLANK(VLOOKUP(A106,'ITS Apps-IIPM'!$E$4:$BB$291,23,FALSE))),VLOOKUP(A106,'ITS Apps-IIPM'!$E$4:$BB$291,23,FALSE),"")</f>
        <v/>
      </c>
      <c r="M106" s="79" t="str">
        <f>IF(NOT(ISBLANK(VLOOKUP(A106,'ITS Apps-IIPM'!$E$4:$BB$291,24,FALSE))),VLOOKUP(A106,'ITS Apps-IIPM'!$E$4:$BB$291,24,FALSE),"")</f>
        <v>6-Infrastructure/ Availability Implemented</v>
      </c>
      <c r="N106" s="79" t="str">
        <f>IF(NOT(ISBLANK(VLOOKUP(A106,'ITS Apps-IIPM'!$E$4:$BB$291,25,FALSE))),VLOOKUP(A106,'ITS Apps-IIPM'!$E$4:$BB$291,25,FALSE),"")</f>
        <v/>
      </c>
    </row>
    <row r="107" spans="1:14">
      <c r="A107" s="56" t="s">
        <v>60</v>
      </c>
      <c r="B107" t="str">
        <f>IF(NOT(ISBLANK(VLOOKUP(A107,'ITS Apps-IIPM'!$E$4:$V$291,2,FALSE))),VLOOKUP(A107,'ITS Apps-IIPM'!$E$4:$V$291,2,FALSE),"")</f>
        <v>CIS -- COMMON INFORMATION SYSTEM</v>
      </c>
      <c r="C107" t="str">
        <f>IF(NOT(ISBLANK(VLOOKUP(A107,'ITS Apps-IIPM'!$E$4:$V$291,4,FALSE))),VLOOKUP(A107,'ITS Apps-IIPM'!$E$4:$V$291,4,FALSE),"")</f>
        <v>Markakis, Bob</v>
      </c>
      <c r="D107" s="79">
        <f>IF(NOT(ISBLANK(VLOOKUP(A107,'ITS Apps-IIPM'!$E$4:$V$291,13,FALSE))),VLOOKUP(A107,'ITS Apps-IIPM'!$E$4:$V$291,13,FALSE),"")</f>
        <v>42898</v>
      </c>
      <c r="E107" s="79">
        <f>IF(NOT(ISBLANK(VLOOKUP(A107,'ITS Apps-IIPM'!$E$4:$V$291,14,FALSE))),VLOOKUP(A107,'ITS Apps-IIPM'!$E$4:$V$291,14,FALSE),"")</f>
        <v>43260</v>
      </c>
      <c r="F107" s="79" t="str">
        <f>IF(NOT(ISBLANK(VLOOKUP(A107,'ITS Apps-IIPM'!$E$4:$V$291,15,FALSE))),VLOOKUP(A107,'ITS Apps-IIPM'!$E$4:$V$291,15,FALSE),"")</f>
        <v>Quarterly</v>
      </c>
      <c r="G107" s="79" t="str">
        <f>IF(NOT(ISBLANK(VLOOKUP(A107,'ITS Apps-IIPM'!$E$4:$V$291,3,FALSE))),VLOOKUP(A107,'ITS Apps-IIPM'!$E$4:$V$291,3,FALSE),"")</f>
        <v>Desilets, Raymond (RBC I&amp;TS)</v>
      </c>
      <c r="H107" s="79" t="str">
        <f>IF("5-Confirmed SLA Not Required"=VLOOKUP(A107,'ITS Apps-IIPM'!$E$4:$V$291,12,FALSE),"N/A",IF("2-In Progress"=VLOOKUP(A107,'ITS Apps-IIPM'!$E$4:$V$291,12,FALSE),"In Progress",""))</f>
        <v/>
      </c>
      <c r="I107" s="79" t="str">
        <f>IF(NOT(ISBLANK(VLOOKUP(A107,'ITS Apps-IIPM'!$E$4:$V$291,18,FALSE))),VLOOKUP(A107,'ITS Apps-IIPM'!$E$4:$V$291,18,FALSE),"")</f>
        <v/>
      </c>
      <c r="J107" s="79" t="str">
        <f>IF(NOT(ISBLANK(VLOOKUP(A107,'ITS Apps-IIPM'!$E$4:$BB$291,21,FALSE))),VLOOKUP(A107,'ITS Apps-IIPM'!$E$4:$BB$291,21,FALSE),"")</f>
        <v>3-Not Started</v>
      </c>
      <c r="K107" s="79">
        <f>IF(NOT(ISBLANK(VLOOKUP(A107,'ITS Apps-IIPM'!$E$4:$BB$291,22,FALSE))),VLOOKUP(A107,'ITS Apps-IIPM'!$E$4:$BB$291,22,FALSE),"")</f>
        <v>43143</v>
      </c>
      <c r="L107" s="79" t="str">
        <f>IF(NOT(ISBLANK(VLOOKUP(A107,'ITS Apps-IIPM'!$E$4:$BB$291,23,FALSE))),VLOOKUP(A107,'ITS Apps-IIPM'!$E$4:$BB$291,23,FALSE),"")</f>
        <v/>
      </c>
      <c r="M107" s="79" t="str">
        <f>IF(NOT(ISBLANK(VLOOKUP(A107,'ITS Apps-IIPM'!$E$4:$BB$291,24,FALSE))),VLOOKUP(A107,'ITS Apps-IIPM'!$E$4:$BB$291,24,FALSE),"")</f>
        <v>3-Not Started</v>
      </c>
      <c r="N107" s="79" t="str">
        <f>IF(NOT(ISBLANK(VLOOKUP(A107,'ITS Apps-IIPM'!$E$4:$BB$291,25,FALSE))),VLOOKUP(A107,'ITS Apps-IIPM'!$E$4:$BB$291,25,FALSE),"")</f>
        <v/>
      </c>
    </row>
    <row r="108" spans="1:14">
      <c r="A108" s="56" t="s">
        <v>302</v>
      </c>
      <c r="B108" t="str">
        <f>IF(NOT(ISBLANK(VLOOKUP(A108,'ITS Apps-IIPM'!$E$4:$V$291,2,FALSE))),VLOOKUP(A108,'ITS Apps-IIPM'!$E$4:$V$291,2,FALSE),"")</f>
        <v>Corporate Actions</v>
      </c>
      <c r="C108" t="str">
        <f>IF(NOT(ISBLANK(VLOOKUP(A108,'ITS Apps-IIPM'!$E$4:$V$291,4,FALSE))),VLOOKUP(A108,'ITS Apps-IIPM'!$E$4:$V$291,4,FALSE),"")</f>
        <v>Markakis, Bob</v>
      </c>
      <c r="D108" s="79">
        <f>IF(NOT(ISBLANK(VLOOKUP(A108,'ITS Apps-IIPM'!$E$4:$V$291,13,FALSE))),VLOOKUP(A108,'ITS Apps-IIPM'!$E$4:$V$291,13,FALSE),"")</f>
        <v>42853</v>
      </c>
      <c r="E108" s="79">
        <f>IF(NOT(ISBLANK(VLOOKUP(A108,'ITS Apps-IIPM'!$E$4:$V$291,14,FALSE))),VLOOKUP(A108,'ITS Apps-IIPM'!$E$4:$V$291,14,FALSE),"")</f>
        <v>43217</v>
      </c>
      <c r="F108" s="79" t="str">
        <f>IF(NOT(ISBLANK(VLOOKUP(A108,'ITS Apps-IIPM'!$E$4:$V$291,15,FALSE))),VLOOKUP(A108,'ITS Apps-IIPM'!$E$4:$V$291,15,FALSE),"")</f>
        <v>Monthly</v>
      </c>
      <c r="G108" s="79" t="str">
        <f>IF(NOT(ISBLANK(VLOOKUP(A108,'ITS Apps-IIPM'!$E$4:$V$291,3,FALSE))),VLOOKUP(A108,'ITS Apps-IIPM'!$E$4:$V$291,3,FALSE),"")</f>
        <v>Mouries, Eric (RBC IS)</v>
      </c>
      <c r="H108" s="79" t="str">
        <f>IF("5-Confirmed SLA Not Required"=VLOOKUP(A108,'ITS Apps-IIPM'!$E$4:$V$291,12,FALSE),"N/A",IF("2-In Progress"=VLOOKUP(A108,'ITS Apps-IIPM'!$E$4:$V$291,12,FALSE),"In Progress",""))</f>
        <v/>
      </c>
      <c r="I108" s="79" t="str">
        <f>IF(NOT(ISBLANK(VLOOKUP(A108,'ITS Apps-IIPM'!$E$4:$V$291,18,FALSE))),VLOOKUP(A108,'ITS Apps-IIPM'!$E$4:$V$291,18,FALSE),"")</f>
        <v/>
      </c>
      <c r="J108" s="79" t="str">
        <f>IF(NOT(ISBLANK(VLOOKUP(A108,'ITS Apps-IIPM'!$E$4:$BB$291,21,FALSE))),VLOOKUP(A108,'ITS Apps-IIPM'!$E$4:$BB$291,21,FALSE),"")</f>
        <v>1-In Good Standing</v>
      </c>
      <c r="K108" s="79" t="str">
        <f>IF(NOT(ISBLANK(VLOOKUP(A108,'ITS Apps-IIPM'!$E$4:$BB$291,22,FALSE))),VLOOKUP(A108,'ITS Apps-IIPM'!$E$4:$BB$291,22,FALSE),"")</f>
        <v/>
      </c>
      <c r="L108" s="79" t="str">
        <f>IF(NOT(ISBLANK(VLOOKUP(A108,'ITS Apps-IIPM'!$E$4:$BB$291,23,FALSE))),VLOOKUP(A108,'ITS Apps-IIPM'!$E$4:$BB$291,23,FALSE),"")</f>
        <v/>
      </c>
      <c r="M108" s="79" t="str">
        <f>IF(NOT(ISBLANK(VLOOKUP(A108,'ITS Apps-IIPM'!$E$4:$BB$291,24,FALSE))),VLOOKUP(A108,'ITS Apps-IIPM'!$E$4:$BB$291,24,FALSE),"")</f>
        <v>6-Infrastructure/ Availability Implemented</v>
      </c>
      <c r="N108" s="79" t="str">
        <f>IF(NOT(ISBLANK(VLOOKUP(A108,'ITS Apps-IIPM'!$E$4:$BB$291,25,FALSE))),VLOOKUP(A108,'ITS Apps-IIPM'!$E$4:$BB$291,25,FALSE),"")</f>
        <v/>
      </c>
    </row>
    <row r="109" spans="1:14">
      <c r="A109" s="56" t="s">
        <v>304</v>
      </c>
      <c r="B109" t="str">
        <f>IF(NOT(ISBLANK(VLOOKUP(A109,'ITS Apps-IIPM'!$E$4:$V$291,2,FALSE))),VLOOKUP(A109,'ITS Apps-IIPM'!$E$4:$V$291,2,FALSE),"")</f>
        <v>LDC (Linedata Compliance)</v>
      </c>
      <c r="C109" t="str">
        <f>IF(NOT(ISBLANK(VLOOKUP(A109,'ITS Apps-IIPM'!$E$4:$V$291,4,FALSE))),VLOOKUP(A109,'ITS Apps-IIPM'!$E$4:$V$291,4,FALSE),"")</f>
        <v>de Lucy, Chloe</v>
      </c>
      <c r="D109" s="79">
        <f>IF(NOT(ISBLANK(VLOOKUP(A109,'ITS Apps-IIPM'!$E$4:$V$291,13,FALSE))),VLOOKUP(A109,'ITS Apps-IIPM'!$E$4:$V$291,13,FALSE),"")</f>
        <v>42863</v>
      </c>
      <c r="E109" s="79">
        <f>IF(NOT(ISBLANK(VLOOKUP(A109,'ITS Apps-IIPM'!$E$4:$V$291,14,FALSE))),VLOOKUP(A109,'ITS Apps-IIPM'!$E$4:$V$291,14,FALSE),"")</f>
        <v>43225</v>
      </c>
      <c r="F109" s="79" t="str">
        <f>IF(NOT(ISBLANK(VLOOKUP(A109,'ITS Apps-IIPM'!$E$4:$V$291,15,FALSE))),VLOOKUP(A109,'ITS Apps-IIPM'!$E$4:$V$291,15,FALSE),"")</f>
        <v>Quarterly</v>
      </c>
      <c r="G109" s="79" t="str">
        <f>IF(NOT(ISBLANK(VLOOKUP(A109,'ITS Apps-IIPM'!$E$4:$V$291,3,FALSE))),VLOOKUP(A109,'ITS Apps-IIPM'!$E$4:$V$291,3,FALSE),"")</f>
        <v>Barrier, Fr¿d¿ric (RBC IS)</v>
      </c>
      <c r="H109" s="79" t="str">
        <f>IF("5-Confirmed SLA Not Required"=VLOOKUP(A109,'ITS Apps-IIPM'!$E$4:$V$291,12,FALSE),"N/A",IF("2-In Progress"=VLOOKUP(A109,'ITS Apps-IIPM'!$E$4:$V$291,12,FALSE),"In Progress",""))</f>
        <v/>
      </c>
      <c r="I109" s="79" t="str">
        <f>IF(NOT(ISBLANK(VLOOKUP(A109,'ITS Apps-IIPM'!$E$4:$V$291,18,FALSE))),VLOOKUP(A109,'ITS Apps-IIPM'!$E$4:$V$291,18,FALSE),"")</f>
        <v/>
      </c>
      <c r="J109" s="79" t="str">
        <f>IF(NOT(ISBLANK(VLOOKUP(A109,'ITS Apps-IIPM'!$E$4:$BB$291,21,FALSE))),VLOOKUP(A109,'ITS Apps-IIPM'!$E$4:$BB$291,21,FALSE),"")</f>
        <v>1-In Good Standing</v>
      </c>
      <c r="K109" s="79" t="str">
        <f>IF(NOT(ISBLANK(VLOOKUP(A109,'ITS Apps-IIPM'!$E$4:$BB$291,22,FALSE))),VLOOKUP(A109,'ITS Apps-IIPM'!$E$4:$BB$291,22,FALSE),"")</f>
        <v/>
      </c>
      <c r="L109" s="79" t="str">
        <f>IF(NOT(ISBLANK(VLOOKUP(A109,'ITS Apps-IIPM'!$E$4:$BB$291,23,FALSE))),VLOOKUP(A109,'ITS Apps-IIPM'!$E$4:$BB$291,23,FALSE),"")</f>
        <v/>
      </c>
      <c r="M109" s="79" t="str">
        <f>IF(NOT(ISBLANK(VLOOKUP(A109,'ITS Apps-IIPM'!$E$4:$BB$291,24,FALSE))),VLOOKUP(A109,'ITS Apps-IIPM'!$E$4:$BB$291,24,FALSE),"")</f>
        <v>6-Infrastructure/ Availability Implemented</v>
      </c>
      <c r="N109" s="79" t="str">
        <f>IF(NOT(ISBLANK(VLOOKUP(A109,'ITS Apps-IIPM'!$E$4:$BB$291,25,FALSE))),VLOOKUP(A109,'ITS Apps-IIPM'!$E$4:$BB$291,25,FALSE),"")</f>
        <v/>
      </c>
    </row>
    <row r="110" spans="1:14">
      <c r="A110" s="56" t="s">
        <v>305</v>
      </c>
      <c r="B110" t="str">
        <f>IF(NOT(ISBLANK(VLOOKUP(A110,'ITS Apps-IIPM'!$E$4:$V$291,2,FALSE))),VLOOKUP(A110,'ITS Apps-IIPM'!$E$4:$V$291,2,FALSE),"")</f>
        <v>NAVQUEST</v>
      </c>
      <c r="C110" t="str">
        <f>IF(NOT(ISBLANK(VLOOKUP(A110,'ITS Apps-IIPM'!$E$4:$V$291,4,FALSE))),VLOOKUP(A110,'ITS Apps-IIPM'!$E$4:$V$291,4,FALSE),"")</f>
        <v>de Lucy, Chloe</v>
      </c>
      <c r="D110" s="79">
        <f>IF(NOT(ISBLANK(VLOOKUP(A110,'ITS Apps-IIPM'!$E$4:$V$291,13,FALSE))),VLOOKUP(A110,'ITS Apps-IIPM'!$E$4:$V$291,13,FALSE),"")</f>
        <v>42863</v>
      </c>
      <c r="E110" s="79">
        <f>IF(NOT(ISBLANK(VLOOKUP(A110,'ITS Apps-IIPM'!$E$4:$V$291,14,FALSE))),VLOOKUP(A110,'ITS Apps-IIPM'!$E$4:$V$291,14,FALSE),"")</f>
        <v>43228</v>
      </c>
      <c r="F110" s="79" t="str">
        <f>IF(NOT(ISBLANK(VLOOKUP(A110,'ITS Apps-IIPM'!$E$4:$V$291,15,FALSE))),VLOOKUP(A110,'ITS Apps-IIPM'!$E$4:$V$291,15,FALSE),"")</f>
        <v>Quarterly</v>
      </c>
      <c r="G110" s="79" t="str">
        <f>IF(NOT(ISBLANK(VLOOKUP(A110,'ITS Apps-IIPM'!$E$4:$V$291,3,FALSE))),VLOOKUP(A110,'ITS Apps-IIPM'!$E$4:$V$291,3,FALSE),"")</f>
        <v>Barrier, Fr¿d¿ric (RBC IS)</v>
      </c>
      <c r="H110" s="79" t="str">
        <f>IF("5-Confirmed SLA Not Required"=VLOOKUP(A110,'ITS Apps-IIPM'!$E$4:$V$291,12,FALSE),"N/A",IF("2-In Progress"=VLOOKUP(A110,'ITS Apps-IIPM'!$E$4:$V$291,12,FALSE),"In Progress",""))</f>
        <v/>
      </c>
      <c r="I110" s="79" t="str">
        <f>IF(NOT(ISBLANK(VLOOKUP(A110,'ITS Apps-IIPM'!$E$4:$V$291,18,FALSE))),VLOOKUP(A110,'ITS Apps-IIPM'!$E$4:$V$291,18,FALSE),"")</f>
        <v/>
      </c>
      <c r="J110" s="79" t="str">
        <f>IF(NOT(ISBLANK(VLOOKUP(A110,'ITS Apps-IIPM'!$E$4:$BB$291,21,FALSE))),VLOOKUP(A110,'ITS Apps-IIPM'!$E$4:$BB$291,21,FALSE),"")</f>
        <v>1-In Good Standing</v>
      </c>
      <c r="K110" s="79" t="str">
        <f>IF(NOT(ISBLANK(VLOOKUP(A110,'ITS Apps-IIPM'!$E$4:$BB$291,22,FALSE))),VLOOKUP(A110,'ITS Apps-IIPM'!$E$4:$BB$291,22,FALSE),"")</f>
        <v/>
      </c>
      <c r="L110" s="79" t="str">
        <f>IF(NOT(ISBLANK(VLOOKUP(A110,'ITS Apps-IIPM'!$E$4:$BB$291,23,FALSE))),VLOOKUP(A110,'ITS Apps-IIPM'!$E$4:$BB$291,23,FALSE),"")</f>
        <v/>
      </c>
      <c r="M110" s="79" t="str">
        <f>IF(NOT(ISBLANK(VLOOKUP(A110,'ITS Apps-IIPM'!$E$4:$BB$291,24,FALSE))),VLOOKUP(A110,'ITS Apps-IIPM'!$E$4:$BB$291,24,FALSE),"")</f>
        <v>6-Infrastructure/ Availability Implemented</v>
      </c>
      <c r="N110" s="79" t="str">
        <f>IF(NOT(ISBLANK(VLOOKUP(A110,'ITS Apps-IIPM'!$E$4:$BB$291,25,FALSE))),VLOOKUP(A110,'ITS Apps-IIPM'!$E$4:$BB$291,25,FALSE),"")</f>
        <v/>
      </c>
    </row>
    <row r="111" spans="1:14">
      <c r="A111" s="56" t="s">
        <v>307</v>
      </c>
      <c r="B111" t="str">
        <f>IF(NOT(ISBLANK(VLOOKUP(A111,'ITS Apps-IIPM'!$E$4:$V$291,2,FALSE))),VLOOKUP(A111,'ITS Apps-IIPM'!$E$4:$V$291,2,FALSE),"")</f>
        <v>Quartal</v>
      </c>
      <c r="C111" t="str">
        <f>IF(NOT(ISBLANK(VLOOKUP(A111,'ITS Apps-IIPM'!$E$4:$V$291,4,FALSE))),VLOOKUP(A111,'ITS Apps-IIPM'!$E$4:$V$291,4,FALSE),"")</f>
        <v>Stefanovic, Snezana</v>
      </c>
      <c r="D111" s="79">
        <f>IF(NOT(ISBLANK(VLOOKUP(A111,'ITS Apps-IIPM'!$E$4:$V$291,13,FALSE))),VLOOKUP(A111,'ITS Apps-IIPM'!$E$4:$V$291,13,FALSE),"")</f>
        <v>42885</v>
      </c>
      <c r="E111" s="79">
        <f>IF(NOT(ISBLANK(VLOOKUP(A111,'ITS Apps-IIPM'!$E$4:$V$291,14,FALSE))),VLOOKUP(A111,'ITS Apps-IIPM'!$E$4:$V$291,14,FALSE),"")</f>
        <v>43250</v>
      </c>
      <c r="F111" s="79" t="str">
        <f>IF(NOT(ISBLANK(VLOOKUP(A111,'ITS Apps-IIPM'!$E$4:$V$291,15,FALSE))),VLOOKUP(A111,'ITS Apps-IIPM'!$E$4:$V$291,15,FALSE),"")</f>
        <v>Quarterly</v>
      </c>
      <c r="G111" s="79" t="str">
        <f>IF(NOT(ISBLANK(VLOOKUP(A111,'ITS Apps-IIPM'!$E$4:$V$291,3,FALSE))),VLOOKUP(A111,'ITS Apps-IIPM'!$E$4:$V$291,3,FALSE),"")</f>
        <v>Franz, Laurent (RBC IS)</v>
      </c>
      <c r="H111" s="79" t="str">
        <f>IF("5-Confirmed SLA Not Required"=VLOOKUP(A111,'ITS Apps-IIPM'!$E$4:$V$291,12,FALSE),"N/A",IF("2-In Progress"=VLOOKUP(A111,'ITS Apps-IIPM'!$E$4:$V$291,12,FALSE),"In Progress",""))</f>
        <v/>
      </c>
      <c r="I111" s="79" t="str">
        <f>IF(NOT(ISBLANK(VLOOKUP(A111,'ITS Apps-IIPM'!$E$4:$V$291,18,FALSE))),VLOOKUP(A111,'ITS Apps-IIPM'!$E$4:$V$291,18,FALSE),"")</f>
        <v/>
      </c>
      <c r="J111" s="79" t="str">
        <f>IF(NOT(ISBLANK(VLOOKUP(A111,'ITS Apps-IIPM'!$E$4:$BB$291,21,FALSE))),VLOOKUP(A111,'ITS Apps-IIPM'!$E$4:$BB$291,21,FALSE),"")</f>
        <v>1-In Good Standing</v>
      </c>
      <c r="K111" s="79" t="str">
        <f>IF(NOT(ISBLANK(VLOOKUP(A111,'ITS Apps-IIPM'!$E$4:$BB$291,22,FALSE))),VLOOKUP(A111,'ITS Apps-IIPM'!$E$4:$BB$291,22,FALSE),"")</f>
        <v/>
      </c>
      <c r="L111" s="79" t="str">
        <f>IF(NOT(ISBLANK(VLOOKUP(A111,'ITS Apps-IIPM'!$E$4:$BB$291,23,FALSE))),VLOOKUP(A111,'ITS Apps-IIPM'!$E$4:$BB$291,23,FALSE),"")</f>
        <v/>
      </c>
      <c r="M111" s="79" t="str">
        <f>IF(NOT(ISBLANK(VLOOKUP(A111,'ITS Apps-IIPM'!$E$4:$BB$291,24,FALSE))),VLOOKUP(A111,'ITS Apps-IIPM'!$E$4:$BB$291,24,FALSE),"")</f>
        <v>6-Infrastructure/ Availability Implemented</v>
      </c>
      <c r="N111" s="79" t="str">
        <f>IF(NOT(ISBLANK(VLOOKUP(A111,'ITS Apps-IIPM'!$E$4:$BB$291,25,FALSE))),VLOOKUP(A111,'ITS Apps-IIPM'!$E$4:$BB$291,25,FALSE),"")</f>
        <v/>
      </c>
    </row>
    <row r="112" spans="1:14">
      <c r="A112" s="56" t="s">
        <v>310</v>
      </c>
      <c r="B112" t="str">
        <f>IF(NOT(ISBLANK(VLOOKUP(A112,'ITS Apps-IIPM'!$E$4:$V$291,2,FALSE))),VLOOKUP(A112,'ITS Apps-IIPM'!$E$4:$V$291,2,FALSE),"")</f>
        <v>Multifonds Suite</v>
      </c>
      <c r="C112" t="str">
        <f>IF(NOT(ISBLANK(VLOOKUP(A112,'ITS Apps-IIPM'!$E$4:$V$291,4,FALSE))),VLOOKUP(A112,'ITS Apps-IIPM'!$E$4:$V$291,4,FALSE),"")</f>
        <v>de Lucy, Chloe</v>
      </c>
      <c r="D112" s="79">
        <f>IF(NOT(ISBLANK(VLOOKUP(A112,'ITS Apps-IIPM'!$E$4:$V$291,13,FALSE))),VLOOKUP(A112,'ITS Apps-IIPM'!$E$4:$V$291,13,FALSE),"")</f>
        <v>42853</v>
      </c>
      <c r="E112" s="79">
        <f>IF(NOT(ISBLANK(VLOOKUP(A112,'ITS Apps-IIPM'!$E$4:$V$291,14,FALSE))),VLOOKUP(A112,'ITS Apps-IIPM'!$E$4:$V$291,14,FALSE),"")</f>
        <v>43217</v>
      </c>
      <c r="F112" s="79" t="str">
        <f>IF(NOT(ISBLANK(VLOOKUP(A112,'ITS Apps-IIPM'!$E$4:$V$291,15,FALSE))),VLOOKUP(A112,'ITS Apps-IIPM'!$E$4:$V$291,15,FALSE),"")</f>
        <v>Monthly</v>
      </c>
      <c r="G112" s="79" t="str">
        <f>IF(NOT(ISBLANK(VLOOKUP(A112,'ITS Apps-IIPM'!$E$4:$V$291,3,FALSE))),VLOOKUP(A112,'ITS Apps-IIPM'!$E$4:$V$291,3,FALSE),"")</f>
        <v>Meyer, Stephan (RBC IS)</v>
      </c>
      <c r="H112" s="79" t="str">
        <f>IF("5-Confirmed SLA Not Required"=VLOOKUP(A112,'ITS Apps-IIPM'!$E$4:$V$291,12,FALSE),"N/A",IF("2-In Progress"=VLOOKUP(A112,'ITS Apps-IIPM'!$E$4:$V$291,12,FALSE),"In Progress",""))</f>
        <v/>
      </c>
      <c r="I112" s="79" t="str">
        <f>IF(NOT(ISBLANK(VLOOKUP(A112,'ITS Apps-IIPM'!$E$4:$V$291,18,FALSE))),VLOOKUP(A112,'ITS Apps-IIPM'!$E$4:$V$291,18,FALSE),"")</f>
        <v/>
      </c>
      <c r="J112" s="79" t="str">
        <f>IF(NOT(ISBLANK(VLOOKUP(A112,'ITS Apps-IIPM'!$E$4:$BB$291,21,FALSE))),VLOOKUP(A112,'ITS Apps-IIPM'!$E$4:$BB$291,21,FALSE),"")</f>
        <v>1-In Good Standing</v>
      </c>
      <c r="K112" s="79" t="str">
        <f>IF(NOT(ISBLANK(VLOOKUP(A112,'ITS Apps-IIPM'!$E$4:$BB$291,22,FALSE))),VLOOKUP(A112,'ITS Apps-IIPM'!$E$4:$BB$291,22,FALSE),"")</f>
        <v/>
      </c>
      <c r="L112" s="79" t="str">
        <f>IF(NOT(ISBLANK(VLOOKUP(A112,'ITS Apps-IIPM'!$E$4:$BB$291,23,FALSE))),VLOOKUP(A112,'ITS Apps-IIPM'!$E$4:$BB$291,23,FALSE),"")</f>
        <v/>
      </c>
      <c r="M112" s="79" t="str">
        <f>IF(NOT(ISBLANK(VLOOKUP(A112,'ITS Apps-IIPM'!$E$4:$BB$291,24,FALSE))),VLOOKUP(A112,'ITS Apps-IIPM'!$E$4:$BB$291,24,FALSE),"")</f>
        <v>6-Infrastructure/ Availability Implemented</v>
      </c>
      <c r="N112" s="79" t="str">
        <f>IF(NOT(ISBLANK(VLOOKUP(A112,'ITS Apps-IIPM'!$E$4:$BB$291,25,FALSE))),VLOOKUP(A112,'ITS Apps-IIPM'!$E$4:$BB$291,25,FALSE),"")</f>
        <v/>
      </c>
    </row>
    <row r="113" spans="1:14">
      <c r="A113" s="56" t="s">
        <v>312</v>
      </c>
      <c r="B113" t="str">
        <f>IF(NOT(ISBLANK(VLOOKUP(A113,'ITS Apps-IIPM'!$E$4:$V$291,2,FALSE))),VLOOKUP(A113,'ITS Apps-IIPM'!$E$4:$V$291,2,FALSE),"")</f>
        <v>Depositary Services Suite</v>
      </c>
      <c r="C113" t="str">
        <f>IF(NOT(ISBLANK(VLOOKUP(A113,'ITS Apps-IIPM'!$E$4:$V$291,4,FALSE))),VLOOKUP(A113,'ITS Apps-IIPM'!$E$4:$V$291,4,FALSE),"")</f>
        <v>Markakis, Bob</v>
      </c>
      <c r="D113" s="79">
        <f>IF(NOT(ISBLANK(VLOOKUP(A113,'ITS Apps-IIPM'!$E$4:$V$291,13,FALSE))),VLOOKUP(A113,'ITS Apps-IIPM'!$E$4:$V$291,13,FALSE),"")</f>
        <v>42853</v>
      </c>
      <c r="E113" s="79">
        <f>IF(NOT(ISBLANK(VLOOKUP(A113,'ITS Apps-IIPM'!$E$4:$V$291,14,FALSE))),VLOOKUP(A113,'ITS Apps-IIPM'!$E$4:$V$291,14,FALSE),"")</f>
        <v>43218</v>
      </c>
      <c r="F113" s="79" t="str">
        <f>IF(NOT(ISBLANK(VLOOKUP(A113,'ITS Apps-IIPM'!$E$4:$V$291,15,FALSE))),VLOOKUP(A113,'ITS Apps-IIPM'!$E$4:$V$291,15,FALSE),"")</f>
        <v>Monthly</v>
      </c>
      <c r="G113" s="79" t="str">
        <f>IF(NOT(ISBLANK(VLOOKUP(A113,'ITS Apps-IIPM'!$E$4:$V$291,3,FALSE))),VLOOKUP(A113,'ITS Apps-IIPM'!$E$4:$V$291,3,FALSE),"")</f>
        <v>Mouries, Eric (RBC IS)</v>
      </c>
      <c r="H113" s="79" t="str">
        <f>IF("5-Confirmed SLA Not Required"=VLOOKUP(A113,'ITS Apps-IIPM'!$E$4:$V$291,12,FALSE),"N/A",IF("2-In Progress"=VLOOKUP(A113,'ITS Apps-IIPM'!$E$4:$V$291,12,FALSE),"In Progress",""))</f>
        <v/>
      </c>
      <c r="I113" s="79" t="str">
        <f>IF(NOT(ISBLANK(VLOOKUP(A113,'ITS Apps-IIPM'!$E$4:$V$291,18,FALSE))),VLOOKUP(A113,'ITS Apps-IIPM'!$E$4:$V$291,18,FALSE),"")</f>
        <v/>
      </c>
      <c r="J113" s="79" t="str">
        <f>IF(NOT(ISBLANK(VLOOKUP(A113,'ITS Apps-IIPM'!$E$4:$BB$291,21,FALSE))),VLOOKUP(A113,'ITS Apps-IIPM'!$E$4:$BB$291,21,FALSE),"")</f>
        <v>1-In Good Standing</v>
      </c>
      <c r="K113" s="79" t="str">
        <f>IF(NOT(ISBLANK(VLOOKUP(A113,'ITS Apps-IIPM'!$E$4:$BB$291,22,FALSE))),VLOOKUP(A113,'ITS Apps-IIPM'!$E$4:$BB$291,22,FALSE),"")</f>
        <v/>
      </c>
      <c r="L113" s="79" t="str">
        <f>IF(NOT(ISBLANK(VLOOKUP(A113,'ITS Apps-IIPM'!$E$4:$BB$291,23,FALSE))),VLOOKUP(A113,'ITS Apps-IIPM'!$E$4:$BB$291,23,FALSE),"")</f>
        <v/>
      </c>
      <c r="M113" s="79" t="str">
        <f>IF(NOT(ISBLANK(VLOOKUP(A113,'ITS Apps-IIPM'!$E$4:$BB$291,24,FALSE))),VLOOKUP(A113,'ITS Apps-IIPM'!$E$4:$BB$291,24,FALSE),"")</f>
        <v>6-Infrastructure/ Availability Implemented</v>
      </c>
      <c r="N113" s="79" t="str">
        <f>IF(NOT(ISBLANK(VLOOKUP(A113,'ITS Apps-IIPM'!$E$4:$BB$291,25,FALSE))),VLOOKUP(A113,'ITS Apps-IIPM'!$E$4:$BB$291,25,FALSE),"")</f>
        <v/>
      </c>
    </row>
    <row r="114" spans="1:14">
      <c r="A114" s="56" t="s">
        <v>314</v>
      </c>
      <c r="B114" t="str">
        <f>IF(NOT(ISBLANK(VLOOKUP(A114,'ITS Apps-IIPM'!$E$4:$V$291,2,FALSE))),VLOOKUP(A114,'ITS Apps-IIPM'!$E$4:$V$291,2,FALSE),"")</f>
        <v>OutstandingManagement</v>
      </c>
      <c r="C114" t="str">
        <f>IF(NOT(ISBLANK(VLOOKUP(A114,'ITS Apps-IIPM'!$E$4:$V$291,4,FALSE))),VLOOKUP(A114,'ITS Apps-IIPM'!$E$4:$V$291,4,FALSE),"")</f>
        <v>de Lucy, Chloe</v>
      </c>
      <c r="D114" s="79">
        <f>IF(NOT(ISBLANK(VLOOKUP(A114,'ITS Apps-IIPM'!$E$4:$V$291,13,FALSE))),VLOOKUP(A114,'ITS Apps-IIPM'!$E$4:$V$291,13,FALSE),"")</f>
        <v>42853</v>
      </c>
      <c r="E114" s="79">
        <f>IF(NOT(ISBLANK(VLOOKUP(A114,'ITS Apps-IIPM'!$E$4:$V$291,14,FALSE))),VLOOKUP(A114,'ITS Apps-IIPM'!$E$4:$V$291,14,FALSE),"")</f>
        <v>43217</v>
      </c>
      <c r="F114" s="79" t="str">
        <f>IF(NOT(ISBLANK(VLOOKUP(A114,'ITS Apps-IIPM'!$E$4:$V$291,15,FALSE))),VLOOKUP(A114,'ITS Apps-IIPM'!$E$4:$V$291,15,FALSE),"")</f>
        <v>Monthly</v>
      </c>
      <c r="G114" s="79" t="str">
        <f>IF(NOT(ISBLANK(VLOOKUP(A114,'ITS Apps-IIPM'!$E$4:$V$291,3,FALSE))),VLOOKUP(A114,'ITS Apps-IIPM'!$E$4:$V$291,3,FALSE),"")</f>
        <v>Meyer, Stephan (RBC IS)</v>
      </c>
      <c r="H114" s="79" t="str">
        <f>IF("5-Confirmed SLA Not Required"=VLOOKUP(A114,'ITS Apps-IIPM'!$E$4:$V$291,12,FALSE),"N/A",IF("2-In Progress"=VLOOKUP(A114,'ITS Apps-IIPM'!$E$4:$V$291,12,FALSE),"In Progress",""))</f>
        <v/>
      </c>
      <c r="I114" s="79" t="str">
        <f>IF(NOT(ISBLANK(VLOOKUP(A114,'ITS Apps-IIPM'!$E$4:$V$291,18,FALSE))),VLOOKUP(A114,'ITS Apps-IIPM'!$E$4:$V$291,18,FALSE),"")</f>
        <v/>
      </c>
      <c r="J114" s="79" t="str">
        <f>IF(NOT(ISBLANK(VLOOKUP(A114,'ITS Apps-IIPM'!$E$4:$BB$291,21,FALSE))),VLOOKUP(A114,'ITS Apps-IIPM'!$E$4:$BB$291,21,FALSE),"")</f>
        <v>1-In Good Standing</v>
      </c>
      <c r="K114" s="79" t="str">
        <f>IF(NOT(ISBLANK(VLOOKUP(A114,'ITS Apps-IIPM'!$E$4:$BB$291,22,FALSE))),VLOOKUP(A114,'ITS Apps-IIPM'!$E$4:$BB$291,22,FALSE),"")</f>
        <v/>
      </c>
      <c r="L114" s="79" t="str">
        <f>IF(NOT(ISBLANK(VLOOKUP(A114,'ITS Apps-IIPM'!$E$4:$BB$291,23,FALSE))),VLOOKUP(A114,'ITS Apps-IIPM'!$E$4:$BB$291,23,FALSE),"")</f>
        <v/>
      </c>
      <c r="M114" s="79" t="str">
        <f>IF(NOT(ISBLANK(VLOOKUP(A114,'ITS Apps-IIPM'!$E$4:$BB$291,24,FALSE))),VLOOKUP(A114,'ITS Apps-IIPM'!$E$4:$BB$291,24,FALSE),"")</f>
        <v>6-Infrastructure/ Availability Implemented</v>
      </c>
      <c r="N114" s="79" t="str">
        <f>IF(NOT(ISBLANK(VLOOKUP(A114,'ITS Apps-IIPM'!$E$4:$BB$291,25,FALSE))),VLOOKUP(A114,'ITS Apps-IIPM'!$E$4:$BB$291,25,FALSE),"")</f>
        <v/>
      </c>
    </row>
    <row r="115" spans="1:14">
      <c r="A115" s="56" t="s">
        <v>316</v>
      </c>
      <c r="B115" t="str">
        <f>IF(NOT(ISBLANK(VLOOKUP(A115,'ITS Apps-IIPM'!$E$4:$V$291,2,FALSE))),VLOOKUP(A115,'ITS Apps-IIPM'!$E$4:$V$291,2,FALSE),"")</f>
        <v>Tax Operations Suite</v>
      </c>
      <c r="C115" t="str">
        <f>IF(NOT(ISBLANK(VLOOKUP(A115,'ITS Apps-IIPM'!$E$4:$V$291,4,FALSE))),VLOOKUP(A115,'ITS Apps-IIPM'!$E$4:$V$291,4,FALSE),"")</f>
        <v>Stefanovic, Snezana</v>
      </c>
      <c r="D115" s="79">
        <f>IF(NOT(ISBLANK(VLOOKUP(A115,'ITS Apps-IIPM'!$E$4:$V$291,13,FALSE))),VLOOKUP(A115,'ITS Apps-IIPM'!$E$4:$V$291,13,FALSE),"")</f>
        <v>42853</v>
      </c>
      <c r="E115" s="79">
        <f>IF(NOT(ISBLANK(VLOOKUP(A115,'ITS Apps-IIPM'!$E$4:$V$291,14,FALSE))),VLOOKUP(A115,'ITS Apps-IIPM'!$E$4:$V$291,14,FALSE),"")</f>
        <v>43217</v>
      </c>
      <c r="F115" s="79" t="str">
        <f>IF(NOT(ISBLANK(VLOOKUP(A115,'ITS Apps-IIPM'!$E$4:$V$291,15,FALSE))),VLOOKUP(A115,'ITS Apps-IIPM'!$E$4:$V$291,15,FALSE),"")</f>
        <v>Monthly</v>
      </c>
      <c r="G115" s="79" t="str">
        <f>IF(NOT(ISBLANK(VLOOKUP(A115,'ITS Apps-IIPM'!$E$4:$V$291,3,FALSE))),VLOOKUP(A115,'ITS Apps-IIPM'!$E$4:$V$291,3,FALSE),"")</f>
        <v>Thiry, Eric (RBC IS)</v>
      </c>
      <c r="H115" s="79" t="str">
        <f>IF("5-Confirmed SLA Not Required"=VLOOKUP(A115,'ITS Apps-IIPM'!$E$4:$V$291,12,FALSE),"N/A",IF("2-In Progress"=VLOOKUP(A115,'ITS Apps-IIPM'!$E$4:$V$291,12,FALSE),"In Progress",""))</f>
        <v/>
      </c>
      <c r="I115" s="79" t="str">
        <f>IF(NOT(ISBLANK(VLOOKUP(A115,'ITS Apps-IIPM'!$E$4:$V$291,18,FALSE))),VLOOKUP(A115,'ITS Apps-IIPM'!$E$4:$V$291,18,FALSE),"")</f>
        <v/>
      </c>
      <c r="J115" s="79" t="str">
        <f>IF(NOT(ISBLANK(VLOOKUP(A115,'ITS Apps-IIPM'!$E$4:$BB$291,21,FALSE))),VLOOKUP(A115,'ITS Apps-IIPM'!$E$4:$BB$291,21,FALSE),"")</f>
        <v>3-Not Started</v>
      </c>
      <c r="K115" s="79" t="str">
        <f>IF(NOT(ISBLANK(VLOOKUP(A115,'ITS Apps-IIPM'!$E$4:$BB$291,22,FALSE))),VLOOKUP(A115,'ITS Apps-IIPM'!$E$4:$BB$291,22,FALSE),"")</f>
        <v/>
      </c>
      <c r="L115" s="79" t="str">
        <f>IF(NOT(ISBLANK(VLOOKUP(A115,'ITS Apps-IIPM'!$E$4:$BB$291,23,FALSE))),VLOOKUP(A115,'ITS Apps-IIPM'!$E$4:$BB$291,23,FALSE),"")</f>
        <v/>
      </c>
      <c r="M115" s="79" t="str">
        <f>IF(NOT(ISBLANK(VLOOKUP(A115,'ITS Apps-IIPM'!$E$4:$BB$291,24,FALSE))),VLOOKUP(A115,'ITS Apps-IIPM'!$E$4:$BB$291,24,FALSE),"")</f>
        <v>3-Not Started</v>
      </c>
      <c r="N115" s="79" t="str">
        <f>IF(NOT(ISBLANK(VLOOKUP(A115,'ITS Apps-IIPM'!$E$4:$BB$291,25,FALSE))),VLOOKUP(A115,'ITS Apps-IIPM'!$E$4:$BB$291,25,FALSE),"")</f>
        <v/>
      </c>
    </row>
    <row r="116" spans="1:14">
      <c r="A116" s="56" t="s">
        <v>318</v>
      </c>
      <c r="B116" t="str">
        <f>IF(NOT(ISBLANK(VLOOKUP(A116,'ITS Apps-IIPM'!$E$4:$V$291,2,FALSE))),VLOOKUP(A116,'ITS Apps-IIPM'!$E$4:$V$291,2,FALSE),"")</f>
        <v>Optimus</v>
      </c>
      <c r="C116" t="str">
        <f>IF(NOT(ISBLANK(VLOOKUP(A116,'ITS Apps-IIPM'!$E$4:$V$291,4,FALSE))),VLOOKUP(A116,'ITS Apps-IIPM'!$E$4:$V$291,4,FALSE),"")</f>
        <v>Stefanovic, Snezana</v>
      </c>
      <c r="D116" s="79">
        <f>IF(NOT(ISBLANK(VLOOKUP(A116,'ITS Apps-IIPM'!$E$4:$V$291,13,FALSE))),VLOOKUP(A116,'ITS Apps-IIPM'!$E$4:$V$291,13,FALSE),"")</f>
        <v>42860</v>
      </c>
      <c r="E116" s="79">
        <f>IF(NOT(ISBLANK(VLOOKUP(A116,'ITS Apps-IIPM'!$E$4:$V$291,14,FALSE))),VLOOKUP(A116,'ITS Apps-IIPM'!$E$4:$V$291,14,FALSE),"")</f>
        <v>43225</v>
      </c>
      <c r="F116" s="79" t="str">
        <f>IF(NOT(ISBLANK(VLOOKUP(A116,'ITS Apps-IIPM'!$E$4:$V$291,15,FALSE))),VLOOKUP(A116,'ITS Apps-IIPM'!$E$4:$V$291,15,FALSE),"")</f>
        <v>Monthly</v>
      </c>
      <c r="G116" s="79" t="str">
        <f>IF(NOT(ISBLANK(VLOOKUP(A116,'ITS Apps-IIPM'!$E$4:$V$291,3,FALSE))),VLOOKUP(A116,'ITS Apps-IIPM'!$E$4:$V$291,3,FALSE),"")</f>
        <v>Thiry, Eric (RBC IS)</v>
      </c>
      <c r="H116" s="79" t="str">
        <f>IF("5-Confirmed SLA Not Required"=VLOOKUP(A116,'ITS Apps-IIPM'!$E$4:$V$291,12,FALSE),"N/A",IF("2-In Progress"=VLOOKUP(A116,'ITS Apps-IIPM'!$E$4:$V$291,12,FALSE),"In Progress",""))</f>
        <v/>
      </c>
      <c r="I116" s="79" t="str">
        <f>IF(NOT(ISBLANK(VLOOKUP(A116,'ITS Apps-IIPM'!$E$4:$V$291,18,FALSE))),VLOOKUP(A116,'ITS Apps-IIPM'!$E$4:$V$291,18,FALSE),"")</f>
        <v/>
      </c>
      <c r="J116" s="79" t="str">
        <f>IF(NOT(ISBLANK(VLOOKUP(A116,'ITS Apps-IIPM'!$E$4:$BB$291,21,FALSE))),VLOOKUP(A116,'ITS Apps-IIPM'!$E$4:$BB$291,21,FALSE),"")</f>
        <v>1-In Good Standing</v>
      </c>
      <c r="K116" s="79" t="str">
        <f>IF(NOT(ISBLANK(VLOOKUP(A116,'ITS Apps-IIPM'!$E$4:$BB$291,22,FALSE))),VLOOKUP(A116,'ITS Apps-IIPM'!$E$4:$BB$291,22,FALSE),"")</f>
        <v/>
      </c>
      <c r="L116" s="79" t="str">
        <f>IF(NOT(ISBLANK(VLOOKUP(A116,'ITS Apps-IIPM'!$E$4:$BB$291,23,FALSE))),VLOOKUP(A116,'ITS Apps-IIPM'!$E$4:$BB$291,23,FALSE),"")</f>
        <v/>
      </c>
      <c r="M116" s="79" t="str">
        <f>IF(NOT(ISBLANK(VLOOKUP(A116,'ITS Apps-IIPM'!$E$4:$BB$291,24,FALSE))),VLOOKUP(A116,'ITS Apps-IIPM'!$E$4:$BB$291,24,FALSE),"")</f>
        <v>6-Infrastructure/ Availability Implemented</v>
      </c>
      <c r="N116" s="79" t="str">
        <f>IF(NOT(ISBLANK(VLOOKUP(A116,'ITS Apps-IIPM'!$E$4:$BB$291,25,FALSE))),VLOOKUP(A116,'ITS Apps-IIPM'!$E$4:$BB$291,25,FALSE),"")</f>
        <v/>
      </c>
    </row>
    <row r="117" spans="1:14">
      <c r="A117" s="56" t="s">
        <v>321</v>
      </c>
      <c r="B117" t="str">
        <f>IF(NOT(ISBLANK(VLOOKUP(A117,'ITS Apps-IIPM'!$E$4:$V$291,2,FALSE))),VLOOKUP(A117,'ITS Apps-IIPM'!$E$4:$V$291,2,FALSE),"")</f>
        <v>Multifonds Fiduciary Suite</v>
      </c>
      <c r="C117" t="str">
        <f>IF(NOT(ISBLANK(VLOOKUP(A117,'ITS Apps-IIPM'!$E$4:$V$291,4,FALSE))),VLOOKUP(A117,'ITS Apps-IIPM'!$E$4:$V$291,4,FALSE),"")</f>
        <v>de Lucy, Chloe</v>
      </c>
      <c r="D117" s="79">
        <f>IF(NOT(ISBLANK(VLOOKUP(A117,'ITS Apps-IIPM'!$E$4:$V$291,13,FALSE))),VLOOKUP(A117,'ITS Apps-IIPM'!$E$4:$V$291,13,FALSE),"")</f>
        <v>42846</v>
      </c>
      <c r="E117" s="79">
        <f>IF(NOT(ISBLANK(VLOOKUP(A117,'ITS Apps-IIPM'!$E$4:$V$291,14,FALSE))),VLOOKUP(A117,'ITS Apps-IIPM'!$E$4:$V$291,14,FALSE),"")</f>
        <v>43211</v>
      </c>
      <c r="F117" s="79" t="str">
        <f>IF(NOT(ISBLANK(VLOOKUP(A117,'ITS Apps-IIPM'!$E$4:$V$291,15,FALSE))),VLOOKUP(A117,'ITS Apps-IIPM'!$E$4:$V$291,15,FALSE),"")</f>
        <v>Monthly</v>
      </c>
      <c r="G117" s="79" t="str">
        <f>IF(NOT(ISBLANK(VLOOKUP(A117,'ITS Apps-IIPM'!$E$4:$V$291,3,FALSE))),VLOOKUP(A117,'ITS Apps-IIPM'!$E$4:$V$291,3,FALSE),"")</f>
        <v>Meyer, Stephan (RBC IS)</v>
      </c>
      <c r="H117" s="79" t="str">
        <f>IF("5-Confirmed SLA Not Required"=VLOOKUP(A117,'ITS Apps-IIPM'!$E$4:$V$291,12,FALSE),"N/A",IF("2-In Progress"=VLOOKUP(A117,'ITS Apps-IIPM'!$E$4:$V$291,12,FALSE),"In Progress",""))</f>
        <v/>
      </c>
      <c r="I117" s="79" t="str">
        <f>IF(NOT(ISBLANK(VLOOKUP(A117,'ITS Apps-IIPM'!$E$4:$V$291,18,FALSE))),VLOOKUP(A117,'ITS Apps-IIPM'!$E$4:$V$291,18,FALSE),"")</f>
        <v/>
      </c>
      <c r="J117" s="79" t="str">
        <f>IF(NOT(ISBLANK(VLOOKUP(A117,'ITS Apps-IIPM'!$E$4:$BB$291,21,FALSE))),VLOOKUP(A117,'ITS Apps-IIPM'!$E$4:$BB$291,21,FALSE),"")</f>
        <v>1-In Good Standing</v>
      </c>
      <c r="K117" s="79" t="str">
        <f>IF(NOT(ISBLANK(VLOOKUP(A117,'ITS Apps-IIPM'!$E$4:$BB$291,22,FALSE))),VLOOKUP(A117,'ITS Apps-IIPM'!$E$4:$BB$291,22,FALSE),"")</f>
        <v/>
      </c>
      <c r="L117" s="79" t="str">
        <f>IF(NOT(ISBLANK(VLOOKUP(A117,'ITS Apps-IIPM'!$E$4:$BB$291,23,FALSE))),VLOOKUP(A117,'ITS Apps-IIPM'!$E$4:$BB$291,23,FALSE),"")</f>
        <v/>
      </c>
      <c r="M117" s="79" t="str">
        <f>IF(NOT(ISBLANK(VLOOKUP(A117,'ITS Apps-IIPM'!$E$4:$BB$291,24,FALSE))),VLOOKUP(A117,'ITS Apps-IIPM'!$E$4:$BB$291,24,FALSE),"")</f>
        <v>6-Infrastructure/ Availability Implemented</v>
      </c>
      <c r="N117" s="79" t="str">
        <f>IF(NOT(ISBLANK(VLOOKUP(A117,'ITS Apps-IIPM'!$E$4:$BB$291,25,FALSE))),VLOOKUP(A117,'ITS Apps-IIPM'!$E$4:$BB$291,25,FALSE),"")</f>
        <v/>
      </c>
    </row>
    <row r="118" spans="1:14">
      <c r="A118" s="56" t="s">
        <v>323</v>
      </c>
      <c r="B118" t="str">
        <f>IF(NOT(ISBLANK(VLOOKUP(A118,'ITS Apps-IIPM'!$E$4:$V$291,2,FALSE))),VLOOKUP(A118,'ITS Apps-IIPM'!$E$4:$V$291,2,FALSE),"")</f>
        <v>SCEF</v>
      </c>
      <c r="C118" t="str">
        <f>IF(NOT(ISBLANK(VLOOKUP(A118,'ITS Apps-IIPM'!$E$4:$V$291,4,FALSE))),VLOOKUP(A118,'ITS Apps-IIPM'!$E$4:$V$291,4,FALSE),"")</f>
        <v>Stefanovic, Snezana</v>
      </c>
      <c r="D118" s="79">
        <f>IF(NOT(ISBLANK(VLOOKUP(A118,'ITS Apps-IIPM'!$E$4:$V$291,13,FALSE))),VLOOKUP(A118,'ITS Apps-IIPM'!$E$4:$V$291,13,FALSE),"")</f>
        <v>42871</v>
      </c>
      <c r="E118" s="79">
        <f>IF(NOT(ISBLANK(VLOOKUP(A118,'ITS Apps-IIPM'!$E$4:$V$291,14,FALSE))),VLOOKUP(A118,'ITS Apps-IIPM'!$E$4:$V$291,14,FALSE),"")</f>
        <v>43235</v>
      </c>
      <c r="F118" s="79" t="str">
        <f>IF(NOT(ISBLANK(VLOOKUP(A118,'ITS Apps-IIPM'!$E$4:$V$291,15,FALSE))),VLOOKUP(A118,'ITS Apps-IIPM'!$E$4:$V$291,15,FALSE),"")</f>
        <v>Monthly</v>
      </c>
      <c r="G118" s="79" t="str">
        <f>IF(NOT(ISBLANK(VLOOKUP(A118,'ITS Apps-IIPM'!$E$4:$V$291,3,FALSE))),VLOOKUP(A118,'ITS Apps-IIPM'!$E$4:$V$291,3,FALSE),"")</f>
        <v>Meyer, Stephan (RBC IS)</v>
      </c>
      <c r="H118" s="79" t="str">
        <f>IF("5-Confirmed SLA Not Required"=VLOOKUP(A118,'ITS Apps-IIPM'!$E$4:$V$291,12,FALSE),"N/A",IF("2-In Progress"=VLOOKUP(A118,'ITS Apps-IIPM'!$E$4:$V$291,12,FALSE),"In Progress",""))</f>
        <v/>
      </c>
      <c r="I118" s="79" t="str">
        <f>IF(NOT(ISBLANK(VLOOKUP(A118,'ITS Apps-IIPM'!$E$4:$V$291,18,FALSE))),VLOOKUP(A118,'ITS Apps-IIPM'!$E$4:$V$291,18,FALSE),"")</f>
        <v/>
      </c>
      <c r="J118" s="79" t="str">
        <f>IF(NOT(ISBLANK(VLOOKUP(A118,'ITS Apps-IIPM'!$E$4:$BB$291,21,FALSE))),VLOOKUP(A118,'ITS Apps-IIPM'!$E$4:$BB$291,21,FALSE),"")</f>
        <v>3-Not Started</v>
      </c>
      <c r="K118" s="79" t="str">
        <f>IF(NOT(ISBLANK(VLOOKUP(A118,'ITS Apps-IIPM'!$E$4:$BB$291,22,FALSE))),VLOOKUP(A118,'ITS Apps-IIPM'!$E$4:$BB$291,22,FALSE),"")</f>
        <v/>
      </c>
      <c r="L118" s="79" t="str">
        <f>IF(NOT(ISBLANK(VLOOKUP(A118,'ITS Apps-IIPM'!$E$4:$BB$291,23,FALSE))),VLOOKUP(A118,'ITS Apps-IIPM'!$E$4:$BB$291,23,FALSE),"")</f>
        <v/>
      </c>
      <c r="M118" s="79" t="str">
        <f>IF(NOT(ISBLANK(VLOOKUP(A118,'ITS Apps-IIPM'!$E$4:$BB$291,24,FALSE))),VLOOKUP(A118,'ITS Apps-IIPM'!$E$4:$BB$291,24,FALSE),"")</f>
        <v>3-Not Started</v>
      </c>
      <c r="N118" s="79" t="str">
        <f>IF(NOT(ISBLANK(VLOOKUP(A118,'ITS Apps-IIPM'!$E$4:$BB$291,25,FALSE))),VLOOKUP(A118,'ITS Apps-IIPM'!$E$4:$BB$291,25,FALSE),"")</f>
        <v/>
      </c>
    </row>
    <row r="119" spans="1:14">
      <c r="A119" s="56" t="s">
        <v>326</v>
      </c>
      <c r="B119" t="str">
        <f>IF(NOT(ISBLANK(VLOOKUP(A119,'ITS Apps-IIPM'!$E$4:$V$291,2,FALSE))),VLOOKUP(A119,'ITS Apps-IIPM'!$E$4:$V$291,2,FALSE),"")</f>
        <v>Splunk</v>
      </c>
      <c r="C119" t="str">
        <f>IF(NOT(ISBLANK(VLOOKUP(A119,'ITS Apps-IIPM'!$E$4:$V$291,4,FALSE))),VLOOKUP(A119,'ITS Apps-IIPM'!$E$4:$V$291,4,FALSE),"")</f>
        <v>Stefanovic, Snezana</v>
      </c>
      <c r="D119" s="79" t="str">
        <f>IF(NOT(ISBLANK(VLOOKUP(A119,'ITS Apps-IIPM'!$E$4:$V$291,13,FALSE))),VLOOKUP(A119,'ITS Apps-IIPM'!$E$4:$V$291,13,FALSE),"")</f>
        <v/>
      </c>
      <c r="E119" s="79" t="str">
        <f>IF(NOT(ISBLANK(VLOOKUP(A119,'ITS Apps-IIPM'!$E$4:$V$291,14,FALSE))),VLOOKUP(A119,'ITS Apps-IIPM'!$E$4:$V$291,14,FALSE),"")</f>
        <v/>
      </c>
      <c r="F119" s="79" t="str">
        <f>IF(NOT(ISBLANK(VLOOKUP(A119,'ITS Apps-IIPM'!$E$4:$V$291,15,FALSE))),VLOOKUP(A119,'ITS Apps-IIPM'!$E$4:$V$291,15,FALSE),"")</f>
        <v/>
      </c>
      <c r="G119" s="79" t="str">
        <f>IF(NOT(ISBLANK(VLOOKUP(A119,'ITS Apps-IIPM'!$E$4:$V$291,3,FALSE))),VLOOKUP(A119,'ITS Apps-IIPM'!$E$4:$V$291,3,FALSE),"")</f>
        <v>Baczynski, Didier (RBC IS)</v>
      </c>
      <c r="H119" s="79" t="str">
        <f>IF("5-Confirmed SLA Not Required"=VLOOKUP(A119,'ITS Apps-IIPM'!$E$4:$V$291,12,FALSE),"N/A",IF("2-In Progress"=VLOOKUP(A119,'ITS Apps-IIPM'!$E$4:$V$291,12,FALSE),"In Progress",""))</f>
        <v>N/A</v>
      </c>
      <c r="I119" s="79" t="str">
        <f>IF(NOT(ISBLANK(VLOOKUP(A119,'ITS Apps-IIPM'!$E$4:$V$291,18,FALSE))),VLOOKUP(A119,'ITS Apps-IIPM'!$E$4:$V$291,18,FALSE),"")</f>
        <v/>
      </c>
      <c r="J119" s="79" t="str">
        <f>IF(NOT(ISBLANK(VLOOKUP(A119,'ITS Apps-IIPM'!$E$4:$BB$291,21,FALSE))),VLOOKUP(A119,'ITS Apps-IIPM'!$E$4:$BB$291,21,FALSE),"")</f>
        <v>5-Not Required</v>
      </c>
      <c r="K119" s="79" t="str">
        <f>IF(NOT(ISBLANK(VLOOKUP(A119,'ITS Apps-IIPM'!$E$4:$BB$291,22,FALSE))),VLOOKUP(A119,'ITS Apps-IIPM'!$E$4:$BB$291,22,FALSE),"")</f>
        <v/>
      </c>
      <c r="L119" s="79" t="str">
        <f>IF(NOT(ISBLANK(VLOOKUP(A119,'ITS Apps-IIPM'!$E$4:$BB$291,23,FALSE))),VLOOKUP(A119,'ITS Apps-IIPM'!$E$4:$BB$291,23,FALSE),"")</f>
        <v/>
      </c>
      <c r="M119" s="79" t="str">
        <f>IF(NOT(ISBLANK(VLOOKUP(A119,'ITS Apps-IIPM'!$E$4:$BB$291,24,FALSE))),VLOOKUP(A119,'ITS Apps-IIPM'!$E$4:$BB$291,24,FALSE),"")</f>
        <v>5-Not Required</v>
      </c>
      <c r="N119" s="79" t="str">
        <f>IF(NOT(ISBLANK(VLOOKUP(A119,'ITS Apps-IIPM'!$E$4:$BB$291,25,FALSE))),VLOOKUP(A119,'ITS Apps-IIPM'!$E$4:$BB$291,25,FALSE),"")</f>
        <v/>
      </c>
    </row>
    <row r="120" spans="1:14">
      <c r="A120" s="56" t="s">
        <v>327</v>
      </c>
      <c r="B120" t="str">
        <f>IF(NOT(ISBLANK(VLOOKUP(A120,'ITS Apps-IIPM'!$E$4:$V$291,2,FALSE))),VLOOKUP(A120,'ITS Apps-IIPM'!$E$4:$V$291,2,FALSE),"")</f>
        <v>FOCUS Transaction Management</v>
      </c>
      <c r="C120" t="str">
        <f>IF(NOT(ISBLANK(VLOOKUP(A120,'ITS Apps-IIPM'!$E$4:$V$291,4,FALSE))),VLOOKUP(A120,'ITS Apps-IIPM'!$E$4:$V$291,4,FALSE),"")</f>
        <v>Markakis, Bob</v>
      </c>
      <c r="D120" s="79">
        <f>IF(NOT(ISBLANK(VLOOKUP(A120,'ITS Apps-IIPM'!$E$4:$V$291,13,FALSE))),VLOOKUP(A120,'ITS Apps-IIPM'!$E$4:$V$291,13,FALSE),"")</f>
        <v>42863</v>
      </c>
      <c r="E120" s="79">
        <f>IF(NOT(ISBLANK(VLOOKUP(A120,'ITS Apps-IIPM'!$E$4:$V$291,14,FALSE))),VLOOKUP(A120,'ITS Apps-IIPM'!$E$4:$V$291,14,FALSE),"")</f>
        <v>43228</v>
      </c>
      <c r="F120" s="79" t="str">
        <f>IF(NOT(ISBLANK(VLOOKUP(A120,'ITS Apps-IIPM'!$E$4:$V$291,15,FALSE))),VLOOKUP(A120,'ITS Apps-IIPM'!$E$4:$V$291,15,FALSE),"")</f>
        <v>Monthly</v>
      </c>
      <c r="G120" s="79" t="str">
        <f>IF(NOT(ISBLANK(VLOOKUP(A120,'ITS Apps-IIPM'!$E$4:$V$291,3,FALSE))),VLOOKUP(A120,'ITS Apps-IIPM'!$E$4:$V$291,3,FALSE),"")</f>
        <v>Mouries, Eric (RBC IS)</v>
      </c>
      <c r="H120" s="79" t="str">
        <f>IF("5-Confirmed SLA Not Required"=VLOOKUP(A120,'ITS Apps-IIPM'!$E$4:$V$291,12,FALSE),"N/A",IF("2-In Progress"=VLOOKUP(A120,'ITS Apps-IIPM'!$E$4:$V$291,12,FALSE),"In Progress",""))</f>
        <v/>
      </c>
      <c r="I120" s="79" t="str">
        <f>IF(NOT(ISBLANK(VLOOKUP(A120,'ITS Apps-IIPM'!$E$4:$V$291,18,FALSE))),VLOOKUP(A120,'ITS Apps-IIPM'!$E$4:$V$291,18,FALSE),"")</f>
        <v/>
      </c>
      <c r="J120" s="79" t="str">
        <f>IF(NOT(ISBLANK(VLOOKUP(A120,'ITS Apps-IIPM'!$E$4:$BB$291,21,FALSE))),VLOOKUP(A120,'ITS Apps-IIPM'!$E$4:$BB$291,21,FALSE),"")</f>
        <v>3-Not Started</v>
      </c>
      <c r="K120" s="79" t="str">
        <f>IF(NOT(ISBLANK(VLOOKUP(A120,'ITS Apps-IIPM'!$E$4:$BB$291,22,FALSE))),VLOOKUP(A120,'ITS Apps-IIPM'!$E$4:$BB$291,22,FALSE),"")</f>
        <v/>
      </c>
      <c r="L120" s="79" t="str">
        <f>IF(NOT(ISBLANK(VLOOKUP(A120,'ITS Apps-IIPM'!$E$4:$BB$291,23,FALSE))),VLOOKUP(A120,'ITS Apps-IIPM'!$E$4:$BB$291,23,FALSE),"")</f>
        <v/>
      </c>
      <c r="M120" s="79" t="str">
        <f>IF(NOT(ISBLANK(VLOOKUP(A120,'ITS Apps-IIPM'!$E$4:$BB$291,24,FALSE))),VLOOKUP(A120,'ITS Apps-IIPM'!$E$4:$BB$291,24,FALSE),"")</f>
        <v>3-Not Started</v>
      </c>
      <c r="N120" s="79" t="str">
        <f>IF(NOT(ISBLANK(VLOOKUP(A120,'ITS Apps-IIPM'!$E$4:$BB$291,25,FALSE))),VLOOKUP(A120,'ITS Apps-IIPM'!$E$4:$BB$291,25,FALSE),"")</f>
        <v/>
      </c>
    </row>
    <row r="121" spans="1:14">
      <c r="A121" s="56" t="s">
        <v>329</v>
      </c>
      <c r="B121" t="str">
        <f>IF(NOT(ISBLANK(VLOOKUP(A121,'ITS Apps-IIPM'!$E$4:$V$291,2,FALSE))),VLOOKUP(A121,'ITS Apps-IIPM'!$E$4:$V$291,2,FALSE),"")</f>
        <v xml:space="preserve"> EXACT (BE)</v>
      </c>
      <c r="C121" t="str">
        <f>IF(NOT(ISBLANK(VLOOKUP(A121,'ITS Apps-IIPM'!$E$4:$V$291,4,FALSE))),VLOOKUP(A121,'ITS Apps-IIPM'!$E$4:$V$291,4,FALSE),"")</f>
        <v>Stefanovic, Snezana</v>
      </c>
      <c r="D121" s="79">
        <f>IF(NOT(ISBLANK(VLOOKUP(A121,'ITS Apps-IIPM'!$E$4:$V$291,13,FALSE))),VLOOKUP(A121,'ITS Apps-IIPM'!$E$4:$V$291,13,FALSE),"")</f>
        <v>42863</v>
      </c>
      <c r="E121" s="79">
        <f>IF(NOT(ISBLANK(VLOOKUP(A121,'ITS Apps-IIPM'!$E$4:$V$291,14,FALSE))),VLOOKUP(A121,'ITS Apps-IIPM'!$E$4:$V$291,14,FALSE),"")</f>
        <v>43228</v>
      </c>
      <c r="F121" s="79" t="str">
        <f>IF(NOT(ISBLANK(VLOOKUP(A121,'ITS Apps-IIPM'!$E$4:$V$291,15,FALSE))),VLOOKUP(A121,'ITS Apps-IIPM'!$E$4:$V$291,15,FALSE),"")</f>
        <v>Quarterly</v>
      </c>
      <c r="G121" s="79" t="str">
        <f>IF(NOT(ISBLANK(VLOOKUP(A121,'ITS Apps-IIPM'!$E$4:$V$291,3,FALSE))),VLOOKUP(A121,'ITS Apps-IIPM'!$E$4:$V$291,3,FALSE),"")</f>
        <v>Nangia, Nagesh (CWM-NR)</v>
      </c>
      <c r="H121" s="79" t="str">
        <f>IF("5-Confirmed SLA Not Required"=VLOOKUP(A121,'ITS Apps-IIPM'!$E$4:$V$291,12,FALSE),"N/A",IF("2-In Progress"=VLOOKUP(A121,'ITS Apps-IIPM'!$E$4:$V$291,12,FALSE),"In Progress",""))</f>
        <v/>
      </c>
      <c r="I121" s="79" t="str">
        <f>IF(NOT(ISBLANK(VLOOKUP(A121,'ITS Apps-IIPM'!$E$4:$V$291,18,FALSE))),VLOOKUP(A121,'ITS Apps-IIPM'!$E$4:$V$291,18,FALSE),"")</f>
        <v/>
      </c>
      <c r="J121" s="79" t="str">
        <f>IF(NOT(ISBLANK(VLOOKUP(A121,'ITS Apps-IIPM'!$E$4:$BB$291,21,FALSE))),VLOOKUP(A121,'ITS Apps-IIPM'!$E$4:$BB$291,21,FALSE),"")</f>
        <v>1-In Good Standing</v>
      </c>
      <c r="K121" s="79" t="str">
        <f>IF(NOT(ISBLANK(VLOOKUP(A121,'ITS Apps-IIPM'!$E$4:$BB$291,22,FALSE))),VLOOKUP(A121,'ITS Apps-IIPM'!$E$4:$BB$291,22,FALSE),"")</f>
        <v/>
      </c>
      <c r="L121" s="79" t="str">
        <f>IF(NOT(ISBLANK(VLOOKUP(A121,'ITS Apps-IIPM'!$E$4:$BB$291,23,FALSE))),VLOOKUP(A121,'ITS Apps-IIPM'!$E$4:$BB$291,23,FALSE),"")</f>
        <v/>
      </c>
      <c r="M121" s="79" t="str">
        <f>IF(NOT(ISBLANK(VLOOKUP(A121,'ITS Apps-IIPM'!$E$4:$BB$291,24,FALSE))),VLOOKUP(A121,'ITS Apps-IIPM'!$E$4:$BB$291,24,FALSE),"")</f>
        <v>6-Infrastructure/ Availability Implemented</v>
      </c>
      <c r="N121" s="79" t="str">
        <f>IF(NOT(ISBLANK(VLOOKUP(A121,'ITS Apps-IIPM'!$E$4:$BB$291,25,FALSE))),VLOOKUP(A121,'ITS Apps-IIPM'!$E$4:$BB$291,25,FALSE),"")</f>
        <v/>
      </c>
    </row>
    <row r="122" spans="1:14">
      <c r="A122" s="56" t="s">
        <v>331</v>
      </c>
      <c r="B122" t="str">
        <f>IF(NOT(ISBLANK(VLOOKUP(A122,'ITS Apps-IIPM'!$E$4:$V$291,2,FALSE))),VLOOKUP(A122,'ITS Apps-IIPM'!$E$4:$V$291,2,FALSE),"")</f>
        <v xml:space="preserve"> IncidentTracker</v>
      </c>
      <c r="C122" t="str">
        <f>IF(NOT(ISBLANK(VLOOKUP(A122,'ITS Apps-IIPM'!$E$4:$V$291,4,FALSE))),VLOOKUP(A122,'ITS Apps-IIPM'!$E$4:$V$291,4,FALSE),"")</f>
        <v>Stefanovic, Snezana</v>
      </c>
      <c r="D122" s="79">
        <f>IF(NOT(ISBLANK(VLOOKUP(A122,'ITS Apps-IIPM'!$E$4:$V$291,13,FALSE))),VLOOKUP(A122,'ITS Apps-IIPM'!$E$4:$V$291,13,FALSE),"")</f>
        <v>42886</v>
      </c>
      <c r="E122" s="79">
        <f>IF(NOT(ISBLANK(VLOOKUP(A122,'ITS Apps-IIPM'!$E$4:$V$291,14,FALSE))),VLOOKUP(A122,'ITS Apps-IIPM'!$E$4:$V$291,14,FALSE),"")</f>
        <v>43251</v>
      </c>
      <c r="F122" s="79" t="str">
        <f>IF(NOT(ISBLANK(VLOOKUP(A122,'ITS Apps-IIPM'!$E$4:$V$291,15,FALSE))),VLOOKUP(A122,'ITS Apps-IIPM'!$E$4:$V$291,15,FALSE),"")</f>
        <v>Quarterly</v>
      </c>
      <c r="G122" s="79" t="str">
        <f>IF(NOT(ISBLANK(VLOOKUP(A122,'ITS Apps-IIPM'!$E$4:$V$291,3,FALSE))),VLOOKUP(A122,'ITS Apps-IIPM'!$E$4:$V$291,3,FALSE),"")</f>
        <v>Nangia, Nagesh (CWM-NR)</v>
      </c>
      <c r="H122" s="79" t="str">
        <f>IF("5-Confirmed SLA Not Required"=VLOOKUP(A122,'ITS Apps-IIPM'!$E$4:$V$291,12,FALSE),"N/A",IF("2-In Progress"=VLOOKUP(A122,'ITS Apps-IIPM'!$E$4:$V$291,12,FALSE),"In Progress",""))</f>
        <v/>
      </c>
      <c r="I122" s="79" t="str">
        <f>IF(NOT(ISBLANK(VLOOKUP(A122,'ITS Apps-IIPM'!$E$4:$V$291,18,FALSE))),VLOOKUP(A122,'ITS Apps-IIPM'!$E$4:$V$291,18,FALSE),"")</f>
        <v/>
      </c>
      <c r="J122" s="79" t="str">
        <f>IF(NOT(ISBLANK(VLOOKUP(A122,'ITS Apps-IIPM'!$E$4:$BB$291,21,FALSE))),VLOOKUP(A122,'ITS Apps-IIPM'!$E$4:$BB$291,21,FALSE),"")</f>
        <v>3-Not Started</v>
      </c>
      <c r="K122" s="79" t="str">
        <f>IF(NOT(ISBLANK(VLOOKUP(A122,'ITS Apps-IIPM'!$E$4:$BB$291,22,FALSE))),VLOOKUP(A122,'ITS Apps-IIPM'!$E$4:$BB$291,22,FALSE),"")</f>
        <v/>
      </c>
      <c r="L122" s="79" t="str">
        <f>IF(NOT(ISBLANK(VLOOKUP(A122,'ITS Apps-IIPM'!$E$4:$BB$291,23,FALSE))),VLOOKUP(A122,'ITS Apps-IIPM'!$E$4:$BB$291,23,FALSE),"")</f>
        <v/>
      </c>
      <c r="M122" s="79" t="str">
        <f>IF(NOT(ISBLANK(VLOOKUP(A122,'ITS Apps-IIPM'!$E$4:$BB$291,24,FALSE))),VLOOKUP(A122,'ITS Apps-IIPM'!$E$4:$BB$291,24,FALSE),"")</f>
        <v>3-Not Started</v>
      </c>
      <c r="N122" s="79" t="str">
        <f>IF(NOT(ISBLANK(VLOOKUP(A122,'ITS Apps-IIPM'!$E$4:$BB$291,25,FALSE))),VLOOKUP(A122,'ITS Apps-IIPM'!$E$4:$BB$291,25,FALSE),"")</f>
        <v/>
      </c>
    </row>
    <row r="123" spans="1:14">
      <c r="A123" s="56" t="s">
        <v>334</v>
      </c>
      <c r="B123" t="str">
        <f>IF(NOT(ISBLANK(VLOOKUP(A123,'ITS Apps-IIPM'!$E$4:$V$291,2,FALSE))),VLOOKUP(A123,'ITS Apps-IIPM'!$E$4:$V$291,2,FALSE),"")</f>
        <v>DikePro</v>
      </c>
      <c r="C123" t="str">
        <f>IF(NOT(ISBLANK(VLOOKUP(A123,'ITS Apps-IIPM'!$E$4:$V$291,4,FALSE))),VLOOKUP(A123,'ITS Apps-IIPM'!$E$4:$V$291,4,FALSE),"")</f>
        <v>Markakis, Bob</v>
      </c>
      <c r="D123" s="79">
        <f>IF(NOT(ISBLANK(VLOOKUP(A123,'ITS Apps-IIPM'!$E$4:$V$291,13,FALSE))),VLOOKUP(A123,'ITS Apps-IIPM'!$E$4:$V$291,13,FALSE),"")</f>
        <v>42860</v>
      </c>
      <c r="E123" s="79" t="str">
        <f>IF(NOT(ISBLANK(VLOOKUP(A123,'ITS Apps-IIPM'!$E$4:$V$291,14,FALSE))),VLOOKUP(A123,'ITS Apps-IIPM'!$E$4:$V$291,14,FALSE),"")</f>
        <v/>
      </c>
      <c r="F123" s="79" t="str">
        <f>IF(NOT(ISBLANK(VLOOKUP(A123,'ITS Apps-IIPM'!$E$4:$V$291,15,FALSE))),VLOOKUP(A123,'ITS Apps-IIPM'!$E$4:$V$291,15,FALSE),"")</f>
        <v/>
      </c>
      <c r="G123" s="79" t="str">
        <f>IF(NOT(ISBLANK(VLOOKUP(A123,'ITS Apps-IIPM'!$E$4:$V$291,3,FALSE))),VLOOKUP(A123,'ITS Apps-IIPM'!$E$4:$V$291,3,FALSE),"")</f>
        <v>Lion, Massimo (RBC IS)</v>
      </c>
      <c r="H123" s="79" t="str">
        <f>IF("5-Confirmed SLA Not Required"=VLOOKUP(A123,'ITS Apps-IIPM'!$E$4:$V$291,12,FALSE),"N/A",IF("2-In Progress"=VLOOKUP(A123,'ITS Apps-IIPM'!$E$4:$V$291,12,FALSE),"In Progress",""))</f>
        <v>N/A</v>
      </c>
      <c r="I123" s="79" t="str">
        <f>IF(NOT(ISBLANK(VLOOKUP(A123,'ITS Apps-IIPM'!$E$4:$V$291,18,FALSE))),VLOOKUP(A123,'ITS Apps-IIPM'!$E$4:$V$291,18,FALSE),"")</f>
        <v>massimo.lion@rbc.com</v>
      </c>
      <c r="J123" s="79" t="str">
        <f>IF(NOT(ISBLANK(VLOOKUP(A123,'ITS Apps-IIPM'!$E$4:$BB$291,21,FALSE))),VLOOKUP(A123,'ITS Apps-IIPM'!$E$4:$BB$291,21,FALSE),"")</f>
        <v>3-Not Started</v>
      </c>
      <c r="K123" s="79" t="str">
        <f>IF(NOT(ISBLANK(VLOOKUP(A123,'ITS Apps-IIPM'!$E$4:$BB$291,22,FALSE))),VLOOKUP(A123,'ITS Apps-IIPM'!$E$4:$BB$291,22,FALSE),"")</f>
        <v/>
      </c>
      <c r="L123" s="79" t="str">
        <f>IF(NOT(ISBLANK(VLOOKUP(A123,'ITS Apps-IIPM'!$E$4:$BB$291,23,FALSE))),VLOOKUP(A123,'ITS Apps-IIPM'!$E$4:$BB$291,23,FALSE),"")</f>
        <v/>
      </c>
      <c r="M123" s="79" t="str">
        <f>IF(NOT(ISBLANK(VLOOKUP(A123,'ITS Apps-IIPM'!$E$4:$BB$291,24,FALSE))),VLOOKUP(A123,'ITS Apps-IIPM'!$E$4:$BB$291,24,FALSE),"")</f>
        <v>3-Not Started</v>
      </c>
      <c r="N123" s="79" t="str">
        <f>IF(NOT(ISBLANK(VLOOKUP(A123,'ITS Apps-IIPM'!$E$4:$BB$291,25,FALSE))),VLOOKUP(A123,'ITS Apps-IIPM'!$E$4:$BB$291,25,FALSE),"")</f>
        <v/>
      </c>
    </row>
    <row r="124" spans="1:14">
      <c r="A124" s="56" t="s">
        <v>336</v>
      </c>
      <c r="B124" t="str">
        <f>IF(NOT(ISBLANK(VLOOKUP(A124,'ITS Apps-IIPM'!$E$4:$V$291,2,FALSE))),VLOOKUP(A124,'ITS Apps-IIPM'!$E$4:$V$291,2,FALSE),"")</f>
        <v>Abacus</v>
      </c>
      <c r="C124" t="str">
        <f>IF(NOT(ISBLANK(VLOOKUP(A124,'ITS Apps-IIPM'!$E$4:$V$291,4,FALSE))),VLOOKUP(A124,'ITS Apps-IIPM'!$E$4:$V$291,4,FALSE),"")</f>
        <v>Stefanovic, Snezana</v>
      </c>
      <c r="D124" s="79" t="str">
        <f>IF(NOT(ISBLANK(VLOOKUP(A124,'ITS Apps-IIPM'!$E$4:$V$291,13,FALSE))),VLOOKUP(A124,'ITS Apps-IIPM'!$E$4:$V$291,13,FALSE),"")</f>
        <v/>
      </c>
      <c r="E124" s="79" t="str">
        <f>IF(NOT(ISBLANK(VLOOKUP(A124,'ITS Apps-IIPM'!$E$4:$V$291,14,FALSE))),VLOOKUP(A124,'ITS Apps-IIPM'!$E$4:$V$291,14,FALSE),"")</f>
        <v/>
      </c>
      <c r="F124" s="79" t="str">
        <f>IF(NOT(ISBLANK(VLOOKUP(A124,'ITS Apps-IIPM'!$E$4:$V$291,15,FALSE))),VLOOKUP(A124,'ITS Apps-IIPM'!$E$4:$V$291,15,FALSE),"")</f>
        <v/>
      </c>
      <c r="G124" s="79" t="str">
        <f>IF(NOT(ISBLANK(VLOOKUP(A124,'ITS Apps-IIPM'!$E$4:$V$291,3,FALSE))),VLOOKUP(A124,'ITS Apps-IIPM'!$E$4:$V$291,3,FALSE),"")</f>
        <v>Schnyder, Daniel (RBC IS)</v>
      </c>
      <c r="H124" s="79" t="str">
        <f>IF("5-Confirmed SLA Not Required"=VLOOKUP(A124,'ITS Apps-IIPM'!$E$4:$V$291,12,FALSE),"N/A",IF("2-In Progress"=VLOOKUP(A124,'ITS Apps-IIPM'!$E$4:$V$291,12,FALSE),"In Progress",""))</f>
        <v>N/A</v>
      </c>
      <c r="I124" s="79" t="str">
        <f>IF(NOT(ISBLANK(VLOOKUP(A124,'ITS Apps-IIPM'!$E$4:$V$291,18,FALSE))),VLOOKUP(A124,'ITS Apps-IIPM'!$E$4:$V$291,18,FALSE),"")</f>
        <v>daniel.schnyder@rbc.com</v>
      </c>
      <c r="J124" s="79" t="str">
        <f>IF(NOT(ISBLANK(VLOOKUP(A124,'ITS Apps-IIPM'!$E$4:$BB$291,21,FALSE))),VLOOKUP(A124,'ITS Apps-IIPM'!$E$4:$BB$291,21,FALSE),"")</f>
        <v>3-Not Started</v>
      </c>
      <c r="K124" s="79" t="str">
        <f>IF(NOT(ISBLANK(VLOOKUP(A124,'ITS Apps-IIPM'!$E$4:$BB$291,22,FALSE))),VLOOKUP(A124,'ITS Apps-IIPM'!$E$4:$BB$291,22,FALSE),"")</f>
        <v/>
      </c>
      <c r="L124" s="79" t="str">
        <f>IF(NOT(ISBLANK(VLOOKUP(A124,'ITS Apps-IIPM'!$E$4:$BB$291,23,FALSE))),VLOOKUP(A124,'ITS Apps-IIPM'!$E$4:$BB$291,23,FALSE),"")</f>
        <v/>
      </c>
      <c r="M124" s="79" t="str">
        <f>IF(NOT(ISBLANK(VLOOKUP(A124,'ITS Apps-IIPM'!$E$4:$BB$291,24,FALSE))),VLOOKUP(A124,'ITS Apps-IIPM'!$E$4:$BB$291,24,FALSE),"")</f>
        <v>3-Not Started</v>
      </c>
      <c r="N124" s="79" t="str">
        <f>IF(NOT(ISBLANK(VLOOKUP(A124,'ITS Apps-IIPM'!$E$4:$BB$291,25,FALSE))),VLOOKUP(A124,'ITS Apps-IIPM'!$E$4:$BB$291,25,FALSE),"")</f>
        <v/>
      </c>
    </row>
    <row r="125" spans="1:14">
      <c r="A125" s="56" t="s">
        <v>340</v>
      </c>
      <c r="B125" t="str">
        <f>IF(NOT(ISBLANK(VLOOKUP(A125,'ITS Apps-IIPM'!$E$4:$V$291,2,FALSE))),VLOOKUP(A125,'ITS Apps-IIPM'!$E$4:$V$291,2,FALSE),"")</f>
        <v>Diapason</v>
      </c>
      <c r="C125" t="str">
        <f>IF(NOT(ISBLANK(VLOOKUP(A125,'ITS Apps-IIPM'!$E$4:$V$291,4,FALSE))),VLOOKUP(A125,'ITS Apps-IIPM'!$E$4:$V$291,4,FALSE),"")</f>
        <v>Stefanovic, Snezana</v>
      </c>
      <c r="D125" s="79">
        <f>IF(NOT(ISBLANK(VLOOKUP(A125,'ITS Apps-IIPM'!$E$4:$V$291,13,FALSE))),VLOOKUP(A125,'ITS Apps-IIPM'!$E$4:$V$291,13,FALSE),"")</f>
        <v>42860</v>
      </c>
      <c r="E125" s="79" t="str">
        <f>IF(NOT(ISBLANK(VLOOKUP(A125,'ITS Apps-IIPM'!$E$4:$V$291,14,FALSE))),VLOOKUP(A125,'ITS Apps-IIPM'!$E$4:$V$291,14,FALSE),"")</f>
        <v/>
      </c>
      <c r="F125" s="79" t="str">
        <f>IF(NOT(ISBLANK(VLOOKUP(A125,'ITS Apps-IIPM'!$E$4:$V$291,15,FALSE))),VLOOKUP(A125,'ITS Apps-IIPM'!$E$4:$V$291,15,FALSE),"")</f>
        <v/>
      </c>
      <c r="G125" s="79" t="str">
        <f>IF(NOT(ISBLANK(VLOOKUP(A125,'ITS Apps-IIPM'!$E$4:$V$291,3,FALSE))),VLOOKUP(A125,'ITS Apps-IIPM'!$E$4:$V$291,3,FALSE),"")</f>
        <v>Lion, Massimo (RBC IS)</v>
      </c>
      <c r="H125" s="79" t="str">
        <f>IF("5-Confirmed SLA Not Required"=VLOOKUP(A125,'ITS Apps-IIPM'!$E$4:$V$291,12,FALSE),"N/A",IF("2-In Progress"=VLOOKUP(A125,'ITS Apps-IIPM'!$E$4:$V$291,12,FALSE),"In Progress",""))</f>
        <v>N/A</v>
      </c>
      <c r="I125" s="79" t="str">
        <f>IF(NOT(ISBLANK(VLOOKUP(A125,'ITS Apps-IIPM'!$E$4:$V$291,18,FALSE))),VLOOKUP(A125,'ITS Apps-IIPM'!$E$4:$V$291,18,FALSE),"")</f>
        <v>massimo.lion@rbc.com</v>
      </c>
      <c r="J125" s="79" t="str">
        <f>IF(NOT(ISBLANK(VLOOKUP(A125,'ITS Apps-IIPM'!$E$4:$BB$291,21,FALSE))),VLOOKUP(A125,'ITS Apps-IIPM'!$E$4:$BB$291,21,FALSE),"")</f>
        <v>3-Not Started</v>
      </c>
      <c r="K125" s="79" t="str">
        <f>IF(NOT(ISBLANK(VLOOKUP(A125,'ITS Apps-IIPM'!$E$4:$BB$291,22,FALSE))),VLOOKUP(A125,'ITS Apps-IIPM'!$E$4:$BB$291,22,FALSE),"")</f>
        <v/>
      </c>
      <c r="L125" s="79" t="str">
        <f>IF(NOT(ISBLANK(VLOOKUP(A125,'ITS Apps-IIPM'!$E$4:$BB$291,23,FALSE))),VLOOKUP(A125,'ITS Apps-IIPM'!$E$4:$BB$291,23,FALSE),"")</f>
        <v/>
      </c>
      <c r="M125" s="79" t="str">
        <f>IF(NOT(ISBLANK(VLOOKUP(A125,'ITS Apps-IIPM'!$E$4:$BB$291,24,FALSE))),VLOOKUP(A125,'ITS Apps-IIPM'!$E$4:$BB$291,24,FALSE),"")</f>
        <v>3-Not Started</v>
      </c>
      <c r="N125" s="79" t="str">
        <f>IF(NOT(ISBLANK(VLOOKUP(A125,'ITS Apps-IIPM'!$E$4:$BB$291,25,FALSE))),VLOOKUP(A125,'ITS Apps-IIPM'!$E$4:$BB$291,25,FALSE),"")</f>
        <v/>
      </c>
    </row>
    <row r="126" spans="1:14">
      <c r="A126" s="56" t="s">
        <v>724</v>
      </c>
      <c r="B126" t="str">
        <f>IF(NOT(ISBLANK(VLOOKUP(A126,'ITS Apps-IIPM'!$E$4:$V$291,2,FALSE))),VLOOKUP(A126,'ITS Apps-IIPM'!$E$4:$V$291,2,FALSE),"")</f>
        <v xml:space="preserve">FIRE </v>
      </c>
      <c r="C126" t="str">
        <f>IF(NOT(ISBLANK(VLOOKUP(A126,'ITS Apps-IIPM'!$E$4:$V$291,4,FALSE))),VLOOKUP(A126,'ITS Apps-IIPM'!$E$4:$V$291,4,FALSE),"")</f>
        <v>Stefanovic, Snezana</v>
      </c>
      <c r="D126" s="79">
        <f>IF(NOT(ISBLANK(VLOOKUP(A126,'ITS Apps-IIPM'!$E$4:$V$291,13,FALSE))),VLOOKUP(A126,'ITS Apps-IIPM'!$E$4:$V$291,13,FALSE),"")</f>
        <v>42893</v>
      </c>
      <c r="E126" s="79">
        <f>IF(NOT(ISBLANK(VLOOKUP(A126,'ITS Apps-IIPM'!$E$4:$V$291,14,FALSE))),VLOOKUP(A126,'ITS Apps-IIPM'!$E$4:$V$291,14,FALSE),"")</f>
        <v>43257</v>
      </c>
      <c r="F126" s="79" t="str">
        <f>IF(NOT(ISBLANK(VLOOKUP(A126,'ITS Apps-IIPM'!$E$4:$V$291,15,FALSE))),VLOOKUP(A126,'ITS Apps-IIPM'!$E$4:$V$291,15,FALSE),"")</f>
        <v>Quarterly</v>
      </c>
      <c r="G126" s="79" t="str">
        <f>IF(NOT(ISBLANK(VLOOKUP(A126,'ITS Apps-IIPM'!$E$4:$V$291,3,FALSE))),VLOOKUP(A126,'ITS Apps-IIPM'!$E$4:$V$291,3,FALSE),"")</f>
        <v>Hillard, Philippe (RBC IS)</v>
      </c>
      <c r="H126" s="79" t="str">
        <f>IF("5-Confirmed SLA Not Required"=VLOOKUP(A126,'ITS Apps-IIPM'!$E$4:$V$291,12,FALSE),"N/A",IF("2-In Progress"=VLOOKUP(A126,'ITS Apps-IIPM'!$E$4:$V$291,12,FALSE),"In Progress",""))</f>
        <v/>
      </c>
      <c r="I126" s="79" t="str">
        <f>IF(NOT(ISBLANK(VLOOKUP(A126,'ITS Apps-IIPM'!$E$4:$V$291,18,FALSE))),VLOOKUP(A126,'ITS Apps-IIPM'!$E$4:$V$291,18,FALSE),"")</f>
        <v/>
      </c>
      <c r="J126" s="79" t="str">
        <f>IF(NOT(ISBLANK(VLOOKUP(A126,'ITS Apps-IIPM'!$E$4:$BB$291,21,FALSE))),VLOOKUP(A126,'ITS Apps-IIPM'!$E$4:$BB$291,21,FALSE),"")</f>
        <v>1-In Good Standing</v>
      </c>
      <c r="K126" s="79" t="str">
        <f>IF(NOT(ISBLANK(VLOOKUP(A126,'ITS Apps-IIPM'!$E$4:$BB$291,22,FALSE))),VLOOKUP(A126,'ITS Apps-IIPM'!$E$4:$BB$291,22,FALSE),"")</f>
        <v/>
      </c>
      <c r="L126" s="79" t="str">
        <f>IF(NOT(ISBLANK(VLOOKUP(A126,'ITS Apps-IIPM'!$E$4:$BB$291,23,FALSE))),VLOOKUP(A126,'ITS Apps-IIPM'!$E$4:$BB$291,23,FALSE),"")</f>
        <v/>
      </c>
      <c r="M126" s="79" t="str">
        <f>IF(NOT(ISBLANK(VLOOKUP(A126,'ITS Apps-IIPM'!$E$4:$BB$291,24,FALSE))),VLOOKUP(A126,'ITS Apps-IIPM'!$E$4:$BB$291,24,FALSE),"")</f>
        <v>6-Infrastructure/ Availability Implemented</v>
      </c>
      <c r="N126" s="79" t="str">
        <f>IF(NOT(ISBLANK(VLOOKUP(A126,'ITS Apps-IIPM'!$E$4:$BB$291,25,FALSE))),VLOOKUP(A126,'ITS Apps-IIPM'!$E$4:$BB$291,25,FALSE),"")</f>
        <v/>
      </c>
    </row>
    <row r="127" spans="1:14">
      <c r="A127" s="56" t="s">
        <v>343</v>
      </c>
      <c r="B127" t="str">
        <f>IF(NOT(ISBLANK(VLOOKUP(A127,'ITS Apps-IIPM'!$E$4:$V$291,2,FALSE))),VLOOKUP(A127,'ITS Apps-IIPM'!$E$4:$V$291,2,FALSE),"")</f>
        <v>JVDB Counterparty Global Identifier (JVDB)</v>
      </c>
      <c r="C127" t="str">
        <f>IF(NOT(ISBLANK(VLOOKUP(A127,'ITS Apps-IIPM'!$E$4:$V$291,4,FALSE))),VLOOKUP(A127,'ITS Apps-IIPM'!$E$4:$V$291,4,FALSE),"")</f>
        <v>Stefanovic, Snezana</v>
      </c>
      <c r="D127" s="79">
        <f>IF(NOT(ISBLANK(VLOOKUP(A127,'ITS Apps-IIPM'!$E$4:$V$291,13,FALSE))),VLOOKUP(A127,'ITS Apps-IIPM'!$E$4:$V$291,13,FALSE),"")</f>
        <v>42893</v>
      </c>
      <c r="E127" s="79">
        <f>IF(NOT(ISBLANK(VLOOKUP(A127,'ITS Apps-IIPM'!$E$4:$V$291,14,FALSE))),VLOOKUP(A127,'ITS Apps-IIPM'!$E$4:$V$291,14,FALSE),"")</f>
        <v>43258</v>
      </c>
      <c r="F127" s="79" t="str">
        <f>IF(NOT(ISBLANK(VLOOKUP(A127,'ITS Apps-IIPM'!$E$4:$V$291,15,FALSE))),VLOOKUP(A127,'ITS Apps-IIPM'!$E$4:$V$291,15,FALSE),"")</f>
        <v>Quarterly</v>
      </c>
      <c r="G127" s="79" t="str">
        <f>IF(NOT(ISBLANK(VLOOKUP(A127,'ITS Apps-IIPM'!$E$4:$V$291,3,FALSE))),VLOOKUP(A127,'ITS Apps-IIPM'!$E$4:$V$291,3,FALSE),"")</f>
        <v>Hillard, Philippe (RBC IS)</v>
      </c>
      <c r="H127" s="79" t="str">
        <f>IF("5-Confirmed SLA Not Required"=VLOOKUP(A127,'ITS Apps-IIPM'!$E$4:$V$291,12,FALSE),"N/A",IF("2-In Progress"=VLOOKUP(A127,'ITS Apps-IIPM'!$E$4:$V$291,12,FALSE),"In Progress",""))</f>
        <v/>
      </c>
      <c r="I127" s="79" t="str">
        <f>IF(NOT(ISBLANK(VLOOKUP(A127,'ITS Apps-IIPM'!$E$4:$V$291,18,FALSE))),VLOOKUP(A127,'ITS Apps-IIPM'!$E$4:$V$291,18,FALSE),"")</f>
        <v/>
      </c>
      <c r="J127" s="79" t="str">
        <f>IF(NOT(ISBLANK(VLOOKUP(A127,'ITS Apps-IIPM'!$E$4:$BB$291,21,FALSE))),VLOOKUP(A127,'ITS Apps-IIPM'!$E$4:$BB$291,21,FALSE),"")</f>
        <v>1-In Good Standing</v>
      </c>
      <c r="K127" s="79" t="str">
        <f>IF(NOT(ISBLANK(VLOOKUP(A127,'ITS Apps-IIPM'!$E$4:$BB$291,22,FALSE))),VLOOKUP(A127,'ITS Apps-IIPM'!$E$4:$BB$291,22,FALSE),"")</f>
        <v/>
      </c>
      <c r="L127" s="79" t="str">
        <f>IF(NOT(ISBLANK(VLOOKUP(A127,'ITS Apps-IIPM'!$E$4:$BB$291,23,FALSE))),VLOOKUP(A127,'ITS Apps-IIPM'!$E$4:$BB$291,23,FALSE),"")</f>
        <v/>
      </c>
      <c r="M127" s="79" t="str">
        <f>IF(NOT(ISBLANK(VLOOKUP(A127,'ITS Apps-IIPM'!$E$4:$BB$291,24,FALSE))),VLOOKUP(A127,'ITS Apps-IIPM'!$E$4:$BB$291,24,FALSE),"")</f>
        <v>6-Infrastructure/ Availability Implemented</v>
      </c>
      <c r="N127" s="79" t="str">
        <f>IF(NOT(ISBLANK(VLOOKUP(A127,'ITS Apps-IIPM'!$E$4:$BB$291,25,FALSE))),VLOOKUP(A127,'ITS Apps-IIPM'!$E$4:$BB$291,25,FALSE),"")</f>
        <v/>
      </c>
    </row>
    <row r="128" spans="1:14">
      <c r="A128" s="56" t="s">
        <v>349</v>
      </c>
      <c r="B128" t="str">
        <f>IF(NOT(ISBLANK(VLOOKUP(A128,'ITS Apps-IIPM'!$E$4:$V$291,2,FALSE))),VLOOKUP(A128,'ITS Apps-IIPM'!$E$4:$V$291,2,FALSE),"")</f>
        <v>BRAT</v>
      </c>
      <c r="C128" t="str">
        <f>IF(NOT(ISBLANK(VLOOKUP(A128,'ITS Apps-IIPM'!$E$4:$V$291,4,FALSE))),VLOOKUP(A128,'ITS Apps-IIPM'!$E$4:$V$291,4,FALSE),"")</f>
        <v>Rastegar, Afsaneh</v>
      </c>
      <c r="D128" s="79">
        <f>IF(NOT(ISBLANK(VLOOKUP(A128,'ITS Apps-IIPM'!$E$4:$V$291,13,FALSE))),VLOOKUP(A128,'ITS Apps-IIPM'!$E$4:$V$291,13,FALSE),"")</f>
        <v>43070</v>
      </c>
      <c r="E128" s="79">
        <f>IF(NOT(ISBLANK(VLOOKUP(A128,'ITS Apps-IIPM'!$E$4:$V$291,14,FALSE))),VLOOKUP(A128,'ITS Apps-IIPM'!$E$4:$V$291,14,FALSE),"")</f>
        <v>43435</v>
      </c>
      <c r="F128" s="79" t="str">
        <f>IF(NOT(ISBLANK(VLOOKUP(A128,'ITS Apps-IIPM'!$E$4:$V$291,15,FALSE))),VLOOKUP(A128,'ITS Apps-IIPM'!$E$4:$V$291,15,FALSE),"")</f>
        <v>Quarterly</v>
      </c>
      <c r="G128" s="79" t="str">
        <f>IF(NOT(ISBLANK(VLOOKUP(A128,'ITS Apps-IIPM'!$E$4:$V$291,3,FALSE))),VLOOKUP(A128,'ITS Apps-IIPM'!$E$4:$V$291,3,FALSE),"")</f>
        <v>Tynianov, Yulian (RBC IS)</v>
      </c>
      <c r="H128" s="79" t="str">
        <f>IF("5-Confirmed SLA Not Required"=VLOOKUP(A128,'ITS Apps-IIPM'!$E$4:$V$291,12,FALSE),"N/A",IF("2-In Progress"=VLOOKUP(A128,'ITS Apps-IIPM'!$E$4:$V$291,12,FALSE),"In Progress",""))</f>
        <v/>
      </c>
      <c r="I128" s="79" t="str">
        <f>IF(NOT(ISBLANK(VLOOKUP(A128,'ITS Apps-IIPM'!$E$4:$V$291,18,FALSE))),VLOOKUP(A128,'ITS Apps-IIPM'!$E$4:$V$291,18,FALSE),"")</f>
        <v/>
      </c>
      <c r="J128" s="79" t="str">
        <f>IF(NOT(ISBLANK(VLOOKUP(A128,'ITS Apps-IIPM'!$E$4:$BB$291,21,FALSE))),VLOOKUP(A128,'ITS Apps-IIPM'!$E$4:$BB$291,21,FALSE),"")</f>
        <v>1-In Good Standing</v>
      </c>
      <c r="K128" s="79" t="str">
        <f>IF(NOT(ISBLANK(VLOOKUP(A128,'ITS Apps-IIPM'!$E$4:$BB$291,22,FALSE))),VLOOKUP(A128,'ITS Apps-IIPM'!$E$4:$BB$291,22,FALSE),"")</f>
        <v/>
      </c>
      <c r="L128" s="79" t="str">
        <f>IF(NOT(ISBLANK(VLOOKUP(A128,'ITS Apps-IIPM'!$E$4:$BB$291,23,FALSE))),VLOOKUP(A128,'ITS Apps-IIPM'!$E$4:$BB$291,23,FALSE),"")</f>
        <v/>
      </c>
      <c r="M128" s="79" t="str">
        <f>IF(NOT(ISBLANK(VLOOKUP(A128,'ITS Apps-IIPM'!$E$4:$BB$291,24,FALSE))),VLOOKUP(A128,'ITS Apps-IIPM'!$E$4:$BB$291,24,FALSE),"")</f>
        <v>1-In Good Standing</v>
      </c>
      <c r="N128" s="79" t="str">
        <f>IF(NOT(ISBLANK(VLOOKUP(A128,'ITS Apps-IIPM'!$E$4:$BB$291,25,FALSE))),VLOOKUP(A128,'ITS Apps-IIPM'!$E$4:$BB$291,25,FALSE),"")</f>
        <v/>
      </c>
    </row>
    <row r="129" spans="1:14">
      <c r="A129" s="56" t="s">
        <v>352</v>
      </c>
      <c r="B129" t="str">
        <f>IF(NOT(ISBLANK(VLOOKUP(A129,'ITS Apps-IIPM'!$E$4:$V$291,2,FALSE))),VLOOKUP(A129,'ITS Apps-IIPM'!$E$4:$V$291,2,FALSE),"")</f>
        <v>PRISMA</v>
      </c>
      <c r="C129" t="str">
        <f>IF(NOT(ISBLANK(VLOOKUP(A129,'ITS Apps-IIPM'!$E$4:$V$291,4,FALSE))),VLOOKUP(A129,'ITS Apps-IIPM'!$E$4:$V$291,4,FALSE),"")</f>
        <v>de Lucy, Chloe</v>
      </c>
      <c r="D129" s="79">
        <f>IF(NOT(ISBLANK(VLOOKUP(A129,'ITS Apps-IIPM'!$E$4:$V$291,13,FALSE))),VLOOKUP(A129,'ITS Apps-IIPM'!$E$4:$V$291,13,FALSE),"")</f>
        <v>42850</v>
      </c>
      <c r="E129" s="79">
        <f>IF(NOT(ISBLANK(VLOOKUP(A129,'ITS Apps-IIPM'!$E$4:$V$291,14,FALSE))),VLOOKUP(A129,'ITS Apps-IIPM'!$E$4:$V$291,14,FALSE),"")</f>
        <v>43211</v>
      </c>
      <c r="F129" s="79" t="str">
        <f>IF(NOT(ISBLANK(VLOOKUP(A129,'ITS Apps-IIPM'!$E$4:$V$291,15,FALSE))),VLOOKUP(A129,'ITS Apps-IIPM'!$E$4:$V$291,15,FALSE),"")</f>
        <v>Monthly</v>
      </c>
      <c r="G129" s="79" t="str">
        <f>IF(NOT(ISBLANK(VLOOKUP(A129,'ITS Apps-IIPM'!$E$4:$V$291,3,FALSE))),VLOOKUP(A129,'ITS Apps-IIPM'!$E$4:$V$291,3,FALSE),"")</f>
        <v>Davin, Jerome (RBC IS)</v>
      </c>
      <c r="H129" s="79" t="str">
        <f>IF("5-Confirmed SLA Not Required"=VLOOKUP(A129,'ITS Apps-IIPM'!$E$4:$V$291,12,FALSE),"N/A",IF("2-In Progress"=VLOOKUP(A129,'ITS Apps-IIPM'!$E$4:$V$291,12,FALSE),"In Progress",""))</f>
        <v/>
      </c>
      <c r="I129" s="79" t="str">
        <f>IF(NOT(ISBLANK(VLOOKUP(A129,'ITS Apps-IIPM'!$E$4:$V$291,18,FALSE))),VLOOKUP(A129,'ITS Apps-IIPM'!$E$4:$V$291,18,FALSE),"")</f>
        <v/>
      </c>
      <c r="J129" s="79" t="str">
        <f>IF(NOT(ISBLANK(VLOOKUP(A129,'ITS Apps-IIPM'!$E$4:$BB$291,21,FALSE))),VLOOKUP(A129,'ITS Apps-IIPM'!$E$4:$BB$291,21,FALSE),"")</f>
        <v>3-Not Started</v>
      </c>
      <c r="K129" s="79" t="str">
        <f>IF(NOT(ISBLANK(VLOOKUP(A129,'ITS Apps-IIPM'!$E$4:$BB$291,22,FALSE))),VLOOKUP(A129,'ITS Apps-IIPM'!$E$4:$BB$291,22,FALSE),"")</f>
        <v/>
      </c>
      <c r="L129" s="79" t="str">
        <f>IF(NOT(ISBLANK(VLOOKUP(A129,'ITS Apps-IIPM'!$E$4:$BB$291,23,FALSE))),VLOOKUP(A129,'ITS Apps-IIPM'!$E$4:$BB$291,23,FALSE),"")</f>
        <v/>
      </c>
      <c r="M129" s="79" t="str">
        <f>IF(NOT(ISBLANK(VLOOKUP(A129,'ITS Apps-IIPM'!$E$4:$BB$291,24,FALSE))),VLOOKUP(A129,'ITS Apps-IIPM'!$E$4:$BB$291,24,FALSE),"")</f>
        <v>3-Not Started</v>
      </c>
      <c r="N129" s="79" t="str">
        <f>IF(NOT(ISBLANK(VLOOKUP(A129,'ITS Apps-IIPM'!$E$4:$BB$291,25,FALSE))),VLOOKUP(A129,'ITS Apps-IIPM'!$E$4:$BB$291,25,FALSE),"")</f>
        <v/>
      </c>
    </row>
    <row r="130" spans="1:14">
      <c r="A130" s="56" t="s">
        <v>354</v>
      </c>
      <c r="B130" t="str">
        <f>IF(NOT(ISBLANK(VLOOKUP(A130,'ITS Apps-IIPM'!$E$4:$V$291,2,FALSE))),VLOOKUP(A130,'ITS Apps-IIPM'!$E$4:$V$291,2,FALSE),"")</f>
        <v>Fund Reporting Tactical App Suite</v>
      </c>
      <c r="C130" t="str">
        <f>IF(NOT(ISBLANK(VLOOKUP(A130,'ITS Apps-IIPM'!$E$4:$V$291,4,FALSE))),VLOOKUP(A130,'ITS Apps-IIPM'!$E$4:$V$291,4,FALSE),"")</f>
        <v>de Lucy, Chloe</v>
      </c>
      <c r="D130" s="79">
        <f>IF(NOT(ISBLANK(VLOOKUP(A130,'ITS Apps-IIPM'!$E$4:$V$291,13,FALSE))),VLOOKUP(A130,'ITS Apps-IIPM'!$E$4:$V$291,13,FALSE),"")</f>
        <v>42860</v>
      </c>
      <c r="E130" s="79">
        <f>IF(NOT(ISBLANK(VLOOKUP(A130,'ITS Apps-IIPM'!$E$4:$V$291,14,FALSE))),VLOOKUP(A130,'ITS Apps-IIPM'!$E$4:$V$291,14,FALSE),"")</f>
        <v>43225</v>
      </c>
      <c r="F130" s="79" t="str">
        <f>IF(NOT(ISBLANK(VLOOKUP(A130,'ITS Apps-IIPM'!$E$4:$V$291,15,FALSE))),VLOOKUP(A130,'ITS Apps-IIPM'!$E$4:$V$291,15,FALSE),"")</f>
        <v>Monthly</v>
      </c>
      <c r="G130" s="79" t="str">
        <f>IF(NOT(ISBLANK(VLOOKUP(A130,'ITS Apps-IIPM'!$E$4:$V$291,3,FALSE))),VLOOKUP(A130,'ITS Apps-IIPM'!$E$4:$V$291,3,FALSE),"")</f>
        <v>Davin, Jerome (RBC IS)</v>
      </c>
      <c r="H130" s="79" t="str">
        <f>IF("5-Confirmed SLA Not Required"=VLOOKUP(A130,'ITS Apps-IIPM'!$E$4:$V$291,12,FALSE),"N/A",IF("2-In Progress"=VLOOKUP(A130,'ITS Apps-IIPM'!$E$4:$V$291,12,FALSE),"In Progress",""))</f>
        <v/>
      </c>
      <c r="I130" s="79" t="str">
        <f>IF(NOT(ISBLANK(VLOOKUP(A130,'ITS Apps-IIPM'!$E$4:$V$291,18,FALSE))),VLOOKUP(A130,'ITS Apps-IIPM'!$E$4:$V$291,18,FALSE),"")</f>
        <v/>
      </c>
      <c r="J130" s="79" t="str">
        <f>IF(NOT(ISBLANK(VLOOKUP(A130,'ITS Apps-IIPM'!$E$4:$BB$291,21,FALSE))),VLOOKUP(A130,'ITS Apps-IIPM'!$E$4:$BB$291,21,FALSE),"")</f>
        <v>1-In Good Standing</v>
      </c>
      <c r="K130" s="79" t="str">
        <f>IF(NOT(ISBLANK(VLOOKUP(A130,'ITS Apps-IIPM'!$E$4:$BB$291,22,FALSE))),VLOOKUP(A130,'ITS Apps-IIPM'!$E$4:$BB$291,22,FALSE),"")</f>
        <v/>
      </c>
      <c r="L130" s="79" t="str">
        <f>IF(NOT(ISBLANK(VLOOKUP(A130,'ITS Apps-IIPM'!$E$4:$BB$291,23,FALSE))),VLOOKUP(A130,'ITS Apps-IIPM'!$E$4:$BB$291,23,FALSE),"")</f>
        <v/>
      </c>
      <c r="M130" s="79" t="str">
        <f>IF(NOT(ISBLANK(VLOOKUP(A130,'ITS Apps-IIPM'!$E$4:$BB$291,24,FALSE))),VLOOKUP(A130,'ITS Apps-IIPM'!$E$4:$BB$291,24,FALSE),"")</f>
        <v>6-Infrastructure/ Availability Implemented</v>
      </c>
      <c r="N130" s="79" t="str">
        <f>IF(NOT(ISBLANK(VLOOKUP(A130,'ITS Apps-IIPM'!$E$4:$BB$291,25,FALSE))),VLOOKUP(A130,'ITS Apps-IIPM'!$E$4:$BB$291,25,FALSE),"")</f>
        <v/>
      </c>
    </row>
    <row r="131" spans="1:14">
      <c r="A131" s="56" t="s">
        <v>346</v>
      </c>
      <c r="B131" t="str">
        <f>IF(NOT(ISBLANK(VLOOKUP(A131,'ITS Apps-IIPM'!$E$4:$V$291,2,FALSE))),VLOOKUP(A131,'ITS Apps-IIPM'!$E$4:$V$291,2,FALSE),"")</f>
        <v>FERMAT RAY</v>
      </c>
      <c r="C131" t="str">
        <f>IF(NOT(ISBLANK(VLOOKUP(A131,'ITS Apps-IIPM'!$E$4:$V$291,4,FALSE))),VLOOKUP(A131,'ITS Apps-IIPM'!$E$4:$V$291,4,FALSE),"")</f>
        <v>Stefanovic, Snezana</v>
      </c>
      <c r="D131" s="79">
        <f>IF(NOT(ISBLANK(VLOOKUP(A131,'ITS Apps-IIPM'!$E$4:$V$291,13,FALSE))),VLOOKUP(A131,'ITS Apps-IIPM'!$E$4:$V$291,13,FALSE),"")</f>
        <v>42893</v>
      </c>
      <c r="E131" s="79">
        <f>IF(NOT(ISBLANK(VLOOKUP(A131,'ITS Apps-IIPM'!$E$4:$V$291,14,FALSE))),VLOOKUP(A131,'ITS Apps-IIPM'!$E$4:$V$291,14,FALSE),"")</f>
        <v>43258</v>
      </c>
      <c r="F131" s="79" t="str">
        <f>IF(NOT(ISBLANK(VLOOKUP(A131,'ITS Apps-IIPM'!$E$4:$V$291,15,FALSE))),VLOOKUP(A131,'ITS Apps-IIPM'!$E$4:$V$291,15,FALSE),"")</f>
        <v>Quarterly</v>
      </c>
      <c r="G131" s="79" t="str">
        <f>IF(NOT(ISBLANK(VLOOKUP(A131,'ITS Apps-IIPM'!$E$4:$V$291,3,FALSE))),VLOOKUP(A131,'ITS Apps-IIPM'!$E$4:$V$291,3,FALSE),"")</f>
        <v>Hillard, Philippe (RBC IS)</v>
      </c>
      <c r="H131" s="79" t="str">
        <f>IF("5-Confirmed SLA Not Required"=VLOOKUP(A131,'ITS Apps-IIPM'!$E$4:$V$291,12,FALSE),"N/A",IF("2-In Progress"=VLOOKUP(A131,'ITS Apps-IIPM'!$E$4:$V$291,12,FALSE),"In Progress",""))</f>
        <v/>
      </c>
      <c r="I131" s="79" t="str">
        <f>IF(NOT(ISBLANK(VLOOKUP(A131,'ITS Apps-IIPM'!$E$4:$V$291,18,FALSE))),VLOOKUP(A131,'ITS Apps-IIPM'!$E$4:$V$291,18,FALSE),"")</f>
        <v/>
      </c>
      <c r="J131" s="79" t="str">
        <f>IF(NOT(ISBLANK(VLOOKUP(A131,'ITS Apps-IIPM'!$E$4:$BB$291,21,FALSE))),VLOOKUP(A131,'ITS Apps-IIPM'!$E$4:$BB$291,21,FALSE),"")</f>
        <v>1-In Good Standing</v>
      </c>
      <c r="K131" s="79" t="str">
        <f>IF(NOT(ISBLANK(VLOOKUP(A131,'ITS Apps-IIPM'!$E$4:$BB$291,22,FALSE))),VLOOKUP(A131,'ITS Apps-IIPM'!$E$4:$BB$291,22,FALSE),"")</f>
        <v/>
      </c>
      <c r="L131" s="79" t="str">
        <f>IF(NOT(ISBLANK(VLOOKUP(A131,'ITS Apps-IIPM'!$E$4:$BB$291,23,FALSE))),VLOOKUP(A131,'ITS Apps-IIPM'!$E$4:$BB$291,23,FALSE),"")</f>
        <v/>
      </c>
      <c r="M131" s="79" t="str">
        <f>IF(NOT(ISBLANK(VLOOKUP(A131,'ITS Apps-IIPM'!$E$4:$BB$291,24,FALSE))),VLOOKUP(A131,'ITS Apps-IIPM'!$E$4:$BB$291,24,FALSE),"")</f>
        <v>6-Infrastructure/ Availability Implemented</v>
      </c>
      <c r="N131" s="79" t="str">
        <f>IF(NOT(ISBLANK(VLOOKUP(A131,'ITS Apps-IIPM'!$E$4:$BB$291,25,FALSE))),VLOOKUP(A131,'ITS Apps-IIPM'!$E$4:$BB$291,25,FALSE),"")</f>
        <v/>
      </c>
    </row>
    <row r="132" spans="1:14">
      <c r="A132" s="56" t="s">
        <v>358</v>
      </c>
      <c r="B132" t="str">
        <f>IF(NOT(ISBLANK(VLOOKUP(A132,'ITS Apps-IIPM'!$E$4:$V$291,2,FALSE))),VLOOKUP(A132,'ITS Apps-IIPM'!$E$4:$V$291,2,FALSE),"")</f>
        <v>JIRA</v>
      </c>
      <c r="C132" t="str">
        <f>IF(NOT(ISBLANK(VLOOKUP(A132,'ITS Apps-IIPM'!$E$4:$V$291,4,FALSE))),VLOOKUP(A132,'ITS Apps-IIPM'!$E$4:$V$291,4,FALSE),"")</f>
        <v>Stefanovic, Snezana</v>
      </c>
      <c r="D132" s="79">
        <f>IF(NOT(ISBLANK(VLOOKUP(A132,'ITS Apps-IIPM'!$E$4:$V$291,13,FALSE))),VLOOKUP(A132,'ITS Apps-IIPM'!$E$4:$V$291,13,FALSE),"")</f>
        <v>42912</v>
      </c>
      <c r="E132" s="79">
        <f>IF(NOT(ISBLANK(VLOOKUP(A132,'ITS Apps-IIPM'!$E$4:$V$291,14,FALSE))),VLOOKUP(A132,'ITS Apps-IIPM'!$E$4:$V$291,14,FALSE),"")</f>
        <v>43277</v>
      </c>
      <c r="F132" s="79" t="str">
        <f>IF(NOT(ISBLANK(VLOOKUP(A132,'ITS Apps-IIPM'!$E$4:$V$291,15,FALSE))),VLOOKUP(A132,'ITS Apps-IIPM'!$E$4:$V$291,15,FALSE),"")</f>
        <v>2 year</v>
      </c>
      <c r="G132" s="79" t="str">
        <f>IF(NOT(ISBLANK(VLOOKUP(A132,'ITS Apps-IIPM'!$E$4:$V$291,3,FALSE))),VLOOKUP(A132,'ITS Apps-IIPM'!$E$4:$V$291,3,FALSE),"")</f>
        <v>Franz, Laurent (RBC IS)</v>
      </c>
      <c r="H132" s="79" t="str">
        <f>IF("5-Confirmed SLA Not Required"=VLOOKUP(A132,'ITS Apps-IIPM'!$E$4:$V$291,12,FALSE),"N/A",IF("2-In Progress"=VLOOKUP(A132,'ITS Apps-IIPM'!$E$4:$V$291,12,FALSE),"In Progress",""))</f>
        <v/>
      </c>
      <c r="I132" s="79" t="str">
        <f>IF(NOT(ISBLANK(VLOOKUP(A132,'ITS Apps-IIPM'!$E$4:$V$291,18,FALSE))),VLOOKUP(A132,'ITS Apps-IIPM'!$E$4:$V$291,18,FALSE),"")</f>
        <v/>
      </c>
      <c r="J132" s="79" t="str">
        <f>IF(NOT(ISBLANK(VLOOKUP(A132,'ITS Apps-IIPM'!$E$4:$BB$291,21,FALSE))),VLOOKUP(A132,'ITS Apps-IIPM'!$E$4:$BB$291,21,FALSE),"")</f>
        <v>1-In Good Standing</v>
      </c>
      <c r="K132" s="79" t="str">
        <f>IF(NOT(ISBLANK(VLOOKUP(A132,'ITS Apps-IIPM'!$E$4:$BB$291,22,FALSE))),VLOOKUP(A132,'ITS Apps-IIPM'!$E$4:$BB$291,22,FALSE),"")</f>
        <v/>
      </c>
      <c r="L132" s="79" t="str">
        <f>IF(NOT(ISBLANK(VLOOKUP(A132,'ITS Apps-IIPM'!$E$4:$BB$291,23,FALSE))),VLOOKUP(A132,'ITS Apps-IIPM'!$E$4:$BB$291,23,FALSE),"")</f>
        <v/>
      </c>
      <c r="M132" s="79" t="str">
        <f>IF(NOT(ISBLANK(VLOOKUP(A132,'ITS Apps-IIPM'!$E$4:$BB$291,24,FALSE))),VLOOKUP(A132,'ITS Apps-IIPM'!$E$4:$BB$291,24,FALSE),"")</f>
        <v>6-Infrastructure/ Availability Implemented</v>
      </c>
      <c r="N132" s="79" t="str">
        <f>IF(NOT(ISBLANK(VLOOKUP(A132,'ITS Apps-IIPM'!$E$4:$BB$291,25,FALSE))),VLOOKUP(A132,'ITS Apps-IIPM'!$E$4:$BB$291,25,FALSE),"")</f>
        <v/>
      </c>
    </row>
    <row r="133" spans="1:14">
      <c r="A133" s="56" t="s">
        <v>361</v>
      </c>
      <c r="B133" t="str">
        <f>IF(NOT(ISBLANK(VLOOKUP(A133,'ITS Apps-IIPM'!$E$4:$V$291,2,FALSE))),VLOOKUP(A133,'ITS Apps-IIPM'!$E$4:$V$291,2,FALSE),"")</f>
        <v>ShS Operation External Tool Suite</v>
      </c>
      <c r="C133" t="str">
        <f>IF(NOT(ISBLANK(VLOOKUP(A133,'ITS Apps-IIPM'!$E$4:$V$291,4,FALSE))),VLOOKUP(A133,'ITS Apps-IIPM'!$E$4:$V$291,4,FALSE),"")</f>
        <v>Stefanovic, Snezana</v>
      </c>
      <c r="D133" s="79">
        <f>IF(NOT(ISBLANK(VLOOKUP(A133,'ITS Apps-IIPM'!$E$4:$V$291,13,FALSE))),VLOOKUP(A133,'ITS Apps-IIPM'!$E$4:$V$291,13,FALSE),"")</f>
        <v>42951</v>
      </c>
      <c r="E133" s="79">
        <f>IF(NOT(ISBLANK(VLOOKUP(A133,'ITS Apps-IIPM'!$E$4:$V$291,14,FALSE))),VLOOKUP(A133,'ITS Apps-IIPM'!$E$4:$V$291,14,FALSE),"")</f>
        <v>43314</v>
      </c>
      <c r="F133" s="79" t="str">
        <f>IF(NOT(ISBLANK(VLOOKUP(A133,'ITS Apps-IIPM'!$E$4:$V$291,15,FALSE))),VLOOKUP(A133,'ITS Apps-IIPM'!$E$4:$V$291,15,FALSE),"")</f>
        <v>Mutually Agreeable</v>
      </c>
      <c r="G133" s="79" t="str">
        <f>IF(NOT(ISBLANK(VLOOKUP(A133,'ITS Apps-IIPM'!$E$4:$V$291,3,FALSE))),VLOOKUP(A133,'ITS Apps-IIPM'!$E$4:$V$291,3,FALSE),"")</f>
        <v>Dumont, Pascale (RBC IS)</v>
      </c>
      <c r="H133" s="79" t="str">
        <f>IF("5-Confirmed SLA Not Required"=VLOOKUP(A133,'ITS Apps-IIPM'!$E$4:$V$291,12,FALSE),"N/A",IF("2-In Progress"=VLOOKUP(A133,'ITS Apps-IIPM'!$E$4:$V$291,12,FALSE),"In Progress",""))</f>
        <v/>
      </c>
      <c r="I133" s="79" t="str">
        <f>IF(NOT(ISBLANK(VLOOKUP(A133,'ITS Apps-IIPM'!$E$4:$V$291,18,FALSE))),VLOOKUP(A133,'ITS Apps-IIPM'!$E$4:$V$291,18,FALSE),"")</f>
        <v/>
      </c>
      <c r="J133" s="79" t="str">
        <f>IF(NOT(ISBLANK(VLOOKUP(A133,'ITS Apps-IIPM'!$E$4:$BB$291,21,FALSE))),VLOOKUP(A133,'ITS Apps-IIPM'!$E$4:$BB$291,21,FALSE),"")</f>
        <v>1-In Good Standing</v>
      </c>
      <c r="K133" s="79" t="str">
        <f>IF(NOT(ISBLANK(VLOOKUP(A133,'ITS Apps-IIPM'!$E$4:$BB$291,22,FALSE))),VLOOKUP(A133,'ITS Apps-IIPM'!$E$4:$BB$291,22,FALSE),"")</f>
        <v/>
      </c>
      <c r="L133" s="79" t="str">
        <f>IF(NOT(ISBLANK(VLOOKUP(A133,'ITS Apps-IIPM'!$E$4:$BB$291,23,FALSE))),VLOOKUP(A133,'ITS Apps-IIPM'!$E$4:$BB$291,23,FALSE),"")</f>
        <v/>
      </c>
      <c r="M133" s="79" t="str">
        <f>IF(NOT(ISBLANK(VLOOKUP(A133,'ITS Apps-IIPM'!$E$4:$BB$291,24,FALSE))),VLOOKUP(A133,'ITS Apps-IIPM'!$E$4:$BB$291,24,FALSE),"")</f>
        <v>6-Infrastructure/ Availability Implemented</v>
      </c>
      <c r="N133" s="79" t="str">
        <f>IF(NOT(ISBLANK(VLOOKUP(A133,'ITS Apps-IIPM'!$E$4:$BB$291,25,FALSE))),VLOOKUP(A133,'ITS Apps-IIPM'!$E$4:$BB$291,25,FALSE),"")</f>
        <v/>
      </c>
    </row>
    <row r="134" spans="1:14">
      <c r="A134" s="56" t="s">
        <v>363</v>
      </c>
      <c r="B134" t="str">
        <f>IF(NOT(ISBLANK(VLOOKUP(A134,'ITS Apps-IIPM'!$E$4:$V$291,2,FALSE))),VLOOKUP(A134,'ITS Apps-IIPM'!$E$4:$V$291,2,FALSE),"")</f>
        <v>QualNet</v>
      </c>
      <c r="C134" t="str">
        <f>IF(NOT(ISBLANK(VLOOKUP(A134,'ITS Apps-IIPM'!$E$4:$V$291,4,FALSE))),VLOOKUP(A134,'ITS Apps-IIPM'!$E$4:$V$291,4,FALSE),"")</f>
        <v>Stefanovic, Snezana</v>
      </c>
      <c r="D134" s="79">
        <f>IF(NOT(ISBLANK(VLOOKUP(A134,'ITS Apps-IIPM'!$E$4:$V$291,13,FALSE))),VLOOKUP(A134,'ITS Apps-IIPM'!$E$4:$V$291,13,FALSE),"")</f>
        <v>42907</v>
      </c>
      <c r="E134" s="79">
        <f>IF(NOT(ISBLANK(VLOOKUP(A134,'ITS Apps-IIPM'!$E$4:$V$291,14,FALSE))),VLOOKUP(A134,'ITS Apps-IIPM'!$E$4:$V$291,14,FALSE),"")</f>
        <v>43271</v>
      </c>
      <c r="F134" s="79" t="str">
        <f>IF(NOT(ISBLANK(VLOOKUP(A134,'ITS Apps-IIPM'!$E$4:$V$291,15,FALSE))),VLOOKUP(A134,'ITS Apps-IIPM'!$E$4:$V$291,15,FALSE),"")</f>
        <v>2 year</v>
      </c>
      <c r="G134" s="79" t="str">
        <f>IF(NOT(ISBLANK(VLOOKUP(A134,'ITS Apps-IIPM'!$E$4:$V$291,3,FALSE))),VLOOKUP(A134,'ITS Apps-IIPM'!$E$4:$V$291,3,FALSE),"")</f>
        <v>Franz, Laurent (RBC IS)</v>
      </c>
      <c r="H134" s="79" t="str">
        <f>IF("5-Confirmed SLA Not Required"=VLOOKUP(A134,'ITS Apps-IIPM'!$E$4:$V$291,12,FALSE),"N/A",IF("2-In Progress"=VLOOKUP(A134,'ITS Apps-IIPM'!$E$4:$V$291,12,FALSE),"In Progress",""))</f>
        <v/>
      </c>
      <c r="I134" s="79" t="str">
        <f>IF(NOT(ISBLANK(VLOOKUP(A134,'ITS Apps-IIPM'!$E$4:$V$291,18,FALSE))),VLOOKUP(A134,'ITS Apps-IIPM'!$E$4:$V$291,18,FALSE),"")</f>
        <v/>
      </c>
      <c r="J134" s="79" t="str">
        <f>IF(NOT(ISBLANK(VLOOKUP(A134,'ITS Apps-IIPM'!$E$4:$BB$291,21,FALSE))),VLOOKUP(A134,'ITS Apps-IIPM'!$E$4:$BB$291,21,FALSE),"")</f>
        <v>1-In Good Standing</v>
      </c>
      <c r="K134" s="79" t="str">
        <f>IF(NOT(ISBLANK(VLOOKUP(A134,'ITS Apps-IIPM'!$E$4:$BB$291,22,FALSE))),VLOOKUP(A134,'ITS Apps-IIPM'!$E$4:$BB$291,22,FALSE),"")</f>
        <v/>
      </c>
      <c r="L134" s="79" t="str">
        <f>IF(NOT(ISBLANK(VLOOKUP(A134,'ITS Apps-IIPM'!$E$4:$BB$291,23,FALSE))),VLOOKUP(A134,'ITS Apps-IIPM'!$E$4:$BB$291,23,FALSE),"")</f>
        <v/>
      </c>
      <c r="M134" s="79" t="str">
        <f>IF(NOT(ISBLANK(VLOOKUP(A134,'ITS Apps-IIPM'!$E$4:$BB$291,24,FALSE))),VLOOKUP(A134,'ITS Apps-IIPM'!$E$4:$BB$291,24,FALSE),"")</f>
        <v>6-Infrastructure/ Availability Implemented</v>
      </c>
      <c r="N134" s="79" t="str">
        <f>IF(NOT(ISBLANK(VLOOKUP(A134,'ITS Apps-IIPM'!$E$4:$BB$291,25,FALSE))),VLOOKUP(A134,'ITS Apps-IIPM'!$E$4:$BB$291,25,FALSE),"")</f>
        <v/>
      </c>
    </row>
    <row r="135" spans="1:14">
      <c r="A135" s="56" t="s">
        <v>365</v>
      </c>
      <c r="B135" t="str">
        <f>IF(NOT(ISBLANK(VLOOKUP(A135,'ITS Apps-IIPM'!$E$4:$V$291,2,FALSE))),VLOOKUP(A135,'ITS Apps-IIPM'!$E$4:$V$291,2,FALSE),"")</f>
        <v xml:space="preserve"> Service Deposant</v>
      </c>
      <c r="C135" t="str">
        <f>IF(NOT(ISBLANK(VLOOKUP(A135,'ITS Apps-IIPM'!$E$4:$V$291,4,FALSE))),VLOOKUP(A135,'ITS Apps-IIPM'!$E$4:$V$291,4,FALSE),"")</f>
        <v>Stefanovic, Snezana</v>
      </c>
      <c r="D135" s="79">
        <f>IF(NOT(ISBLANK(VLOOKUP(A135,'ITS Apps-IIPM'!$E$4:$V$291,13,FALSE))),VLOOKUP(A135,'ITS Apps-IIPM'!$E$4:$V$291,13,FALSE),"")</f>
        <v>42873</v>
      </c>
      <c r="E135" s="79">
        <f>IF(NOT(ISBLANK(VLOOKUP(A135,'ITS Apps-IIPM'!$E$4:$V$291,14,FALSE))),VLOOKUP(A135,'ITS Apps-IIPM'!$E$4:$V$291,14,FALSE),"")</f>
        <v>43238</v>
      </c>
      <c r="F135" s="79" t="str">
        <f>IF(NOT(ISBLANK(VLOOKUP(A135,'ITS Apps-IIPM'!$E$4:$V$291,15,FALSE))),VLOOKUP(A135,'ITS Apps-IIPM'!$E$4:$V$291,15,FALSE),"")</f>
        <v>Quarterly</v>
      </c>
      <c r="G135" s="79" t="str">
        <f>IF(NOT(ISBLANK(VLOOKUP(A135,'ITS Apps-IIPM'!$E$4:$V$291,3,FALSE))),VLOOKUP(A135,'ITS Apps-IIPM'!$E$4:$V$291,3,FALSE),"")</f>
        <v>Franz, Laurent (RBC IS)</v>
      </c>
      <c r="H135" s="79" t="str">
        <f>IF("5-Confirmed SLA Not Required"=VLOOKUP(A135,'ITS Apps-IIPM'!$E$4:$V$291,12,FALSE),"N/A",IF("2-In Progress"=VLOOKUP(A135,'ITS Apps-IIPM'!$E$4:$V$291,12,FALSE),"In Progress",""))</f>
        <v/>
      </c>
      <c r="I135" s="79" t="str">
        <f>IF(NOT(ISBLANK(VLOOKUP(A135,'ITS Apps-IIPM'!$E$4:$V$291,18,FALSE))),VLOOKUP(A135,'ITS Apps-IIPM'!$E$4:$V$291,18,FALSE),"")</f>
        <v/>
      </c>
      <c r="J135" s="79" t="str">
        <f>IF(NOT(ISBLANK(VLOOKUP(A135,'ITS Apps-IIPM'!$E$4:$BB$291,21,FALSE))),VLOOKUP(A135,'ITS Apps-IIPM'!$E$4:$BB$291,21,FALSE),"")</f>
        <v>1-In Good Standing</v>
      </c>
      <c r="K135" s="79" t="str">
        <f>IF(NOT(ISBLANK(VLOOKUP(A135,'ITS Apps-IIPM'!$E$4:$BB$291,22,FALSE))),VLOOKUP(A135,'ITS Apps-IIPM'!$E$4:$BB$291,22,FALSE),"")</f>
        <v/>
      </c>
      <c r="L135" s="79" t="str">
        <f>IF(NOT(ISBLANK(VLOOKUP(A135,'ITS Apps-IIPM'!$E$4:$BB$291,23,FALSE))),VLOOKUP(A135,'ITS Apps-IIPM'!$E$4:$BB$291,23,FALSE),"")</f>
        <v/>
      </c>
      <c r="M135" s="79" t="str">
        <f>IF(NOT(ISBLANK(VLOOKUP(A135,'ITS Apps-IIPM'!$E$4:$BB$291,24,FALSE))),VLOOKUP(A135,'ITS Apps-IIPM'!$E$4:$BB$291,24,FALSE),"")</f>
        <v>6-Infrastructure/ Availability Implemented</v>
      </c>
      <c r="N135" s="79" t="str">
        <f>IF(NOT(ISBLANK(VLOOKUP(A135,'ITS Apps-IIPM'!$E$4:$BB$291,25,FALSE))),VLOOKUP(A135,'ITS Apps-IIPM'!$E$4:$BB$291,25,FALSE),"")</f>
        <v/>
      </c>
    </row>
    <row r="136" spans="1:14">
      <c r="A136" s="56" t="s">
        <v>368</v>
      </c>
      <c r="B136" t="str">
        <f>IF(NOT(ISBLANK(VLOOKUP(A136,'ITS Apps-IIPM'!$E$4:$V$291,2,FALSE))),VLOOKUP(A136,'ITS Apps-IIPM'!$E$4:$V$291,2,FALSE),"")</f>
        <v>DOCUMENTUM Fund Operations</v>
      </c>
      <c r="C136" t="str">
        <f>IF(NOT(ISBLANK(VLOOKUP(A136,'ITS Apps-IIPM'!$E$4:$V$291,4,FALSE))),VLOOKUP(A136,'ITS Apps-IIPM'!$E$4:$V$291,4,FALSE),"")</f>
        <v>Stefanovic, Snezana</v>
      </c>
      <c r="D136" s="79">
        <f>IF(NOT(ISBLANK(VLOOKUP(A136,'ITS Apps-IIPM'!$E$4:$V$291,13,FALSE))),VLOOKUP(A136,'ITS Apps-IIPM'!$E$4:$V$291,13,FALSE),"")</f>
        <v>42912</v>
      </c>
      <c r="E136" s="79">
        <f>IF(NOT(ISBLANK(VLOOKUP(A136,'ITS Apps-IIPM'!$E$4:$V$291,14,FALSE))),VLOOKUP(A136,'ITS Apps-IIPM'!$E$4:$V$291,14,FALSE),"")</f>
        <v>43273</v>
      </c>
      <c r="F136" s="79" t="str">
        <f>IF(NOT(ISBLANK(VLOOKUP(A136,'ITS Apps-IIPM'!$E$4:$V$291,15,FALSE))),VLOOKUP(A136,'ITS Apps-IIPM'!$E$4:$V$291,15,FALSE),"")</f>
        <v>Annually</v>
      </c>
      <c r="G136" s="79" t="str">
        <f>IF(NOT(ISBLANK(VLOOKUP(A136,'ITS Apps-IIPM'!$E$4:$V$291,3,FALSE))),VLOOKUP(A136,'ITS Apps-IIPM'!$E$4:$V$291,3,FALSE),"")</f>
        <v>Franz, Laurent (RBC IS)</v>
      </c>
      <c r="H136" s="79" t="str">
        <f>IF("5-Confirmed SLA Not Required"=VLOOKUP(A136,'ITS Apps-IIPM'!$E$4:$V$291,12,FALSE),"N/A",IF("2-In Progress"=VLOOKUP(A136,'ITS Apps-IIPM'!$E$4:$V$291,12,FALSE),"In Progress",""))</f>
        <v/>
      </c>
      <c r="I136" s="79" t="str">
        <f>IF(NOT(ISBLANK(VLOOKUP(A136,'ITS Apps-IIPM'!$E$4:$V$291,18,FALSE))),VLOOKUP(A136,'ITS Apps-IIPM'!$E$4:$V$291,18,FALSE),"")</f>
        <v/>
      </c>
      <c r="J136" s="79" t="str">
        <f>IF(NOT(ISBLANK(VLOOKUP(A136,'ITS Apps-IIPM'!$E$4:$BB$291,21,FALSE))),VLOOKUP(A136,'ITS Apps-IIPM'!$E$4:$BB$291,21,FALSE),"")</f>
        <v>1-In Good Standing</v>
      </c>
      <c r="K136" s="79" t="str">
        <f>IF(NOT(ISBLANK(VLOOKUP(A136,'ITS Apps-IIPM'!$E$4:$BB$291,22,FALSE))),VLOOKUP(A136,'ITS Apps-IIPM'!$E$4:$BB$291,22,FALSE),"")</f>
        <v/>
      </c>
      <c r="L136" s="79" t="str">
        <f>IF(NOT(ISBLANK(VLOOKUP(A136,'ITS Apps-IIPM'!$E$4:$BB$291,23,FALSE))),VLOOKUP(A136,'ITS Apps-IIPM'!$E$4:$BB$291,23,FALSE),"")</f>
        <v/>
      </c>
      <c r="M136" s="79" t="str">
        <f>IF(NOT(ISBLANK(VLOOKUP(A136,'ITS Apps-IIPM'!$E$4:$BB$291,24,FALSE))),VLOOKUP(A136,'ITS Apps-IIPM'!$E$4:$BB$291,24,FALSE),"")</f>
        <v>6-Infrastructure/ Availability Implemented</v>
      </c>
      <c r="N136" s="79" t="str">
        <f>IF(NOT(ISBLANK(VLOOKUP(A136,'ITS Apps-IIPM'!$E$4:$BB$291,25,FALSE))),VLOOKUP(A136,'ITS Apps-IIPM'!$E$4:$BB$291,25,FALSE),"")</f>
        <v/>
      </c>
    </row>
    <row r="137" spans="1:14">
      <c r="A137" s="56" t="s">
        <v>370</v>
      </c>
      <c r="B137" t="str">
        <f>IF(NOT(ISBLANK(VLOOKUP(A137,'ITS Apps-IIPM'!$E$4:$V$291,2,FALSE))),VLOOKUP(A137,'ITS Apps-IIPM'!$E$4:$V$291,2,FALSE),"")</f>
        <v>KARMA</v>
      </c>
      <c r="C137" t="str">
        <f>IF(NOT(ISBLANK(VLOOKUP(A137,'ITS Apps-IIPM'!$E$4:$V$291,4,FALSE))),VLOOKUP(A137,'ITS Apps-IIPM'!$E$4:$V$291,4,FALSE),"")</f>
        <v>Rastegar, Afsaneh</v>
      </c>
      <c r="D137" s="79">
        <f>IF(NOT(ISBLANK(VLOOKUP(A137,'ITS Apps-IIPM'!$E$4:$V$291,13,FALSE))),VLOOKUP(A137,'ITS Apps-IIPM'!$E$4:$V$291,13,FALSE),"")</f>
        <v>43191</v>
      </c>
      <c r="E137" s="79">
        <f>IF(NOT(ISBLANK(VLOOKUP(A137,'ITS Apps-IIPM'!$E$4:$V$291,14,FALSE))),VLOOKUP(A137,'ITS Apps-IIPM'!$E$4:$V$291,14,FALSE),"")</f>
        <v>43585</v>
      </c>
      <c r="F137" s="79" t="str">
        <f>IF(NOT(ISBLANK(VLOOKUP(A137,'ITS Apps-IIPM'!$E$4:$V$291,15,FALSE))),VLOOKUP(A137,'ITS Apps-IIPM'!$E$4:$V$291,15,FALSE),"")</f>
        <v>Semi-annually</v>
      </c>
      <c r="G137" s="79" t="str">
        <f>IF(NOT(ISBLANK(VLOOKUP(A137,'ITS Apps-IIPM'!$E$4:$V$291,3,FALSE))),VLOOKUP(A137,'ITS Apps-IIPM'!$E$4:$V$291,3,FALSE),"")</f>
        <v>Thomas, Jean-francois (RBC IS)</v>
      </c>
      <c r="H137" s="79" t="str">
        <f>IF("5-Confirmed SLA Not Required"=VLOOKUP(A137,'ITS Apps-IIPM'!$E$4:$V$291,12,FALSE),"N/A",IF("2-In Progress"=VLOOKUP(A137,'ITS Apps-IIPM'!$E$4:$V$291,12,FALSE),"In Progress",""))</f>
        <v/>
      </c>
      <c r="I137" s="79" t="str">
        <f>IF(NOT(ISBLANK(VLOOKUP(A137,'ITS Apps-IIPM'!$E$4:$V$291,18,FALSE))),VLOOKUP(A137,'ITS Apps-IIPM'!$E$4:$V$291,18,FALSE),"")</f>
        <v/>
      </c>
      <c r="J137" s="79" t="str">
        <f>IF(NOT(ISBLANK(VLOOKUP(A137,'ITS Apps-IIPM'!$E$4:$BB$291,21,FALSE))),VLOOKUP(A137,'ITS Apps-IIPM'!$E$4:$BB$291,21,FALSE),"")</f>
        <v>1-In Good Standing</v>
      </c>
      <c r="K137" s="79" t="str">
        <f>IF(NOT(ISBLANK(VLOOKUP(A137,'ITS Apps-IIPM'!$E$4:$BB$291,22,FALSE))),VLOOKUP(A137,'ITS Apps-IIPM'!$E$4:$BB$291,22,FALSE),"")</f>
        <v/>
      </c>
      <c r="L137" s="79" t="str">
        <f>IF(NOT(ISBLANK(VLOOKUP(A137,'ITS Apps-IIPM'!$E$4:$BB$291,23,FALSE))),VLOOKUP(A137,'ITS Apps-IIPM'!$E$4:$BB$291,23,FALSE),"")</f>
        <v>Hosted in IS4F</v>
      </c>
      <c r="M137" s="79" t="str">
        <f>IF(NOT(ISBLANK(VLOOKUP(A137,'ITS Apps-IIPM'!$E$4:$BB$291,24,FALSE))),VLOOKUP(A137,'ITS Apps-IIPM'!$E$4:$BB$291,24,FALSE),"")</f>
        <v>6-Infrastructure/ Availability Implemented</v>
      </c>
      <c r="N137" s="79" t="str">
        <f>IF(NOT(ISBLANK(VLOOKUP(A137,'ITS Apps-IIPM'!$E$4:$BB$291,25,FALSE))),VLOOKUP(A137,'ITS Apps-IIPM'!$E$4:$BB$291,25,FALSE),"")</f>
        <v/>
      </c>
    </row>
    <row r="138" spans="1:14">
      <c r="A138" s="56" t="s">
        <v>373</v>
      </c>
      <c r="B138" t="str">
        <f>IF(NOT(ISBLANK(VLOOKUP(A138,'ITS Apps-IIPM'!$E$4:$V$291,2,FALSE))),VLOOKUP(A138,'ITS Apps-IIPM'!$E$4:$V$291,2,FALSE),"")</f>
        <v>OICRvig</v>
      </c>
      <c r="C138" t="str">
        <f>IF(NOT(ISBLANK(VLOOKUP(A138,'ITS Apps-IIPM'!$E$4:$V$291,4,FALSE))),VLOOKUP(A138,'ITS Apps-IIPM'!$E$4:$V$291,4,FALSE),"")</f>
        <v>Markakis, Bob</v>
      </c>
      <c r="D138" s="79">
        <f>IF(NOT(ISBLANK(VLOOKUP(A138,'ITS Apps-IIPM'!$E$4:$V$291,13,FALSE))),VLOOKUP(A138,'ITS Apps-IIPM'!$E$4:$V$291,13,FALSE),"")</f>
        <v>42860</v>
      </c>
      <c r="E138" s="79" t="str">
        <f>IF(NOT(ISBLANK(VLOOKUP(A138,'ITS Apps-IIPM'!$E$4:$V$291,14,FALSE))),VLOOKUP(A138,'ITS Apps-IIPM'!$E$4:$V$291,14,FALSE),"")</f>
        <v/>
      </c>
      <c r="F138" s="79" t="str">
        <f>IF(NOT(ISBLANK(VLOOKUP(A138,'ITS Apps-IIPM'!$E$4:$V$291,15,FALSE))),VLOOKUP(A138,'ITS Apps-IIPM'!$E$4:$V$291,15,FALSE),"")</f>
        <v/>
      </c>
      <c r="G138" s="79" t="str">
        <f>IF(NOT(ISBLANK(VLOOKUP(A138,'ITS Apps-IIPM'!$E$4:$V$291,3,FALSE))),VLOOKUP(A138,'ITS Apps-IIPM'!$E$4:$V$291,3,FALSE),"")</f>
        <v>Lion, Massimo (RBC IS)</v>
      </c>
      <c r="H138" s="79" t="str">
        <f>IF("5-Confirmed SLA Not Required"=VLOOKUP(A138,'ITS Apps-IIPM'!$E$4:$V$291,12,FALSE),"N/A",IF("2-In Progress"=VLOOKUP(A138,'ITS Apps-IIPM'!$E$4:$V$291,12,FALSE),"In Progress",""))</f>
        <v>N/A</v>
      </c>
      <c r="I138" s="79" t="str">
        <f>IF(NOT(ISBLANK(VLOOKUP(A138,'ITS Apps-IIPM'!$E$4:$V$291,18,FALSE))),VLOOKUP(A138,'ITS Apps-IIPM'!$E$4:$V$291,18,FALSE),"")</f>
        <v>massimo.lion@rbc.com</v>
      </c>
      <c r="J138" s="79" t="str">
        <f>IF(NOT(ISBLANK(VLOOKUP(A138,'ITS Apps-IIPM'!$E$4:$BB$291,21,FALSE))),VLOOKUP(A138,'ITS Apps-IIPM'!$E$4:$BB$291,21,FALSE),"")</f>
        <v>3-Not Started</v>
      </c>
      <c r="K138" s="79" t="str">
        <f>IF(NOT(ISBLANK(VLOOKUP(A138,'ITS Apps-IIPM'!$E$4:$BB$291,22,FALSE))),VLOOKUP(A138,'ITS Apps-IIPM'!$E$4:$BB$291,22,FALSE),"")</f>
        <v/>
      </c>
      <c r="L138" s="79" t="str">
        <f>IF(NOT(ISBLANK(VLOOKUP(A138,'ITS Apps-IIPM'!$E$4:$BB$291,23,FALSE))),VLOOKUP(A138,'ITS Apps-IIPM'!$E$4:$BB$291,23,FALSE),"")</f>
        <v/>
      </c>
      <c r="M138" s="79" t="str">
        <f>IF(NOT(ISBLANK(VLOOKUP(A138,'ITS Apps-IIPM'!$E$4:$BB$291,24,FALSE))),VLOOKUP(A138,'ITS Apps-IIPM'!$E$4:$BB$291,24,FALSE),"")</f>
        <v>3-Not Started</v>
      </c>
      <c r="N138" s="79" t="str">
        <f>IF(NOT(ISBLANK(VLOOKUP(A138,'ITS Apps-IIPM'!$E$4:$BB$291,25,FALSE))),VLOOKUP(A138,'ITS Apps-IIPM'!$E$4:$BB$291,25,FALSE),"")</f>
        <v/>
      </c>
    </row>
    <row r="139" spans="1:14">
      <c r="A139" s="56" t="s">
        <v>375</v>
      </c>
      <c r="B139" t="str">
        <f>IF(NOT(ISBLANK(VLOOKUP(A139,'ITS Apps-IIPM'!$E$4:$V$291,2,FALSE))),VLOOKUP(A139,'ITS Apps-IIPM'!$E$4:$V$291,2,FALSE),"")</f>
        <v xml:space="preserve"> DOCUMENTUM Archiver</v>
      </c>
      <c r="C139" t="str">
        <f>IF(NOT(ISBLANK(VLOOKUP(A139,'ITS Apps-IIPM'!$E$4:$V$291,4,FALSE))),VLOOKUP(A139,'ITS Apps-IIPM'!$E$4:$V$291,4,FALSE),"")</f>
        <v>Stefanovic, Snezana</v>
      </c>
      <c r="D139" s="79">
        <f>IF(NOT(ISBLANK(VLOOKUP(A139,'ITS Apps-IIPM'!$E$4:$V$291,13,FALSE))),VLOOKUP(A139,'ITS Apps-IIPM'!$E$4:$V$291,13,FALSE),"")</f>
        <v>42912</v>
      </c>
      <c r="E139" s="79">
        <f>IF(NOT(ISBLANK(VLOOKUP(A139,'ITS Apps-IIPM'!$E$4:$V$291,14,FALSE))),VLOOKUP(A139,'ITS Apps-IIPM'!$E$4:$V$291,14,FALSE),"")</f>
        <v>43273</v>
      </c>
      <c r="F139" s="79" t="str">
        <f>IF(NOT(ISBLANK(VLOOKUP(A139,'ITS Apps-IIPM'!$E$4:$V$291,15,FALSE))),VLOOKUP(A139,'ITS Apps-IIPM'!$E$4:$V$291,15,FALSE),"")</f>
        <v>Annually</v>
      </c>
      <c r="G139" s="79" t="str">
        <f>IF(NOT(ISBLANK(VLOOKUP(A139,'ITS Apps-IIPM'!$E$4:$V$291,3,FALSE))),VLOOKUP(A139,'ITS Apps-IIPM'!$E$4:$V$291,3,FALSE),"")</f>
        <v>Franz, Laurent (RBC IS)</v>
      </c>
      <c r="H139" s="79" t="str">
        <f>IF("5-Confirmed SLA Not Required"=VLOOKUP(A139,'ITS Apps-IIPM'!$E$4:$V$291,12,FALSE),"N/A",IF("2-In Progress"=VLOOKUP(A139,'ITS Apps-IIPM'!$E$4:$V$291,12,FALSE),"In Progress",""))</f>
        <v/>
      </c>
      <c r="I139" s="79" t="str">
        <f>IF(NOT(ISBLANK(VLOOKUP(A139,'ITS Apps-IIPM'!$E$4:$V$291,18,FALSE))),VLOOKUP(A139,'ITS Apps-IIPM'!$E$4:$V$291,18,FALSE),"")</f>
        <v/>
      </c>
      <c r="J139" s="79" t="str">
        <f>IF(NOT(ISBLANK(VLOOKUP(A139,'ITS Apps-IIPM'!$E$4:$BB$291,21,FALSE))),VLOOKUP(A139,'ITS Apps-IIPM'!$E$4:$BB$291,21,FALSE),"")</f>
        <v>1-In Good Standing</v>
      </c>
      <c r="K139" s="79" t="str">
        <f>IF(NOT(ISBLANK(VLOOKUP(A139,'ITS Apps-IIPM'!$E$4:$BB$291,22,FALSE))),VLOOKUP(A139,'ITS Apps-IIPM'!$E$4:$BB$291,22,FALSE),"")</f>
        <v/>
      </c>
      <c r="L139" s="79" t="str">
        <f>IF(NOT(ISBLANK(VLOOKUP(A139,'ITS Apps-IIPM'!$E$4:$BB$291,23,FALSE))),VLOOKUP(A139,'ITS Apps-IIPM'!$E$4:$BB$291,23,FALSE),"")</f>
        <v/>
      </c>
      <c r="M139" s="79" t="str">
        <f>IF(NOT(ISBLANK(VLOOKUP(A139,'ITS Apps-IIPM'!$E$4:$BB$291,24,FALSE))),VLOOKUP(A139,'ITS Apps-IIPM'!$E$4:$BB$291,24,FALSE),"")</f>
        <v>6-Infrastructure/ Availability Implemented</v>
      </c>
      <c r="N139" s="79" t="str">
        <f>IF(NOT(ISBLANK(VLOOKUP(A139,'ITS Apps-IIPM'!$E$4:$BB$291,25,FALSE))),VLOOKUP(A139,'ITS Apps-IIPM'!$E$4:$BB$291,25,FALSE),"")</f>
        <v/>
      </c>
    </row>
    <row r="140" spans="1:14">
      <c r="A140" s="56" t="s">
        <v>377</v>
      </c>
      <c r="B140" t="str">
        <f>IF(NOT(ISBLANK(VLOOKUP(A140,'ITS Apps-IIPM'!$E$4:$V$291,2,FALSE))),VLOOKUP(A140,'ITS Apps-IIPM'!$E$4:$V$291,2,FALSE),"")</f>
        <v>DOCUMENTUM Custody</v>
      </c>
      <c r="C140" t="str">
        <f>IF(NOT(ISBLANK(VLOOKUP(A140,'ITS Apps-IIPM'!$E$4:$V$291,4,FALSE))),VLOOKUP(A140,'ITS Apps-IIPM'!$E$4:$V$291,4,FALSE),"")</f>
        <v>Stefanovic, Snezana</v>
      </c>
      <c r="D140" s="79">
        <f>IF(NOT(ISBLANK(VLOOKUP(A140,'ITS Apps-IIPM'!$E$4:$V$291,13,FALSE))),VLOOKUP(A140,'ITS Apps-IIPM'!$E$4:$V$291,13,FALSE),"")</f>
        <v>42912</v>
      </c>
      <c r="E140" s="79">
        <f>IF(NOT(ISBLANK(VLOOKUP(A140,'ITS Apps-IIPM'!$E$4:$V$291,14,FALSE))),VLOOKUP(A140,'ITS Apps-IIPM'!$E$4:$V$291,14,FALSE),"")</f>
        <v>43273</v>
      </c>
      <c r="F140" s="79" t="str">
        <f>IF(NOT(ISBLANK(VLOOKUP(A140,'ITS Apps-IIPM'!$E$4:$V$291,15,FALSE))),VLOOKUP(A140,'ITS Apps-IIPM'!$E$4:$V$291,15,FALSE),"")</f>
        <v>Annually</v>
      </c>
      <c r="G140" s="79" t="str">
        <f>IF(NOT(ISBLANK(VLOOKUP(A140,'ITS Apps-IIPM'!$E$4:$V$291,3,FALSE))),VLOOKUP(A140,'ITS Apps-IIPM'!$E$4:$V$291,3,FALSE),"")</f>
        <v>Franz, Laurent (RBC IS)</v>
      </c>
      <c r="H140" s="79" t="str">
        <f>IF("5-Confirmed SLA Not Required"=VLOOKUP(A140,'ITS Apps-IIPM'!$E$4:$V$291,12,FALSE),"N/A",IF("2-In Progress"=VLOOKUP(A140,'ITS Apps-IIPM'!$E$4:$V$291,12,FALSE),"In Progress",""))</f>
        <v/>
      </c>
      <c r="I140" s="79" t="str">
        <f>IF(NOT(ISBLANK(VLOOKUP(A140,'ITS Apps-IIPM'!$E$4:$V$291,18,FALSE))),VLOOKUP(A140,'ITS Apps-IIPM'!$E$4:$V$291,18,FALSE),"")</f>
        <v/>
      </c>
      <c r="J140" s="79" t="str">
        <f>IF(NOT(ISBLANK(VLOOKUP(A140,'ITS Apps-IIPM'!$E$4:$BB$291,21,FALSE))),VLOOKUP(A140,'ITS Apps-IIPM'!$E$4:$BB$291,21,FALSE),"")</f>
        <v>1-In Good Standing</v>
      </c>
      <c r="K140" s="79" t="str">
        <f>IF(NOT(ISBLANK(VLOOKUP(A140,'ITS Apps-IIPM'!$E$4:$BB$291,22,FALSE))),VLOOKUP(A140,'ITS Apps-IIPM'!$E$4:$BB$291,22,FALSE),"")</f>
        <v/>
      </c>
      <c r="L140" s="79" t="str">
        <f>IF(NOT(ISBLANK(VLOOKUP(A140,'ITS Apps-IIPM'!$E$4:$BB$291,23,FALSE))),VLOOKUP(A140,'ITS Apps-IIPM'!$E$4:$BB$291,23,FALSE),"")</f>
        <v/>
      </c>
      <c r="M140" s="79" t="str">
        <f>IF(NOT(ISBLANK(VLOOKUP(A140,'ITS Apps-IIPM'!$E$4:$BB$291,24,FALSE))),VLOOKUP(A140,'ITS Apps-IIPM'!$E$4:$BB$291,24,FALSE),"")</f>
        <v>6-Infrastructure/ Availability Implemented</v>
      </c>
      <c r="N140" s="79" t="str">
        <f>IF(NOT(ISBLANK(VLOOKUP(A140,'ITS Apps-IIPM'!$E$4:$BB$291,25,FALSE))),VLOOKUP(A140,'ITS Apps-IIPM'!$E$4:$BB$291,25,FALSE),"")</f>
        <v/>
      </c>
    </row>
    <row r="141" spans="1:14">
      <c r="A141" s="56" t="s">
        <v>379</v>
      </c>
      <c r="B141" t="str">
        <f>IF(NOT(ISBLANK(VLOOKUP(A141,'ITS Apps-IIPM'!$E$4:$V$291,2,FALSE))),VLOOKUP(A141,'ITS Apps-IIPM'!$E$4:$V$291,2,FALSE),"")</f>
        <v>FlowMatch</v>
      </c>
      <c r="C141" t="str">
        <f>IF(NOT(ISBLANK(VLOOKUP(A141,'ITS Apps-IIPM'!$E$4:$V$291,4,FALSE))),VLOOKUP(A141,'ITS Apps-IIPM'!$E$4:$V$291,4,FALSE),"")</f>
        <v>Markakis, Bob</v>
      </c>
      <c r="D141" s="79" t="str">
        <f>IF(NOT(ISBLANK(VLOOKUP(A141,'ITS Apps-IIPM'!$E$4:$V$291,13,FALSE))),VLOOKUP(A141,'ITS Apps-IIPM'!$E$4:$V$291,13,FALSE),"")</f>
        <v>N/A</v>
      </c>
      <c r="E141" s="79" t="str">
        <f>IF(NOT(ISBLANK(VLOOKUP(A141,'ITS Apps-IIPM'!$E$4:$V$291,14,FALSE))),VLOOKUP(A141,'ITS Apps-IIPM'!$E$4:$V$291,14,FALSE),"")</f>
        <v/>
      </c>
      <c r="F141" s="79" t="str">
        <f>IF(NOT(ISBLANK(VLOOKUP(A141,'ITS Apps-IIPM'!$E$4:$V$291,15,FALSE))),VLOOKUP(A141,'ITS Apps-IIPM'!$E$4:$V$291,15,FALSE),"")</f>
        <v/>
      </c>
      <c r="G141" s="79" t="str">
        <f>IF(NOT(ISBLANK(VLOOKUP(A141,'ITS Apps-IIPM'!$E$4:$V$291,3,FALSE))),VLOOKUP(A141,'ITS Apps-IIPM'!$E$4:$V$291,3,FALSE),"")</f>
        <v>Zanon, Julie (RBC IS)</v>
      </c>
      <c r="H141" s="79" t="str">
        <f>IF("5-Confirmed SLA Not Required"=VLOOKUP(A141,'ITS Apps-IIPM'!$E$4:$V$291,12,FALSE),"N/A",IF("2-In Progress"=VLOOKUP(A141,'ITS Apps-IIPM'!$E$4:$V$291,12,FALSE),"In Progress",""))</f>
        <v>N/A</v>
      </c>
      <c r="I141" s="79" t="str">
        <f>IF(NOT(ISBLANK(VLOOKUP(A141,'ITS Apps-IIPM'!$E$4:$V$291,18,FALSE))),VLOOKUP(A141,'ITS Apps-IIPM'!$E$4:$V$291,18,FALSE),"")</f>
        <v/>
      </c>
      <c r="J141" s="79" t="str">
        <f>IF(NOT(ISBLANK(VLOOKUP(A141,'ITS Apps-IIPM'!$E$4:$BB$291,21,FALSE))),VLOOKUP(A141,'ITS Apps-IIPM'!$E$4:$BB$291,21,FALSE),"")</f>
        <v>5-Not Required</v>
      </c>
      <c r="K141" s="79" t="str">
        <f>IF(NOT(ISBLANK(VLOOKUP(A141,'ITS Apps-IIPM'!$E$4:$BB$291,22,FALSE))),VLOOKUP(A141,'ITS Apps-IIPM'!$E$4:$BB$291,22,FALSE),"")</f>
        <v/>
      </c>
      <c r="L141" s="79" t="str">
        <f>IF(NOT(ISBLANK(VLOOKUP(A141,'ITS Apps-IIPM'!$E$4:$BB$291,23,FALSE))),VLOOKUP(A141,'ITS Apps-IIPM'!$E$4:$BB$291,23,FALSE),"")</f>
        <v/>
      </c>
      <c r="M141" s="79" t="str">
        <f>IF(NOT(ISBLANK(VLOOKUP(A141,'ITS Apps-IIPM'!$E$4:$BB$291,24,FALSE))),VLOOKUP(A141,'ITS Apps-IIPM'!$E$4:$BB$291,24,FALSE),"")</f>
        <v>5-Not Required</v>
      </c>
      <c r="N141" s="79" t="str">
        <f>IF(NOT(ISBLANK(VLOOKUP(A141,'ITS Apps-IIPM'!$E$4:$BB$291,25,FALSE))),VLOOKUP(A141,'ITS Apps-IIPM'!$E$4:$BB$291,25,FALSE),"")</f>
        <v/>
      </c>
    </row>
    <row r="142" spans="1:14">
      <c r="A142" s="56" t="s">
        <v>381</v>
      </c>
      <c r="B142" t="str">
        <f>IF(NOT(ISBLANK(VLOOKUP(A142,'ITS Apps-IIPM'!$E$4:$V$291,2,FALSE))),VLOOKUP(A142,'ITS Apps-IIPM'!$E$4:$V$291,2,FALSE),"")</f>
        <v>Sage</v>
      </c>
      <c r="C142" t="str">
        <f>IF(NOT(ISBLANK(VLOOKUP(A142,'ITS Apps-IIPM'!$E$4:$V$291,4,FALSE))),VLOOKUP(A142,'ITS Apps-IIPM'!$E$4:$V$291,4,FALSE),"")</f>
        <v>Stefanovic, Snezana</v>
      </c>
      <c r="D142" s="79">
        <f>IF(NOT(ISBLANK(VLOOKUP(A142,'ITS Apps-IIPM'!$E$4:$V$291,13,FALSE))),VLOOKUP(A142,'ITS Apps-IIPM'!$E$4:$V$291,13,FALSE),"")</f>
        <v>42954</v>
      </c>
      <c r="E142" s="79">
        <f>IF(NOT(ISBLANK(VLOOKUP(A142,'ITS Apps-IIPM'!$E$4:$V$291,14,FALSE))),VLOOKUP(A142,'ITS Apps-IIPM'!$E$4:$V$291,14,FALSE),"")</f>
        <v>43319</v>
      </c>
      <c r="F142" s="79" t="str">
        <f>IF(NOT(ISBLANK(VLOOKUP(A142,'ITS Apps-IIPM'!$E$4:$V$291,15,FALSE))),VLOOKUP(A142,'ITS Apps-IIPM'!$E$4:$V$291,15,FALSE),"")</f>
        <v>Mutually Agreeable</v>
      </c>
      <c r="G142" s="79" t="str">
        <f>IF(NOT(ISBLANK(VLOOKUP(A142,'ITS Apps-IIPM'!$E$4:$V$291,3,FALSE))),VLOOKUP(A142,'ITS Apps-IIPM'!$E$4:$V$291,3,FALSE),"")</f>
        <v>Zanon, Julie (RBC IS)</v>
      </c>
      <c r="H142" s="79" t="str">
        <f>IF("5-Confirmed SLA Not Required"=VLOOKUP(A142,'ITS Apps-IIPM'!$E$4:$V$291,12,FALSE),"N/A",IF("2-In Progress"=VLOOKUP(A142,'ITS Apps-IIPM'!$E$4:$V$291,12,FALSE),"In Progress",""))</f>
        <v/>
      </c>
      <c r="I142" s="79" t="str">
        <f>IF(NOT(ISBLANK(VLOOKUP(A142,'ITS Apps-IIPM'!$E$4:$V$291,18,FALSE))),VLOOKUP(A142,'ITS Apps-IIPM'!$E$4:$V$291,18,FALSE),"")</f>
        <v/>
      </c>
      <c r="J142" s="79" t="str">
        <f>IF(NOT(ISBLANK(VLOOKUP(A142,'ITS Apps-IIPM'!$E$4:$BB$291,21,FALSE))),VLOOKUP(A142,'ITS Apps-IIPM'!$E$4:$BB$291,21,FALSE),"")</f>
        <v>3-Not Started</v>
      </c>
      <c r="K142" s="79" t="str">
        <f>IF(NOT(ISBLANK(VLOOKUP(A142,'ITS Apps-IIPM'!$E$4:$BB$291,22,FALSE))),VLOOKUP(A142,'ITS Apps-IIPM'!$E$4:$BB$291,22,FALSE),"")</f>
        <v/>
      </c>
      <c r="L142" s="79" t="str">
        <f>IF(NOT(ISBLANK(VLOOKUP(A142,'ITS Apps-IIPM'!$E$4:$BB$291,23,FALSE))),VLOOKUP(A142,'ITS Apps-IIPM'!$E$4:$BB$291,23,FALSE),"")</f>
        <v/>
      </c>
      <c r="M142" s="79" t="str">
        <f>IF(NOT(ISBLANK(VLOOKUP(A142,'ITS Apps-IIPM'!$E$4:$BB$291,24,FALSE))),VLOOKUP(A142,'ITS Apps-IIPM'!$E$4:$BB$291,24,FALSE),"")</f>
        <v>3-Not Started</v>
      </c>
      <c r="N142" s="79" t="str">
        <f>IF(NOT(ISBLANK(VLOOKUP(A142,'ITS Apps-IIPM'!$E$4:$BB$291,25,FALSE))),VLOOKUP(A142,'ITS Apps-IIPM'!$E$4:$BB$291,25,FALSE),"")</f>
        <v/>
      </c>
    </row>
    <row r="143" spans="1:14">
      <c r="A143" s="56" t="s">
        <v>383</v>
      </c>
      <c r="B143" t="str">
        <f>IF(NOT(ISBLANK(VLOOKUP(A143,'ITS Apps-IIPM'!$E$4:$V$291,2,FALSE))),VLOOKUP(A143,'ITS Apps-IIPM'!$E$4:$V$291,2,FALSE),"")</f>
        <v>Tactical Applications France</v>
      </c>
      <c r="C143" t="str">
        <f>IF(NOT(ISBLANK(VLOOKUP(A143,'ITS Apps-IIPM'!$E$4:$V$291,4,FALSE))),VLOOKUP(A143,'ITS Apps-IIPM'!$E$4:$V$291,4,FALSE),"")</f>
        <v>Markakis, Bob</v>
      </c>
      <c r="D143" s="79">
        <f>IF(NOT(ISBLANK(VLOOKUP(A143,'ITS Apps-IIPM'!$E$4:$V$291,13,FALSE))),VLOOKUP(A143,'ITS Apps-IIPM'!$E$4:$V$291,13,FALSE),"")</f>
        <v>42923</v>
      </c>
      <c r="E143" s="79">
        <f>IF(NOT(ISBLANK(VLOOKUP(A143,'ITS Apps-IIPM'!$E$4:$V$291,14,FALSE))),VLOOKUP(A143,'ITS Apps-IIPM'!$E$4:$V$291,14,FALSE),"")</f>
        <v>43288</v>
      </c>
      <c r="F143" s="79" t="str">
        <f>IF(NOT(ISBLANK(VLOOKUP(A143,'ITS Apps-IIPM'!$E$4:$V$291,15,FALSE))),VLOOKUP(A143,'ITS Apps-IIPM'!$E$4:$V$291,15,FALSE),"")</f>
        <v>Mutually Agreeable</v>
      </c>
      <c r="G143" s="79" t="str">
        <f>IF(NOT(ISBLANK(VLOOKUP(A143,'ITS Apps-IIPM'!$E$4:$V$291,3,FALSE))),VLOOKUP(A143,'ITS Apps-IIPM'!$E$4:$V$291,3,FALSE),"")</f>
        <v>Zanon, Julie (RBC IS)</v>
      </c>
      <c r="H143" s="79" t="str">
        <f>IF("5-Confirmed SLA Not Required"=VLOOKUP(A143,'ITS Apps-IIPM'!$E$4:$V$291,12,FALSE),"N/A",IF("2-In Progress"=VLOOKUP(A143,'ITS Apps-IIPM'!$E$4:$V$291,12,FALSE),"In Progress",""))</f>
        <v/>
      </c>
      <c r="I143" s="79" t="str">
        <f>IF(NOT(ISBLANK(VLOOKUP(A143,'ITS Apps-IIPM'!$E$4:$V$291,18,FALSE))),VLOOKUP(A143,'ITS Apps-IIPM'!$E$4:$V$291,18,FALSE),"")</f>
        <v/>
      </c>
      <c r="J143" s="79" t="str">
        <f>IF(NOT(ISBLANK(VLOOKUP(A143,'ITS Apps-IIPM'!$E$4:$BB$291,21,FALSE))),VLOOKUP(A143,'ITS Apps-IIPM'!$E$4:$BB$291,21,FALSE),"")</f>
        <v>1-In Good Standing</v>
      </c>
      <c r="K143" s="79" t="str">
        <f>IF(NOT(ISBLANK(VLOOKUP(A143,'ITS Apps-IIPM'!$E$4:$BB$291,22,FALSE))),VLOOKUP(A143,'ITS Apps-IIPM'!$E$4:$BB$291,22,FALSE),"")</f>
        <v/>
      </c>
      <c r="L143" s="79" t="str">
        <f>IF(NOT(ISBLANK(VLOOKUP(A143,'ITS Apps-IIPM'!$E$4:$BB$291,23,FALSE))),VLOOKUP(A143,'ITS Apps-IIPM'!$E$4:$BB$291,23,FALSE),"")</f>
        <v/>
      </c>
      <c r="M143" s="79" t="str">
        <f>IF(NOT(ISBLANK(VLOOKUP(A143,'ITS Apps-IIPM'!$E$4:$BB$291,24,FALSE))),VLOOKUP(A143,'ITS Apps-IIPM'!$E$4:$BB$291,24,FALSE),"")</f>
        <v>6-Infrastructure/ Availability Implemented</v>
      </c>
      <c r="N143" s="79" t="str">
        <f>IF(NOT(ISBLANK(VLOOKUP(A143,'ITS Apps-IIPM'!$E$4:$BB$291,25,FALSE))),VLOOKUP(A143,'ITS Apps-IIPM'!$E$4:$BB$291,25,FALSE),"")</f>
        <v/>
      </c>
    </row>
    <row r="144" spans="1:14">
      <c r="A144" s="56" t="s">
        <v>385</v>
      </c>
      <c r="B144" t="str">
        <f>IF(NOT(ISBLANK(VLOOKUP(A144,'ITS Apps-IIPM'!$E$4:$V$291,2,FALSE))),VLOOKUP(A144,'ITS Apps-IIPM'!$E$4:$V$291,2,FALSE),"")</f>
        <v>ShS Operational Reco Tactical App Suite</v>
      </c>
      <c r="C144" t="str">
        <f>IF(NOT(ISBLANK(VLOOKUP(A144,'ITS Apps-IIPM'!$E$4:$V$291,4,FALSE))),VLOOKUP(A144,'ITS Apps-IIPM'!$E$4:$V$291,4,FALSE),"")</f>
        <v>Stefanovic, Snezana</v>
      </c>
      <c r="D144" s="79" t="str">
        <f>IF(NOT(ISBLANK(VLOOKUP(A144,'ITS Apps-IIPM'!$E$4:$V$291,13,FALSE))),VLOOKUP(A144,'ITS Apps-IIPM'!$E$4:$V$291,13,FALSE),"")</f>
        <v>N/A</v>
      </c>
      <c r="E144" s="79" t="str">
        <f>IF(NOT(ISBLANK(VLOOKUP(A144,'ITS Apps-IIPM'!$E$4:$V$291,14,FALSE))),VLOOKUP(A144,'ITS Apps-IIPM'!$E$4:$V$291,14,FALSE),"")</f>
        <v/>
      </c>
      <c r="F144" s="79" t="str">
        <f>IF(NOT(ISBLANK(VLOOKUP(A144,'ITS Apps-IIPM'!$E$4:$V$291,15,FALSE))),VLOOKUP(A144,'ITS Apps-IIPM'!$E$4:$V$291,15,FALSE),"")</f>
        <v/>
      </c>
      <c r="G144" s="79" t="str">
        <f>IF(NOT(ISBLANK(VLOOKUP(A144,'ITS Apps-IIPM'!$E$4:$V$291,3,FALSE))),VLOOKUP(A144,'ITS Apps-IIPM'!$E$4:$V$291,3,FALSE),"")</f>
        <v>Marcacci, S¿bastien (RBC IS)</v>
      </c>
      <c r="H144" s="79" t="str">
        <f>IF("5-Confirmed SLA Not Required"=VLOOKUP(A144,'ITS Apps-IIPM'!$E$4:$V$291,12,FALSE),"N/A",IF("2-In Progress"=VLOOKUP(A144,'ITS Apps-IIPM'!$E$4:$V$291,12,FALSE),"In Progress",""))</f>
        <v>N/A</v>
      </c>
      <c r="I144" s="79" t="str">
        <f>IF(NOT(ISBLANK(VLOOKUP(A144,'ITS Apps-IIPM'!$E$4:$V$291,18,FALSE))),VLOOKUP(A144,'ITS Apps-IIPM'!$E$4:$V$291,18,FALSE),"")</f>
        <v/>
      </c>
      <c r="J144" s="79" t="str">
        <f>IF(NOT(ISBLANK(VLOOKUP(A144,'ITS Apps-IIPM'!$E$4:$BB$291,21,FALSE))),VLOOKUP(A144,'ITS Apps-IIPM'!$E$4:$BB$291,21,FALSE),"")</f>
        <v>5-Not Required</v>
      </c>
      <c r="K144" s="79" t="str">
        <f>IF(NOT(ISBLANK(VLOOKUP(A144,'ITS Apps-IIPM'!$E$4:$BB$291,22,FALSE))),VLOOKUP(A144,'ITS Apps-IIPM'!$E$4:$BB$291,22,FALSE),"")</f>
        <v/>
      </c>
      <c r="L144" s="79" t="str">
        <f>IF(NOT(ISBLANK(VLOOKUP(A144,'ITS Apps-IIPM'!$E$4:$BB$291,23,FALSE))),VLOOKUP(A144,'ITS Apps-IIPM'!$E$4:$BB$291,23,FALSE),"")</f>
        <v/>
      </c>
      <c r="M144" s="79" t="str">
        <f>IF(NOT(ISBLANK(VLOOKUP(A144,'ITS Apps-IIPM'!$E$4:$BB$291,24,FALSE))),VLOOKUP(A144,'ITS Apps-IIPM'!$E$4:$BB$291,24,FALSE),"")</f>
        <v>5-Not Required</v>
      </c>
      <c r="N144" s="79" t="str">
        <f>IF(NOT(ISBLANK(VLOOKUP(A144,'ITS Apps-IIPM'!$E$4:$BB$291,25,FALSE))),VLOOKUP(A144,'ITS Apps-IIPM'!$E$4:$BB$291,25,FALSE),"")</f>
        <v/>
      </c>
    </row>
    <row r="145" spans="1:15">
      <c r="A145" s="56" t="s">
        <v>387</v>
      </c>
      <c r="B145" t="str">
        <f>IF(NOT(ISBLANK(VLOOKUP(A145,'ITS Apps-IIPM'!$E$4:$V$291,2,FALSE))),VLOOKUP(A145,'ITS Apps-IIPM'!$E$4:$V$291,2,FALSE),"")</f>
        <v>Therefore</v>
      </c>
      <c r="C145" t="str">
        <f>IF(NOT(ISBLANK(VLOOKUP(A145,'ITS Apps-IIPM'!$E$4:$V$291,4,FALSE))),VLOOKUP(A145,'ITS Apps-IIPM'!$E$4:$V$291,4,FALSE),"")</f>
        <v>de Lucy, Chloe</v>
      </c>
      <c r="D145" s="79">
        <f>IF(NOT(ISBLANK(VLOOKUP(A145,'ITS Apps-IIPM'!$E$4:$V$291,13,FALSE))),VLOOKUP(A145,'ITS Apps-IIPM'!$E$4:$V$291,13,FALSE),"")</f>
        <v>42886</v>
      </c>
      <c r="E145" s="79">
        <f>IF(NOT(ISBLANK(VLOOKUP(A145,'ITS Apps-IIPM'!$E$4:$V$291,14,FALSE))),VLOOKUP(A145,'ITS Apps-IIPM'!$E$4:$V$291,14,FALSE),"")</f>
        <v>43251</v>
      </c>
      <c r="F145" s="79" t="str">
        <f>IF(NOT(ISBLANK(VLOOKUP(A145,'ITS Apps-IIPM'!$E$4:$V$291,15,FALSE))),VLOOKUP(A145,'ITS Apps-IIPM'!$E$4:$V$291,15,FALSE),"")</f>
        <v>Mutually Agreeable</v>
      </c>
      <c r="G145" s="79" t="str">
        <f>IF(NOT(ISBLANK(VLOOKUP(A145,'ITS Apps-IIPM'!$E$4:$V$291,3,FALSE))),VLOOKUP(A145,'ITS Apps-IIPM'!$E$4:$V$291,3,FALSE),"")</f>
        <v>Thiry, Eric (RBC IS)</v>
      </c>
      <c r="H145" s="79" t="str">
        <f>IF("5-Confirmed SLA Not Required"=VLOOKUP(A145,'ITS Apps-IIPM'!$E$4:$V$291,12,FALSE),"N/A",IF("2-In Progress"=VLOOKUP(A145,'ITS Apps-IIPM'!$E$4:$V$291,12,FALSE),"In Progress",""))</f>
        <v/>
      </c>
      <c r="I145" s="79" t="str">
        <f>IF(NOT(ISBLANK(VLOOKUP(A145,'ITS Apps-IIPM'!$E$4:$V$291,18,FALSE))),VLOOKUP(A145,'ITS Apps-IIPM'!$E$4:$V$291,18,FALSE),"")</f>
        <v/>
      </c>
      <c r="J145" s="79" t="str">
        <f>IF(NOT(ISBLANK(VLOOKUP(A145,'ITS Apps-IIPM'!$E$4:$BB$291,21,FALSE))),VLOOKUP(A145,'ITS Apps-IIPM'!$E$4:$BB$291,21,FALSE),"")</f>
        <v>3-Not Started</v>
      </c>
      <c r="K145" s="79" t="str">
        <f>IF(NOT(ISBLANK(VLOOKUP(A145,'ITS Apps-IIPM'!$E$4:$BB$291,22,FALSE))),VLOOKUP(A145,'ITS Apps-IIPM'!$E$4:$BB$291,22,FALSE),"")</f>
        <v/>
      </c>
      <c r="L145" s="79" t="str">
        <f>IF(NOT(ISBLANK(VLOOKUP(A145,'ITS Apps-IIPM'!$E$4:$BB$291,23,FALSE))),VLOOKUP(A145,'ITS Apps-IIPM'!$E$4:$BB$291,23,FALSE),"")</f>
        <v/>
      </c>
      <c r="M145" s="79" t="str">
        <f>IF(NOT(ISBLANK(VLOOKUP(A145,'ITS Apps-IIPM'!$E$4:$BB$291,24,FALSE))),VLOOKUP(A145,'ITS Apps-IIPM'!$E$4:$BB$291,24,FALSE),"")</f>
        <v>3-Not Started</v>
      </c>
      <c r="N145" s="79" t="str">
        <f>IF(NOT(ISBLANK(VLOOKUP(A145,'ITS Apps-IIPM'!$E$4:$BB$291,25,FALSE))),VLOOKUP(A145,'ITS Apps-IIPM'!$E$4:$BB$291,25,FALSE),"")</f>
        <v/>
      </c>
    </row>
    <row r="146" spans="1:15">
      <c r="A146" s="56" t="s">
        <v>390</v>
      </c>
      <c r="B146" t="str">
        <f>IF(NOT(ISBLANK(VLOOKUP(A146,'ITS Apps-IIPM'!$E$4:$V$291,2,FALSE))),VLOOKUP(A146,'ITS Apps-IIPM'!$E$4:$V$291,2,FALSE),"")</f>
        <v>EUC BIL</v>
      </c>
      <c r="C146" t="str">
        <f>IF(NOT(ISBLANK(VLOOKUP(A146,'ITS Apps-IIPM'!$E$4:$V$291,4,FALSE))),VLOOKUP(A146,'ITS Apps-IIPM'!$E$4:$V$291,4,FALSE),"")</f>
        <v>Markakis, Bob</v>
      </c>
      <c r="D146" s="79" t="str">
        <f>IF(NOT(ISBLANK(VLOOKUP(A146,'ITS Apps-IIPM'!$E$4:$V$291,13,FALSE))),VLOOKUP(A146,'ITS Apps-IIPM'!$E$4:$V$291,13,FALSE),"")</f>
        <v>N/A</v>
      </c>
      <c r="E146" s="79" t="str">
        <f>IF(NOT(ISBLANK(VLOOKUP(A146,'ITS Apps-IIPM'!$E$4:$V$291,14,FALSE))),VLOOKUP(A146,'ITS Apps-IIPM'!$E$4:$V$291,14,FALSE),"")</f>
        <v/>
      </c>
      <c r="F146" s="79" t="str">
        <f>IF(NOT(ISBLANK(VLOOKUP(A146,'ITS Apps-IIPM'!$E$4:$V$291,15,FALSE))),VLOOKUP(A146,'ITS Apps-IIPM'!$E$4:$V$291,15,FALSE),"")</f>
        <v/>
      </c>
      <c r="G146" s="79" t="str">
        <f>IF(NOT(ISBLANK(VLOOKUP(A146,'ITS Apps-IIPM'!$E$4:$V$291,3,FALSE))),VLOOKUP(A146,'ITS Apps-IIPM'!$E$4:$V$291,3,FALSE),"")</f>
        <v>Mouries, Eric (RBC IS)</v>
      </c>
      <c r="H146" s="79" t="str">
        <f>IF("5-Confirmed SLA Not Required"=VLOOKUP(A146,'ITS Apps-IIPM'!$E$4:$V$291,12,FALSE),"N/A",IF("2-In Progress"=VLOOKUP(A146,'ITS Apps-IIPM'!$E$4:$V$291,12,FALSE),"In Progress",""))</f>
        <v>N/A</v>
      </c>
      <c r="I146" s="79" t="str">
        <f>IF(NOT(ISBLANK(VLOOKUP(A146,'ITS Apps-IIPM'!$E$4:$V$291,18,FALSE))),VLOOKUP(A146,'ITS Apps-IIPM'!$E$4:$V$291,18,FALSE),"")</f>
        <v/>
      </c>
      <c r="J146" s="79" t="str">
        <f>IF(NOT(ISBLANK(VLOOKUP(A146,'ITS Apps-IIPM'!$E$4:$BB$291,21,FALSE))),VLOOKUP(A146,'ITS Apps-IIPM'!$E$4:$BB$291,21,FALSE),"")</f>
        <v>5-Not Required</v>
      </c>
      <c r="K146" s="79" t="str">
        <f>IF(NOT(ISBLANK(VLOOKUP(A146,'ITS Apps-IIPM'!$E$4:$BB$291,22,FALSE))),VLOOKUP(A146,'ITS Apps-IIPM'!$E$4:$BB$291,22,FALSE),"")</f>
        <v/>
      </c>
      <c r="L146" s="79" t="str">
        <f>IF(NOT(ISBLANK(VLOOKUP(A146,'ITS Apps-IIPM'!$E$4:$BB$291,23,FALSE))),VLOOKUP(A146,'ITS Apps-IIPM'!$E$4:$BB$291,23,FALSE),"")</f>
        <v/>
      </c>
      <c r="M146" s="79" t="str">
        <f>IF(NOT(ISBLANK(VLOOKUP(A146,'ITS Apps-IIPM'!$E$4:$BB$291,24,FALSE))),VLOOKUP(A146,'ITS Apps-IIPM'!$E$4:$BB$291,24,FALSE),"")</f>
        <v>5-Not Required</v>
      </c>
      <c r="N146" s="79" t="str">
        <f>IF(NOT(ISBLANK(VLOOKUP(A146,'ITS Apps-IIPM'!$E$4:$BB$291,25,FALSE))),VLOOKUP(A146,'ITS Apps-IIPM'!$E$4:$BB$291,25,FALSE),"")</f>
        <v/>
      </c>
    </row>
    <row r="147" spans="1:15">
      <c r="A147" s="56" t="s">
        <v>392</v>
      </c>
      <c r="B147" t="str">
        <f>IF(NOT(ISBLANK(VLOOKUP(A147,'ITS Apps-IIPM'!$E$4:$V$291,2,FALSE))),VLOOKUP(A147,'ITS Apps-IIPM'!$E$4:$V$291,2,FALSE),"")</f>
        <v>Conti Correnti</v>
      </c>
      <c r="C147" t="str">
        <f>IF(NOT(ISBLANK(VLOOKUP(A147,'ITS Apps-IIPM'!$E$4:$V$291,4,FALSE))),VLOOKUP(A147,'ITS Apps-IIPM'!$E$4:$V$291,4,FALSE),"")</f>
        <v>Markakis, Bob</v>
      </c>
      <c r="D147" s="79">
        <f>IF(NOT(ISBLANK(VLOOKUP(A147,'ITS Apps-IIPM'!$E$4:$V$291,13,FALSE))),VLOOKUP(A147,'ITS Apps-IIPM'!$E$4:$V$291,13,FALSE),"")</f>
        <v>42898</v>
      </c>
      <c r="E147" s="79" t="str">
        <f>IF(NOT(ISBLANK(VLOOKUP(A147,'ITS Apps-IIPM'!$E$4:$V$291,14,FALSE))),VLOOKUP(A147,'ITS Apps-IIPM'!$E$4:$V$291,14,FALSE),"")</f>
        <v/>
      </c>
      <c r="F147" s="79" t="str">
        <f>IF(NOT(ISBLANK(VLOOKUP(A147,'ITS Apps-IIPM'!$E$4:$V$291,15,FALSE))),VLOOKUP(A147,'ITS Apps-IIPM'!$E$4:$V$291,15,FALSE),"")</f>
        <v/>
      </c>
      <c r="G147" s="79" t="str">
        <f>IF(NOT(ISBLANK(VLOOKUP(A147,'ITS Apps-IIPM'!$E$4:$V$291,3,FALSE))),VLOOKUP(A147,'ITS Apps-IIPM'!$E$4:$V$291,3,FALSE),"")</f>
        <v>Lion, Massimo (RBC IS)</v>
      </c>
      <c r="H147" s="79" t="str">
        <f>IF("5-Confirmed SLA Not Required"=VLOOKUP(A147,'ITS Apps-IIPM'!$E$4:$V$291,12,FALSE),"N/A",IF("2-In Progress"=VLOOKUP(A147,'ITS Apps-IIPM'!$E$4:$V$291,12,FALSE),"In Progress",""))</f>
        <v>N/A</v>
      </c>
      <c r="I147" s="79" t="str">
        <f>IF(NOT(ISBLANK(VLOOKUP(A147,'ITS Apps-IIPM'!$E$4:$V$291,18,FALSE))),VLOOKUP(A147,'ITS Apps-IIPM'!$E$4:$V$291,18,FALSE),"")</f>
        <v>massimo.lion@rbc.com</v>
      </c>
      <c r="J147" s="79" t="str">
        <f>IF(NOT(ISBLANK(VLOOKUP(A147,'ITS Apps-IIPM'!$E$4:$BB$291,21,FALSE))),VLOOKUP(A147,'ITS Apps-IIPM'!$E$4:$BB$291,21,FALSE),"")</f>
        <v>3-Not Started</v>
      </c>
      <c r="K147" s="79" t="str">
        <f>IF(NOT(ISBLANK(VLOOKUP(A147,'ITS Apps-IIPM'!$E$4:$BB$291,22,FALSE))),VLOOKUP(A147,'ITS Apps-IIPM'!$E$4:$BB$291,22,FALSE),"")</f>
        <v/>
      </c>
      <c r="L147" s="79" t="str">
        <f>IF(NOT(ISBLANK(VLOOKUP(A147,'ITS Apps-IIPM'!$E$4:$BB$291,23,FALSE))),VLOOKUP(A147,'ITS Apps-IIPM'!$E$4:$BB$291,23,FALSE),"")</f>
        <v/>
      </c>
      <c r="M147" s="79" t="str">
        <f>IF(NOT(ISBLANK(VLOOKUP(A147,'ITS Apps-IIPM'!$E$4:$BB$291,24,FALSE))),VLOOKUP(A147,'ITS Apps-IIPM'!$E$4:$BB$291,24,FALSE),"")</f>
        <v>3-Not Started</v>
      </c>
      <c r="N147" s="79" t="str">
        <f>IF(NOT(ISBLANK(VLOOKUP(A147,'ITS Apps-IIPM'!$E$4:$BB$291,25,FALSE))),VLOOKUP(A147,'ITS Apps-IIPM'!$E$4:$BB$291,25,FALSE),"")</f>
        <v/>
      </c>
    </row>
    <row r="148" spans="1:15">
      <c r="A148" s="56" t="s">
        <v>394</v>
      </c>
      <c r="B148" t="str">
        <f>IF(NOT(ISBLANK(VLOOKUP(A148,'ITS Apps-IIPM'!$E$4:$V$291,2,FALSE))),VLOOKUP(A148,'ITS Apps-IIPM'!$E$4:$V$291,2,FALSE),"")</f>
        <v>EOS</v>
      </c>
      <c r="C148" t="str">
        <f>IF(NOT(ISBLANK(VLOOKUP(A148,'ITS Apps-IIPM'!$E$4:$V$291,4,FALSE))),VLOOKUP(A148,'ITS Apps-IIPM'!$E$4:$V$291,4,FALSE),"")</f>
        <v>Markakis, Bob</v>
      </c>
      <c r="D148" s="79">
        <f>IF(NOT(ISBLANK(VLOOKUP(A148,'ITS Apps-IIPM'!$E$4:$V$291,13,FALSE))),VLOOKUP(A148,'ITS Apps-IIPM'!$E$4:$V$291,13,FALSE),"")</f>
        <v>42898</v>
      </c>
      <c r="E148" s="79" t="str">
        <f>IF(NOT(ISBLANK(VLOOKUP(A148,'ITS Apps-IIPM'!$E$4:$V$291,14,FALSE))),VLOOKUP(A148,'ITS Apps-IIPM'!$E$4:$V$291,14,FALSE),"")</f>
        <v/>
      </c>
      <c r="F148" s="79" t="str">
        <f>IF(NOT(ISBLANK(VLOOKUP(A148,'ITS Apps-IIPM'!$E$4:$V$291,15,FALSE))),VLOOKUP(A148,'ITS Apps-IIPM'!$E$4:$V$291,15,FALSE),"")</f>
        <v/>
      </c>
      <c r="G148" s="79" t="str">
        <f>IF(NOT(ISBLANK(VLOOKUP(A148,'ITS Apps-IIPM'!$E$4:$V$291,3,FALSE))),VLOOKUP(A148,'ITS Apps-IIPM'!$E$4:$V$291,3,FALSE),"")</f>
        <v>Lion, Massimo (RBC IS)</v>
      </c>
      <c r="H148" s="79" t="str">
        <f>IF("5-Confirmed SLA Not Required"=VLOOKUP(A148,'ITS Apps-IIPM'!$E$4:$V$291,12,FALSE),"N/A",IF("2-In Progress"=VLOOKUP(A148,'ITS Apps-IIPM'!$E$4:$V$291,12,FALSE),"In Progress",""))</f>
        <v>N/A</v>
      </c>
      <c r="I148" s="79" t="str">
        <f>IF(NOT(ISBLANK(VLOOKUP(A148,'ITS Apps-IIPM'!$E$4:$V$291,18,FALSE))),VLOOKUP(A148,'ITS Apps-IIPM'!$E$4:$V$291,18,FALSE),"")</f>
        <v>massimo.lion@rbc.com</v>
      </c>
      <c r="J148" s="79" t="str">
        <f>IF(NOT(ISBLANK(VLOOKUP(A148,'ITS Apps-IIPM'!$E$4:$BB$291,21,FALSE))),VLOOKUP(A148,'ITS Apps-IIPM'!$E$4:$BB$291,21,FALSE),"")</f>
        <v>3-Not Started</v>
      </c>
      <c r="K148" s="79" t="str">
        <f>IF(NOT(ISBLANK(VLOOKUP(A148,'ITS Apps-IIPM'!$E$4:$BB$291,22,FALSE))),VLOOKUP(A148,'ITS Apps-IIPM'!$E$4:$BB$291,22,FALSE),"")</f>
        <v/>
      </c>
      <c r="L148" s="79" t="str">
        <f>IF(NOT(ISBLANK(VLOOKUP(A148,'ITS Apps-IIPM'!$E$4:$BB$291,23,FALSE))),VLOOKUP(A148,'ITS Apps-IIPM'!$E$4:$BB$291,23,FALSE),"")</f>
        <v/>
      </c>
      <c r="M148" s="79" t="str">
        <f>IF(NOT(ISBLANK(VLOOKUP(A148,'ITS Apps-IIPM'!$E$4:$BB$291,24,FALSE))),VLOOKUP(A148,'ITS Apps-IIPM'!$E$4:$BB$291,24,FALSE),"")</f>
        <v>3-Not Started</v>
      </c>
      <c r="N148" s="79" t="str">
        <f>IF(NOT(ISBLANK(VLOOKUP(A148,'ITS Apps-IIPM'!$E$4:$BB$291,25,FALSE))),VLOOKUP(A148,'ITS Apps-IIPM'!$E$4:$BB$291,25,FALSE),"")</f>
        <v/>
      </c>
    </row>
    <row r="149" spans="1:15">
      <c r="A149" s="56" t="s">
        <v>396</v>
      </c>
      <c r="B149" t="str">
        <f>IF(NOT(ISBLANK(VLOOKUP(A149,'ITS Apps-IIPM'!$E$4:$V$291,2,FALSE))),VLOOKUP(A149,'ITS Apps-IIPM'!$E$4:$V$291,2,FALSE),"")</f>
        <v>SAP Italy</v>
      </c>
      <c r="C149" t="str">
        <f>IF(NOT(ISBLANK(VLOOKUP(A149,'ITS Apps-IIPM'!$E$4:$V$291,4,FALSE))),VLOOKUP(A149,'ITS Apps-IIPM'!$E$4:$V$291,4,FALSE),"")</f>
        <v>Stefanovic, Snezana</v>
      </c>
      <c r="D149" s="79">
        <f>IF(NOT(ISBLANK(VLOOKUP(A149,'ITS Apps-IIPM'!$E$4:$V$291,13,FALSE))),VLOOKUP(A149,'ITS Apps-IIPM'!$E$4:$V$291,13,FALSE),"")</f>
        <v>42898</v>
      </c>
      <c r="E149" s="79" t="str">
        <f>IF(NOT(ISBLANK(VLOOKUP(A149,'ITS Apps-IIPM'!$E$4:$V$291,14,FALSE))),VLOOKUP(A149,'ITS Apps-IIPM'!$E$4:$V$291,14,FALSE),"")</f>
        <v/>
      </c>
      <c r="F149" s="79" t="str">
        <f>IF(NOT(ISBLANK(VLOOKUP(A149,'ITS Apps-IIPM'!$E$4:$V$291,15,FALSE))),VLOOKUP(A149,'ITS Apps-IIPM'!$E$4:$V$291,15,FALSE),"")</f>
        <v/>
      </c>
      <c r="G149" s="79" t="str">
        <f>IF(NOT(ISBLANK(VLOOKUP(A149,'ITS Apps-IIPM'!$E$4:$V$291,3,FALSE))),VLOOKUP(A149,'ITS Apps-IIPM'!$E$4:$V$291,3,FALSE),"")</f>
        <v>Lion, Massimo (RBC IS)</v>
      </c>
      <c r="H149" s="79" t="str">
        <f>IF("5-Confirmed SLA Not Required"=VLOOKUP(A149,'ITS Apps-IIPM'!$E$4:$V$291,12,FALSE),"N/A",IF("2-In Progress"=VLOOKUP(A149,'ITS Apps-IIPM'!$E$4:$V$291,12,FALSE),"In Progress",""))</f>
        <v>N/A</v>
      </c>
      <c r="I149" s="79" t="str">
        <f>IF(NOT(ISBLANK(VLOOKUP(A149,'ITS Apps-IIPM'!$E$4:$V$291,18,FALSE))),VLOOKUP(A149,'ITS Apps-IIPM'!$E$4:$V$291,18,FALSE),"")</f>
        <v>massimo.lion@rbc.com</v>
      </c>
      <c r="J149" s="79" t="str">
        <f>IF(NOT(ISBLANK(VLOOKUP(A149,'ITS Apps-IIPM'!$E$4:$BB$291,21,FALSE))),VLOOKUP(A149,'ITS Apps-IIPM'!$E$4:$BB$291,21,FALSE),"")</f>
        <v>3-Not Started</v>
      </c>
      <c r="K149" s="79" t="str">
        <f>IF(NOT(ISBLANK(VLOOKUP(A149,'ITS Apps-IIPM'!$E$4:$BB$291,22,FALSE))),VLOOKUP(A149,'ITS Apps-IIPM'!$E$4:$BB$291,22,FALSE),"")</f>
        <v/>
      </c>
      <c r="L149" s="79" t="str">
        <f>IF(NOT(ISBLANK(VLOOKUP(A149,'ITS Apps-IIPM'!$E$4:$BB$291,23,FALSE))),VLOOKUP(A149,'ITS Apps-IIPM'!$E$4:$BB$291,23,FALSE),"")</f>
        <v/>
      </c>
      <c r="M149" s="79" t="str">
        <f>IF(NOT(ISBLANK(VLOOKUP(A149,'ITS Apps-IIPM'!$E$4:$BB$291,24,FALSE))),VLOOKUP(A149,'ITS Apps-IIPM'!$E$4:$BB$291,24,FALSE),"")</f>
        <v>3-Not Started</v>
      </c>
      <c r="N149" s="79" t="str">
        <f>IF(NOT(ISBLANK(VLOOKUP(A149,'ITS Apps-IIPM'!$E$4:$BB$291,25,FALSE))),VLOOKUP(A149,'ITS Apps-IIPM'!$E$4:$BB$291,25,FALSE),"")</f>
        <v/>
      </c>
      <c r="O149" t="b">
        <v>1</v>
      </c>
    </row>
    <row r="150" spans="1:15">
      <c r="A150" s="56" t="s">
        <v>399</v>
      </c>
      <c r="B150" t="str">
        <f>IF(NOT(ISBLANK(VLOOKUP(A150,'ITS Apps-IIPM'!$E$4:$V$291,2,FALSE))),VLOOKUP(A150,'ITS Apps-IIPM'!$E$4:$V$291,2,FALSE),"")</f>
        <v>PREMIA</v>
      </c>
      <c r="C150" t="str">
        <f>IF(NOT(ISBLANK(VLOOKUP(A150,'ITS Apps-IIPM'!$E$4:$V$291,4,FALSE))),VLOOKUP(A150,'ITS Apps-IIPM'!$E$4:$V$291,4,FALSE),"")</f>
        <v>Markakis, Bob</v>
      </c>
      <c r="D150" s="79">
        <f>IF(NOT(ISBLANK(VLOOKUP(A150,'ITS Apps-IIPM'!$E$4:$V$291,13,FALSE))),VLOOKUP(A150,'ITS Apps-IIPM'!$E$4:$V$291,13,FALSE),"")</f>
        <v>42898</v>
      </c>
      <c r="E150" s="79" t="str">
        <f>IF(NOT(ISBLANK(VLOOKUP(A150,'ITS Apps-IIPM'!$E$4:$V$291,14,FALSE))),VLOOKUP(A150,'ITS Apps-IIPM'!$E$4:$V$291,14,FALSE),"")</f>
        <v/>
      </c>
      <c r="F150" s="79" t="str">
        <f>IF(NOT(ISBLANK(VLOOKUP(A150,'ITS Apps-IIPM'!$E$4:$V$291,15,FALSE))),VLOOKUP(A150,'ITS Apps-IIPM'!$E$4:$V$291,15,FALSE),"")</f>
        <v/>
      </c>
      <c r="G150" s="79" t="str">
        <f>IF(NOT(ISBLANK(VLOOKUP(A150,'ITS Apps-IIPM'!$E$4:$V$291,3,FALSE))),VLOOKUP(A150,'ITS Apps-IIPM'!$E$4:$V$291,3,FALSE),"")</f>
        <v>Lion, Massimo (RBC IS)</v>
      </c>
      <c r="H150" s="79" t="str">
        <f>IF("5-Confirmed SLA Not Required"=VLOOKUP(A150,'ITS Apps-IIPM'!$E$4:$V$291,12,FALSE),"N/A",IF("2-In Progress"=VLOOKUP(A150,'ITS Apps-IIPM'!$E$4:$V$291,12,FALSE),"In Progress",""))</f>
        <v>N/A</v>
      </c>
      <c r="I150" s="79" t="str">
        <f>IF(NOT(ISBLANK(VLOOKUP(A150,'ITS Apps-IIPM'!$E$4:$V$291,18,FALSE))),VLOOKUP(A150,'ITS Apps-IIPM'!$E$4:$V$291,18,FALSE),"")</f>
        <v>massimo.lion@rbc.com</v>
      </c>
      <c r="J150" s="79" t="str">
        <f>IF(NOT(ISBLANK(VLOOKUP(A150,'ITS Apps-IIPM'!$E$4:$BB$291,21,FALSE))),VLOOKUP(A150,'ITS Apps-IIPM'!$E$4:$BB$291,21,FALSE),"")</f>
        <v>3-Not Started</v>
      </c>
      <c r="K150" s="79" t="str">
        <f>IF(NOT(ISBLANK(VLOOKUP(A150,'ITS Apps-IIPM'!$E$4:$BB$291,22,FALSE))),VLOOKUP(A150,'ITS Apps-IIPM'!$E$4:$BB$291,22,FALSE),"")</f>
        <v/>
      </c>
      <c r="L150" s="79" t="str">
        <f>IF(NOT(ISBLANK(VLOOKUP(A150,'ITS Apps-IIPM'!$E$4:$BB$291,23,FALSE))),VLOOKUP(A150,'ITS Apps-IIPM'!$E$4:$BB$291,23,FALSE),"")</f>
        <v/>
      </c>
      <c r="M150" s="79" t="str">
        <f>IF(NOT(ISBLANK(VLOOKUP(A150,'ITS Apps-IIPM'!$E$4:$BB$291,24,FALSE))),VLOOKUP(A150,'ITS Apps-IIPM'!$E$4:$BB$291,24,FALSE),"")</f>
        <v>3-Not Started</v>
      </c>
      <c r="N150" s="79" t="str">
        <f>IF(NOT(ISBLANK(VLOOKUP(A150,'ITS Apps-IIPM'!$E$4:$BB$291,25,FALSE))),VLOOKUP(A150,'ITS Apps-IIPM'!$E$4:$BB$291,25,FALSE),"")</f>
        <v/>
      </c>
    </row>
    <row r="151" spans="1:15">
      <c r="A151" s="56" t="s">
        <v>356</v>
      </c>
      <c r="B151" t="str">
        <f>IF(NOT(ISBLANK(VLOOKUP(A151,'ITS Apps-IIPM'!$E$4:$V$291,2,FALSE))),VLOOKUP(A151,'ITS Apps-IIPM'!$E$4:$V$291,2,FALSE),"")</f>
        <v>SOFIE</v>
      </c>
      <c r="C151" t="str">
        <f>IF(NOT(ISBLANK(VLOOKUP(A151,'ITS Apps-IIPM'!$E$4:$V$291,4,FALSE))),VLOOKUP(A151,'ITS Apps-IIPM'!$E$4:$V$291,4,FALSE),"")</f>
        <v>Stefanovic, Snezana</v>
      </c>
      <c r="D151" s="79">
        <f>IF(NOT(ISBLANK(VLOOKUP(A151,'ITS Apps-IIPM'!$E$4:$V$291,13,FALSE))),VLOOKUP(A151,'ITS Apps-IIPM'!$E$4:$V$291,13,FALSE),"")</f>
        <v>42893</v>
      </c>
      <c r="E151" s="79">
        <f>IF(NOT(ISBLANK(VLOOKUP(A151,'ITS Apps-IIPM'!$E$4:$V$291,14,FALSE))),VLOOKUP(A151,'ITS Apps-IIPM'!$E$4:$V$291,14,FALSE),"")</f>
        <v>43258</v>
      </c>
      <c r="F151" s="79" t="str">
        <f>IF(NOT(ISBLANK(VLOOKUP(A151,'ITS Apps-IIPM'!$E$4:$V$291,15,FALSE))),VLOOKUP(A151,'ITS Apps-IIPM'!$E$4:$V$291,15,FALSE),"")</f>
        <v>Quarterly</v>
      </c>
      <c r="G151" s="79" t="str">
        <f>IF(NOT(ISBLANK(VLOOKUP(A151,'ITS Apps-IIPM'!$E$4:$V$291,3,FALSE))),VLOOKUP(A151,'ITS Apps-IIPM'!$E$4:$V$291,3,FALSE),"")</f>
        <v>Hillard, Philippe (RBC IS)</v>
      </c>
      <c r="H151" s="79" t="str">
        <f>IF("5-Confirmed SLA Not Required"=VLOOKUP(A151,'ITS Apps-IIPM'!$E$4:$V$291,12,FALSE),"N/A",IF("2-In Progress"=VLOOKUP(A151,'ITS Apps-IIPM'!$E$4:$V$291,12,FALSE),"In Progress",""))</f>
        <v/>
      </c>
      <c r="I151" s="79" t="str">
        <f>IF(NOT(ISBLANK(VLOOKUP(A151,'ITS Apps-IIPM'!$E$4:$V$291,18,FALSE))),VLOOKUP(A151,'ITS Apps-IIPM'!$E$4:$V$291,18,FALSE),"")</f>
        <v/>
      </c>
      <c r="J151" s="79" t="str">
        <f>IF(NOT(ISBLANK(VLOOKUP(A151,'ITS Apps-IIPM'!$E$4:$BB$291,21,FALSE))),VLOOKUP(A151,'ITS Apps-IIPM'!$E$4:$BB$291,21,FALSE),"")</f>
        <v>1-In Good Standing</v>
      </c>
      <c r="K151" s="79" t="str">
        <f>IF(NOT(ISBLANK(VLOOKUP(A151,'ITS Apps-IIPM'!$E$4:$BB$291,22,FALSE))),VLOOKUP(A151,'ITS Apps-IIPM'!$E$4:$BB$291,22,FALSE),"")</f>
        <v/>
      </c>
      <c r="L151" s="79" t="str">
        <f>IF(NOT(ISBLANK(VLOOKUP(A151,'ITS Apps-IIPM'!$E$4:$BB$291,23,FALSE))),VLOOKUP(A151,'ITS Apps-IIPM'!$E$4:$BB$291,23,FALSE),"")</f>
        <v/>
      </c>
      <c r="M151" s="79" t="str">
        <f>IF(NOT(ISBLANK(VLOOKUP(A151,'ITS Apps-IIPM'!$E$4:$BB$291,24,FALSE))),VLOOKUP(A151,'ITS Apps-IIPM'!$E$4:$BB$291,24,FALSE),"")</f>
        <v>6-Infrastructure/ Availability Implemented</v>
      </c>
      <c r="N151" s="79" t="str">
        <f>IF(NOT(ISBLANK(VLOOKUP(A151,'ITS Apps-IIPM'!$E$4:$BB$291,25,FALSE))),VLOOKUP(A151,'ITS Apps-IIPM'!$E$4:$BB$291,25,FALSE),"")</f>
        <v/>
      </c>
    </row>
    <row r="152" spans="1:15">
      <c r="A152" s="56" t="s">
        <v>403</v>
      </c>
      <c r="B152" t="str">
        <f>IF(NOT(ISBLANK(VLOOKUP(A152,'ITS Apps-IIPM'!$E$4:$V$291,2,FALSE))),VLOOKUP(A152,'ITS Apps-IIPM'!$E$4:$V$291,2,FALSE),"")</f>
        <v>Kondor Suite</v>
      </c>
      <c r="C152" t="str">
        <f>IF(NOT(ISBLANK(VLOOKUP(A152,'ITS Apps-IIPM'!$E$4:$V$291,4,FALSE))),VLOOKUP(A152,'ITS Apps-IIPM'!$E$4:$V$291,4,FALSE),"")</f>
        <v>Rastegar, Afsaneh</v>
      </c>
      <c r="D152" s="79">
        <f>IF(NOT(ISBLANK(VLOOKUP(A152,'ITS Apps-IIPM'!$E$4:$V$291,13,FALSE))),VLOOKUP(A152,'ITS Apps-IIPM'!$E$4:$V$291,13,FALSE),"")</f>
        <v>42689</v>
      </c>
      <c r="E152" s="79">
        <f>IF(NOT(ISBLANK(VLOOKUP(A152,'ITS Apps-IIPM'!$E$4:$V$291,14,FALSE))),VLOOKUP(A152,'ITS Apps-IIPM'!$E$4:$V$291,14,FALSE),"")</f>
        <v>42870</v>
      </c>
      <c r="F152" s="79" t="str">
        <f>IF(NOT(ISBLANK(VLOOKUP(A152,'ITS Apps-IIPM'!$E$4:$V$291,15,FALSE))),VLOOKUP(A152,'ITS Apps-IIPM'!$E$4:$V$291,15,FALSE),"")</f>
        <v>Mutually Agreeable</v>
      </c>
      <c r="G152" s="79" t="str">
        <f>IF(NOT(ISBLANK(VLOOKUP(A152,'ITS Apps-IIPM'!$E$4:$V$291,3,FALSE))),VLOOKUP(A152,'ITS Apps-IIPM'!$E$4:$V$291,3,FALSE),"")</f>
        <v>Thomas, Jean-francois (RBC IS)</v>
      </c>
      <c r="H152" s="79" t="str">
        <f>IF("5-Confirmed SLA Not Required"=VLOOKUP(A152,'ITS Apps-IIPM'!$E$4:$V$291,12,FALSE),"N/A",IF("2-In Progress"=VLOOKUP(A152,'ITS Apps-IIPM'!$E$4:$V$291,12,FALSE),"In Progress",""))</f>
        <v/>
      </c>
      <c r="I152" s="79" t="str">
        <f>IF(NOT(ISBLANK(VLOOKUP(A152,'ITS Apps-IIPM'!$E$4:$V$291,18,FALSE))),VLOOKUP(A152,'ITS Apps-IIPM'!$E$4:$V$291,18,FALSE),"")</f>
        <v/>
      </c>
      <c r="J152" s="79" t="str">
        <f>IF(NOT(ISBLANK(VLOOKUP(A152,'ITS Apps-IIPM'!$E$4:$BB$291,21,FALSE))),VLOOKUP(A152,'ITS Apps-IIPM'!$E$4:$BB$291,21,FALSE),"")</f>
        <v>1-In Good Standing</v>
      </c>
      <c r="K152" s="79" t="str">
        <f>IF(NOT(ISBLANK(VLOOKUP(A152,'ITS Apps-IIPM'!$E$4:$BB$291,22,FALSE))),VLOOKUP(A152,'ITS Apps-IIPM'!$E$4:$BB$291,22,FALSE),"")</f>
        <v/>
      </c>
      <c r="L152" s="79" t="str">
        <f>IF(NOT(ISBLANK(VLOOKUP(A152,'ITS Apps-IIPM'!$E$4:$BB$291,23,FALSE))),VLOOKUP(A152,'ITS Apps-IIPM'!$E$4:$BB$291,23,FALSE),"")</f>
        <v>Hosted in IS4F</v>
      </c>
      <c r="M152" s="79" t="str">
        <f>IF(NOT(ISBLANK(VLOOKUP(A152,'ITS Apps-IIPM'!$E$4:$BB$291,24,FALSE))),VLOOKUP(A152,'ITS Apps-IIPM'!$E$4:$BB$291,24,FALSE),"")</f>
        <v>6-Infrastructure/ Availability Implemented</v>
      </c>
      <c r="N152" s="79" t="str">
        <f>IF(NOT(ISBLANK(VLOOKUP(A152,'ITS Apps-IIPM'!$E$4:$BB$291,25,FALSE))),VLOOKUP(A152,'ITS Apps-IIPM'!$E$4:$BB$291,25,FALSE),"")</f>
        <v/>
      </c>
    </row>
    <row r="153" spans="1:15">
      <c r="A153" s="56" t="s">
        <v>407</v>
      </c>
      <c r="B153" t="str">
        <f>IF(NOT(ISBLANK(VLOOKUP(A153,'ITS Apps-IIPM'!$E$4:$V$291,2,FALSE))),VLOOKUP(A153,'ITS Apps-IIPM'!$E$4:$V$291,2,FALSE),"")</f>
        <v>SHS REGISTER</v>
      </c>
      <c r="C153" t="str">
        <f>IF(NOT(ISBLANK(VLOOKUP(A153,'ITS Apps-IIPM'!$E$4:$V$291,4,FALSE))),VLOOKUP(A153,'ITS Apps-IIPM'!$E$4:$V$291,4,FALSE),"")</f>
        <v>Stefanovic, Snezana</v>
      </c>
      <c r="D153" s="79">
        <f>IF(NOT(ISBLANK(VLOOKUP(A153,'ITS Apps-IIPM'!$E$4:$V$291,13,FALSE))),VLOOKUP(A153,'ITS Apps-IIPM'!$E$4:$V$291,13,FALSE),"")</f>
        <v>42858</v>
      </c>
      <c r="E153" s="79">
        <f>IF(NOT(ISBLANK(VLOOKUP(A153,'ITS Apps-IIPM'!$E$4:$V$291,14,FALSE))),VLOOKUP(A153,'ITS Apps-IIPM'!$E$4:$V$291,14,FALSE),"")</f>
        <v>43223</v>
      </c>
      <c r="F153" s="79" t="str">
        <f>IF(NOT(ISBLANK(VLOOKUP(A153,'ITS Apps-IIPM'!$E$4:$V$291,15,FALSE))),VLOOKUP(A153,'ITS Apps-IIPM'!$E$4:$V$291,15,FALSE),"")</f>
        <v>Quarterly</v>
      </c>
      <c r="G153" s="79" t="str">
        <f>IF(NOT(ISBLANK(VLOOKUP(A153,'ITS Apps-IIPM'!$E$4:$V$291,3,FALSE))),VLOOKUP(A153,'ITS Apps-IIPM'!$E$4:$V$291,3,FALSE),"")</f>
        <v>Wagner, Fran¿ois (RBC IS)</v>
      </c>
      <c r="H153" s="79" t="str">
        <f>IF("5-Confirmed SLA Not Required"=VLOOKUP(A153,'ITS Apps-IIPM'!$E$4:$V$291,12,FALSE),"N/A",IF("2-In Progress"=VLOOKUP(A153,'ITS Apps-IIPM'!$E$4:$V$291,12,FALSE),"In Progress",""))</f>
        <v/>
      </c>
      <c r="I153" s="79" t="str">
        <f>IF(NOT(ISBLANK(VLOOKUP(A153,'ITS Apps-IIPM'!$E$4:$V$291,18,FALSE))),VLOOKUP(A153,'ITS Apps-IIPM'!$E$4:$V$291,18,FALSE),"")</f>
        <v/>
      </c>
      <c r="J153" s="79" t="str">
        <f>IF(NOT(ISBLANK(VLOOKUP(A153,'ITS Apps-IIPM'!$E$4:$BB$291,21,FALSE))),VLOOKUP(A153,'ITS Apps-IIPM'!$E$4:$BB$291,21,FALSE),"")</f>
        <v>1-In Good Standing</v>
      </c>
      <c r="K153" s="79" t="str">
        <f>IF(NOT(ISBLANK(VLOOKUP(A153,'ITS Apps-IIPM'!$E$4:$BB$291,22,FALSE))),VLOOKUP(A153,'ITS Apps-IIPM'!$E$4:$BB$291,22,FALSE),"")</f>
        <v/>
      </c>
      <c r="L153" s="79" t="str">
        <f>IF(NOT(ISBLANK(VLOOKUP(A153,'ITS Apps-IIPM'!$E$4:$BB$291,23,FALSE))),VLOOKUP(A153,'ITS Apps-IIPM'!$E$4:$BB$291,23,FALSE),"")</f>
        <v/>
      </c>
      <c r="M153" s="79" t="str">
        <f>IF(NOT(ISBLANK(VLOOKUP(A153,'ITS Apps-IIPM'!$E$4:$BB$291,24,FALSE))),VLOOKUP(A153,'ITS Apps-IIPM'!$E$4:$BB$291,24,FALSE),"")</f>
        <v>6-Infrastructure/ Availability Implemented</v>
      </c>
      <c r="N153" s="79" t="str">
        <f>IF(NOT(ISBLANK(VLOOKUP(A153,'ITS Apps-IIPM'!$E$4:$BB$291,25,FALSE))),VLOOKUP(A153,'ITS Apps-IIPM'!$E$4:$BB$291,25,FALSE),"")</f>
        <v/>
      </c>
    </row>
    <row r="154" spans="1:15">
      <c r="A154" s="56" t="s">
        <v>300</v>
      </c>
      <c r="B154" t="str">
        <f>IF(NOT(ISBLANK(VLOOKUP(A154,'ITS Apps-IIPM'!$E$4:$V$291,2,FALSE))),VLOOKUP(A154,'ITS Apps-IIPM'!$E$4:$V$291,2,FALSE),"")</f>
        <v>Account Management Service</v>
      </c>
      <c r="C154" t="str">
        <f>IF(NOT(ISBLANK(VLOOKUP(A154,'ITS Apps-IIPM'!$E$4:$V$291,4,FALSE))),VLOOKUP(A154,'ITS Apps-IIPM'!$E$4:$V$291,4,FALSE),"")</f>
        <v>Markakis, Bob</v>
      </c>
      <c r="D154" s="79">
        <f>IF(NOT(ISBLANK(VLOOKUP(A154,'ITS Apps-IIPM'!$E$4:$V$291,13,FALSE))),VLOOKUP(A154,'ITS Apps-IIPM'!$E$4:$V$291,13,FALSE),"")</f>
        <v>42902</v>
      </c>
      <c r="E154" s="79">
        <f>IF(NOT(ISBLANK(VLOOKUP(A154,'ITS Apps-IIPM'!$E$4:$V$291,14,FALSE))),VLOOKUP(A154,'ITS Apps-IIPM'!$E$4:$V$291,14,FALSE),"")</f>
        <v>43265</v>
      </c>
      <c r="F154" s="79" t="str">
        <f>IF(NOT(ISBLANK(VLOOKUP(A154,'ITS Apps-IIPM'!$E$4:$V$291,15,FALSE))),VLOOKUP(A154,'ITS Apps-IIPM'!$E$4:$V$291,15,FALSE),"")</f>
        <v>Quarterly</v>
      </c>
      <c r="G154" s="79" t="str">
        <f>IF(NOT(ISBLANK(VLOOKUP(A154,'ITS Apps-IIPM'!$E$4:$V$291,3,FALSE))),VLOOKUP(A154,'ITS Apps-IIPM'!$E$4:$V$291,3,FALSE),"")</f>
        <v>Desilets, Raymond (RBC I&amp;TS)</v>
      </c>
      <c r="H154" s="79" t="str">
        <f>IF("5-Confirmed SLA Not Required"=VLOOKUP(A154,'ITS Apps-IIPM'!$E$4:$V$291,12,FALSE),"N/A",IF("2-In Progress"=VLOOKUP(A154,'ITS Apps-IIPM'!$E$4:$V$291,12,FALSE),"In Progress",""))</f>
        <v/>
      </c>
      <c r="I154" s="79" t="str">
        <f>IF(NOT(ISBLANK(VLOOKUP(A154,'ITS Apps-IIPM'!$E$4:$V$291,18,FALSE))),VLOOKUP(A154,'ITS Apps-IIPM'!$E$4:$V$291,18,FALSE),"")</f>
        <v/>
      </c>
      <c r="J154" s="79" t="str">
        <f>IF(NOT(ISBLANK(VLOOKUP(A154,'ITS Apps-IIPM'!$E$4:$BB$291,21,FALSE))),VLOOKUP(A154,'ITS Apps-IIPM'!$E$4:$BB$291,21,FALSE),"")</f>
        <v>1-In Good Standing</v>
      </c>
      <c r="K154" s="79" t="str">
        <f>IF(NOT(ISBLANK(VLOOKUP(A154,'ITS Apps-IIPM'!$E$4:$BB$291,22,FALSE))),VLOOKUP(A154,'ITS Apps-IIPM'!$E$4:$BB$291,22,FALSE),"")</f>
        <v/>
      </c>
      <c r="L154" s="79" t="str">
        <f>IF(NOT(ISBLANK(VLOOKUP(A154,'ITS Apps-IIPM'!$E$4:$BB$291,23,FALSE))),VLOOKUP(A154,'ITS Apps-IIPM'!$E$4:$BB$291,23,FALSE),"")</f>
        <v/>
      </c>
      <c r="M154" s="79" t="str">
        <f>IF(NOT(ISBLANK(VLOOKUP(A154,'ITS Apps-IIPM'!$E$4:$BB$291,24,FALSE))),VLOOKUP(A154,'ITS Apps-IIPM'!$E$4:$BB$291,24,FALSE),"")</f>
        <v>1-In Good Standing</v>
      </c>
      <c r="N154" s="79" t="str">
        <f>IF(NOT(ISBLANK(VLOOKUP(A154,'ITS Apps-IIPM'!$E$4:$BB$291,25,FALSE))),VLOOKUP(A154,'ITS Apps-IIPM'!$E$4:$BB$291,25,FALSE),"")</f>
        <v/>
      </c>
    </row>
    <row r="155" spans="1:15">
      <c r="A155" s="56" t="s">
        <v>412</v>
      </c>
      <c r="B155" t="str">
        <f>IF(NOT(ISBLANK(VLOOKUP(A155,'ITS Apps-IIPM'!$E$4:$V$291,2,FALSE))),VLOOKUP(A155,'ITS Apps-IIPM'!$E$4:$V$291,2,FALSE),"")</f>
        <v>TA Gateway</v>
      </c>
      <c r="C155" t="str">
        <f>IF(NOT(ISBLANK(VLOOKUP(A155,'ITS Apps-IIPM'!$E$4:$V$291,4,FALSE))),VLOOKUP(A155,'ITS Apps-IIPM'!$E$4:$V$291,4,FALSE),"")</f>
        <v>Stefanovic, Snezana</v>
      </c>
      <c r="D155" s="79">
        <f>IF(NOT(ISBLANK(VLOOKUP(A155,'ITS Apps-IIPM'!$E$4:$V$291,13,FALSE))),VLOOKUP(A155,'ITS Apps-IIPM'!$E$4:$V$291,13,FALSE),"")</f>
        <v>42858</v>
      </c>
      <c r="E155" s="79">
        <f>IF(NOT(ISBLANK(VLOOKUP(A155,'ITS Apps-IIPM'!$E$4:$V$291,14,FALSE))),VLOOKUP(A155,'ITS Apps-IIPM'!$E$4:$V$291,14,FALSE),"")</f>
        <v>43223</v>
      </c>
      <c r="F155" s="79" t="str">
        <f>IF(NOT(ISBLANK(VLOOKUP(A155,'ITS Apps-IIPM'!$E$4:$V$291,15,FALSE))),VLOOKUP(A155,'ITS Apps-IIPM'!$E$4:$V$291,15,FALSE),"")</f>
        <v>Quarterly</v>
      </c>
      <c r="G155" s="79" t="str">
        <f>IF(NOT(ISBLANK(VLOOKUP(A155,'ITS Apps-IIPM'!$E$4:$V$291,3,FALSE))),VLOOKUP(A155,'ITS Apps-IIPM'!$E$4:$V$291,3,FALSE),"")</f>
        <v>Wagner, Fran¿ois (RBC IS)</v>
      </c>
      <c r="H155" s="79" t="str">
        <f>IF("5-Confirmed SLA Not Required"=VLOOKUP(A155,'ITS Apps-IIPM'!$E$4:$V$291,12,FALSE),"N/A",IF("2-In Progress"=VLOOKUP(A155,'ITS Apps-IIPM'!$E$4:$V$291,12,FALSE),"In Progress",""))</f>
        <v/>
      </c>
      <c r="I155" s="79" t="str">
        <f>IF(NOT(ISBLANK(VLOOKUP(A155,'ITS Apps-IIPM'!$E$4:$V$291,18,FALSE))),VLOOKUP(A155,'ITS Apps-IIPM'!$E$4:$V$291,18,FALSE),"")</f>
        <v/>
      </c>
      <c r="J155" s="79" t="str">
        <f>IF(NOT(ISBLANK(VLOOKUP(A155,'ITS Apps-IIPM'!$E$4:$BB$291,21,FALSE))),VLOOKUP(A155,'ITS Apps-IIPM'!$E$4:$BB$291,21,FALSE),"")</f>
        <v>1-In Good Standing</v>
      </c>
      <c r="K155" s="79" t="str">
        <f>IF(NOT(ISBLANK(VLOOKUP(A155,'ITS Apps-IIPM'!$E$4:$BB$291,22,FALSE))),VLOOKUP(A155,'ITS Apps-IIPM'!$E$4:$BB$291,22,FALSE),"")</f>
        <v/>
      </c>
      <c r="L155" s="79" t="str">
        <f>IF(NOT(ISBLANK(VLOOKUP(A155,'ITS Apps-IIPM'!$E$4:$BB$291,23,FALSE))),VLOOKUP(A155,'ITS Apps-IIPM'!$E$4:$BB$291,23,FALSE),"")</f>
        <v/>
      </c>
      <c r="M155" s="79" t="str">
        <f>IF(NOT(ISBLANK(VLOOKUP(A155,'ITS Apps-IIPM'!$E$4:$BB$291,24,FALSE))),VLOOKUP(A155,'ITS Apps-IIPM'!$E$4:$BB$291,24,FALSE),"")</f>
        <v>6-Infrastructure/ Availability Implemented</v>
      </c>
      <c r="N155" s="79" t="str">
        <f>IF(NOT(ISBLANK(VLOOKUP(A155,'ITS Apps-IIPM'!$E$4:$BB$291,25,FALSE))),VLOOKUP(A155,'ITS Apps-IIPM'!$E$4:$BB$291,25,FALSE),"")</f>
        <v/>
      </c>
    </row>
    <row r="156" spans="1:15">
      <c r="A156" s="56" t="s">
        <v>414</v>
      </c>
      <c r="B156" t="str">
        <f>IF(NOT(ISBLANK(VLOOKUP(A156,'ITS Apps-IIPM'!$E$4:$V$291,2,FALSE))),VLOOKUP(A156,'ITS Apps-IIPM'!$E$4:$V$291,2,FALSE),"")</f>
        <v>RSA WebService (LUX)</v>
      </c>
      <c r="C156" t="str">
        <f>IF(NOT(ISBLANK(VLOOKUP(A156,'ITS Apps-IIPM'!$E$4:$V$291,4,FALSE))),VLOOKUP(A156,'ITS Apps-IIPM'!$E$4:$V$291,4,FALSE),"")</f>
        <v>Stefanovic, Snezana</v>
      </c>
      <c r="D156" s="79">
        <f>IF(NOT(ISBLANK(VLOOKUP(A156,'ITS Apps-IIPM'!$E$4:$V$291,13,FALSE))),VLOOKUP(A156,'ITS Apps-IIPM'!$E$4:$V$291,13,FALSE),"")</f>
        <v>42907</v>
      </c>
      <c r="E156" s="79">
        <f>IF(NOT(ISBLANK(VLOOKUP(A156,'ITS Apps-IIPM'!$E$4:$V$291,14,FALSE))),VLOOKUP(A156,'ITS Apps-IIPM'!$E$4:$V$291,14,FALSE),"")</f>
        <v>43271</v>
      </c>
      <c r="F156" s="79" t="str">
        <f>IF(NOT(ISBLANK(VLOOKUP(A156,'ITS Apps-IIPM'!$E$4:$V$291,15,FALSE))),VLOOKUP(A156,'ITS Apps-IIPM'!$E$4:$V$291,15,FALSE),"")</f>
        <v>Quarterly</v>
      </c>
      <c r="G156" s="79" t="str">
        <f>IF(NOT(ISBLANK(VLOOKUP(A156,'ITS Apps-IIPM'!$E$4:$V$291,3,FALSE))),VLOOKUP(A156,'ITS Apps-IIPM'!$E$4:$V$291,3,FALSE),"")</f>
        <v>Franz, Laurent (RBC IS)</v>
      </c>
      <c r="H156" s="79" t="str">
        <f>IF("5-Confirmed SLA Not Required"=VLOOKUP(A156,'ITS Apps-IIPM'!$E$4:$V$291,12,FALSE),"N/A",IF("2-In Progress"=VLOOKUP(A156,'ITS Apps-IIPM'!$E$4:$V$291,12,FALSE),"In Progress",""))</f>
        <v/>
      </c>
      <c r="I156" s="79" t="str">
        <f>IF(NOT(ISBLANK(VLOOKUP(A156,'ITS Apps-IIPM'!$E$4:$V$291,18,FALSE))),VLOOKUP(A156,'ITS Apps-IIPM'!$E$4:$V$291,18,FALSE),"")</f>
        <v/>
      </c>
      <c r="J156" s="79" t="str">
        <f>IF(NOT(ISBLANK(VLOOKUP(A156,'ITS Apps-IIPM'!$E$4:$BB$291,21,FALSE))),VLOOKUP(A156,'ITS Apps-IIPM'!$E$4:$BB$291,21,FALSE),"")</f>
        <v>3-Not Started</v>
      </c>
      <c r="K156" s="79" t="str">
        <f>IF(NOT(ISBLANK(VLOOKUP(A156,'ITS Apps-IIPM'!$E$4:$BB$291,22,FALSE))),VLOOKUP(A156,'ITS Apps-IIPM'!$E$4:$BB$291,22,FALSE),"")</f>
        <v/>
      </c>
      <c r="L156" s="79" t="str">
        <f>IF(NOT(ISBLANK(VLOOKUP(A156,'ITS Apps-IIPM'!$E$4:$BB$291,23,FALSE))),VLOOKUP(A156,'ITS Apps-IIPM'!$E$4:$BB$291,23,FALSE),"")</f>
        <v/>
      </c>
      <c r="M156" s="79" t="str">
        <f>IF(NOT(ISBLANK(VLOOKUP(A156,'ITS Apps-IIPM'!$E$4:$BB$291,24,FALSE))),VLOOKUP(A156,'ITS Apps-IIPM'!$E$4:$BB$291,24,FALSE),"")</f>
        <v>3-Not Started</v>
      </c>
      <c r="N156" s="79" t="str">
        <f>IF(NOT(ISBLANK(VLOOKUP(A156,'ITS Apps-IIPM'!$E$4:$BB$291,25,FALSE))),VLOOKUP(A156,'ITS Apps-IIPM'!$E$4:$BB$291,25,FALSE),"")</f>
        <v/>
      </c>
    </row>
    <row r="157" spans="1:15">
      <c r="A157" s="56" t="s">
        <v>416</v>
      </c>
      <c r="B157" t="str">
        <f>IF(NOT(ISBLANK(VLOOKUP(A157,'ITS Apps-IIPM'!$E$4:$V$291,2,FALSE))),VLOOKUP(A157,'ITS Apps-IIPM'!$E$4:$V$291,2,FALSE),"")</f>
        <v>EVOLUTION</v>
      </c>
      <c r="C157" t="str">
        <f>IF(NOT(ISBLANK(VLOOKUP(A157,'ITS Apps-IIPM'!$E$4:$V$291,4,FALSE))),VLOOKUP(A157,'ITS Apps-IIPM'!$E$4:$V$291,4,FALSE),"")</f>
        <v>de Lucy, Chloe</v>
      </c>
      <c r="D157" s="79">
        <f>IF(NOT(ISBLANK(VLOOKUP(A157,'ITS Apps-IIPM'!$E$4:$V$291,13,FALSE))),VLOOKUP(A157,'ITS Apps-IIPM'!$E$4:$V$291,13,FALSE),"")</f>
        <v>42821</v>
      </c>
      <c r="E157" s="79">
        <f>IF(NOT(ISBLANK(VLOOKUP(A157,'ITS Apps-IIPM'!$E$4:$V$291,14,FALSE))),VLOOKUP(A157,'ITS Apps-IIPM'!$E$4:$V$291,14,FALSE),"")</f>
        <v>43186</v>
      </c>
      <c r="F157" s="79" t="str">
        <f>IF(NOT(ISBLANK(VLOOKUP(A157,'ITS Apps-IIPM'!$E$4:$V$291,15,FALSE))),VLOOKUP(A157,'ITS Apps-IIPM'!$E$4:$V$291,15,FALSE),"")</f>
        <v>Mutually Agreeable</v>
      </c>
      <c r="G157" s="79" t="str">
        <f>IF(NOT(ISBLANK(VLOOKUP(A157,'ITS Apps-IIPM'!$E$4:$V$291,3,FALSE))),VLOOKUP(A157,'ITS Apps-IIPM'!$E$4:$V$291,3,FALSE),"")</f>
        <v>Panic, Vladan (RBC IS)</v>
      </c>
      <c r="H157" s="79" t="str">
        <f>IF("5-Confirmed SLA Not Required"=VLOOKUP(A157,'ITS Apps-IIPM'!$E$4:$V$291,12,FALSE),"N/A",IF("2-In Progress"=VLOOKUP(A157,'ITS Apps-IIPM'!$E$4:$V$291,12,FALSE),"In Progress",""))</f>
        <v/>
      </c>
      <c r="I157" s="79" t="str">
        <f>IF(NOT(ISBLANK(VLOOKUP(A157,'ITS Apps-IIPM'!$E$4:$V$291,18,FALSE))),VLOOKUP(A157,'ITS Apps-IIPM'!$E$4:$V$291,18,FALSE),"")</f>
        <v/>
      </c>
      <c r="J157" s="79" t="str">
        <f>IF(NOT(ISBLANK(VLOOKUP(A157,'ITS Apps-IIPM'!$E$4:$BB$291,21,FALSE))),VLOOKUP(A157,'ITS Apps-IIPM'!$E$4:$BB$291,21,FALSE),"")</f>
        <v>3-Not Started</v>
      </c>
      <c r="K157" s="79" t="str">
        <f>IF(NOT(ISBLANK(VLOOKUP(A157,'ITS Apps-IIPM'!$E$4:$BB$291,22,FALSE))),VLOOKUP(A157,'ITS Apps-IIPM'!$E$4:$BB$291,22,FALSE),"")</f>
        <v/>
      </c>
      <c r="L157" s="79" t="str">
        <f>IF(NOT(ISBLANK(VLOOKUP(A157,'ITS Apps-IIPM'!$E$4:$BB$291,23,FALSE))),VLOOKUP(A157,'ITS Apps-IIPM'!$E$4:$BB$291,23,FALSE),"")</f>
        <v>vendor apps, don't expect to have KPIs</v>
      </c>
      <c r="M157" s="79" t="str">
        <f>IF(NOT(ISBLANK(VLOOKUP(A157,'ITS Apps-IIPM'!$E$4:$BB$291,24,FALSE))),VLOOKUP(A157,'ITS Apps-IIPM'!$E$4:$BB$291,24,FALSE),"")</f>
        <v>3-Not Started</v>
      </c>
      <c r="N157" s="79" t="str">
        <f>IF(NOT(ISBLANK(VLOOKUP(A157,'ITS Apps-IIPM'!$E$4:$BB$291,25,FALSE))),VLOOKUP(A157,'ITS Apps-IIPM'!$E$4:$BB$291,25,FALSE),"")</f>
        <v/>
      </c>
    </row>
    <row r="158" spans="1:15">
      <c r="A158" s="56" t="s">
        <v>418</v>
      </c>
      <c r="B158" t="str">
        <f>IF(NOT(ISBLANK(VLOOKUP(A158,'ITS Apps-IIPM'!$E$4:$V$291,2,FALSE))),VLOOKUP(A158,'ITS Apps-IIPM'!$E$4:$V$291,2,FALSE),"")</f>
        <v>PCONTROL</v>
      </c>
      <c r="C158" t="str">
        <f>IF(NOT(ISBLANK(VLOOKUP(A158,'ITS Apps-IIPM'!$E$4:$V$291,4,FALSE))),VLOOKUP(A158,'ITS Apps-IIPM'!$E$4:$V$291,4,FALSE),"")</f>
        <v>de Lucy, Chloe</v>
      </c>
      <c r="D158" s="79">
        <f>IF(NOT(ISBLANK(VLOOKUP(A158,'ITS Apps-IIPM'!$E$4:$V$291,13,FALSE))),VLOOKUP(A158,'ITS Apps-IIPM'!$E$4:$V$291,13,FALSE),"")</f>
        <v>42818</v>
      </c>
      <c r="E158" s="79">
        <f>IF(NOT(ISBLANK(VLOOKUP(A158,'ITS Apps-IIPM'!$E$4:$V$291,14,FALSE))),VLOOKUP(A158,'ITS Apps-IIPM'!$E$4:$V$291,14,FALSE),"")</f>
        <v>43183</v>
      </c>
      <c r="F158" s="79" t="str">
        <f>IF(NOT(ISBLANK(VLOOKUP(A158,'ITS Apps-IIPM'!$E$4:$V$291,15,FALSE))),VLOOKUP(A158,'ITS Apps-IIPM'!$E$4:$V$291,15,FALSE),"")</f>
        <v>Mutually Agreeable</v>
      </c>
      <c r="G158" s="79" t="str">
        <f>IF(NOT(ISBLANK(VLOOKUP(A158,'ITS Apps-IIPM'!$E$4:$V$291,3,FALSE))),VLOOKUP(A158,'ITS Apps-IIPM'!$E$4:$V$291,3,FALSE),"")</f>
        <v>Panic, Vladan (RBC IS)</v>
      </c>
      <c r="H158" s="79" t="str">
        <f>IF("5-Confirmed SLA Not Required"=VLOOKUP(A158,'ITS Apps-IIPM'!$E$4:$V$291,12,FALSE),"N/A",IF("2-In Progress"=VLOOKUP(A158,'ITS Apps-IIPM'!$E$4:$V$291,12,FALSE),"In Progress",""))</f>
        <v/>
      </c>
      <c r="I158" s="79" t="str">
        <f>IF(NOT(ISBLANK(VLOOKUP(A158,'ITS Apps-IIPM'!$E$4:$V$291,18,FALSE))),VLOOKUP(A158,'ITS Apps-IIPM'!$E$4:$V$291,18,FALSE),"")</f>
        <v/>
      </c>
      <c r="J158" s="79" t="str">
        <f>IF(NOT(ISBLANK(VLOOKUP(A158,'ITS Apps-IIPM'!$E$4:$BB$291,21,FALSE))),VLOOKUP(A158,'ITS Apps-IIPM'!$E$4:$BB$291,21,FALSE),"")</f>
        <v>3-Not Started</v>
      </c>
      <c r="K158" s="79" t="str">
        <f>IF(NOT(ISBLANK(VLOOKUP(A158,'ITS Apps-IIPM'!$E$4:$BB$291,22,FALSE))),VLOOKUP(A158,'ITS Apps-IIPM'!$E$4:$BB$291,22,FALSE),"")</f>
        <v/>
      </c>
      <c r="L158" s="79" t="str">
        <f>IF(NOT(ISBLANK(VLOOKUP(A158,'ITS Apps-IIPM'!$E$4:$BB$291,23,FALSE))),VLOOKUP(A158,'ITS Apps-IIPM'!$E$4:$BB$291,23,FALSE),"")</f>
        <v>vendor apps, don't expect to have KPIs</v>
      </c>
      <c r="M158" s="79" t="str">
        <f>IF(NOT(ISBLANK(VLOOKUP(A158,'ITS Apps-IIPM'!$E$4:$BB$291,24,FALSE))),VLOOKUP(A158,'ITS Apps-IIPM'!$E$4:$BB$291,24,FALSE),"")</f>
        <v>3-Not Started</v>
      </c>
      <c r="N158" s="79" t="str">
        <f>IF(NOT(ISBLANK(VLOOKUP(A158,'ITS Apps-IIPM'!$E$4:$BB$291,25,FALSE))),VLOOKUP(A158,'ITS Apps-IIPM'!$E$4:$BB$291,25,FALSE),"")</f>
        <v/>
      </c>
    </row>
    <row r="159" spans="1:15">
      <c r="A159" s="56" t="s">
        <v>420</v>
      </c>
      <c r="B159" t="str">
        <f>IF(NOT(ISBLANK(VLOOKUP(A159,'ITS Apps-IIPM'!$E$4:$V$291,2,FALSE))),VLOOKUP(A159,'ITS Apps-IIPM'!$E$4:$V$291,2,FALSE),"")</f>
        <v>FX OMS Custody</v>
      </c>
      <c r="C159" t="str">
        <f>IF(NOT(ISBLANK(VLOOKUP(A159,'ITS Apps-IIPM'!$E$4:$V$291,4,FALSE))),VLOOKUP(A159,'ITS Apps-IIPM'!$E$4:$V$291,4,FALSE),"")</f>
        <v>Rastegar, Afsaneh</v>
      </c>
      <c r="D159" s="79">
        <f>IF(NOT(ISBLANK(VLOOKUP(A159,'ITS Apps-IIPM'!$E$4:$V$291,13,FALSE))),VLOOKUP(A159,'ITS Apps-IIPM'!$E$4:$V$291,13,FALSE),"")</f>
        <v>43041</v>
      </c>
      <c r="E159" s="79">
        <f>IF(NOT(ISBLANK(VLOOKUP(A159,'ITS Apps-IIPM'!$E$4:$V$291,14,FALSE))),VLOOKUP(A159,'ITS Apps-IIPM'!$E$4:$V$291,14,FALSE),"")</f>
        <v>43407</v>
      </c>
      <c r="F159" s="79" t="str">
        <f>IF(NOT(ISBLANK(VLOOKUP(A159,'ITS Apps-IIPM'!$E$4:$V$291,15,FALSE))),VLOOKUP(A159,'ITS Apps-IIPM'!$E$4:$V$291,15,FALSE),"")</f>
        <v/>
      </c>
      <c r="G159" s="79" t="str">
        <f>IF(NOT(ISBLANK(VLOOKUP(A159,'ITS Apps-IIPM'!$E$4:$V$291,3,FALSE))),VLOOKUP(A159,'ITS Apps-IIPM'!$E$4:$V$291,3,FALSE),"")</f>
        <v>Thomas, Jean-francois (RBC IS)</v>
      </c>
      <c r="H159" s="79" t="str">
        <f>IF("5-Confirmed SLA Not Required"=VLOOKUP(A159,'ITS Apps-IIPM'!$E$4:$V$291,12,FALSE),"N/A",IF("2-In Progress"=VLOOKUP(A159,'ITS Apps-IIPM'!$E$4:$V$291,12,FALSE),"In Progress",""))</f>
        <v/>
      </c>
      <c r="I159" s="79" t="str">
        <f>IF(NOT(ISBLANK(VLOOKUP(A159,'ITS Apps-IIPM'!$E$4:$V$291,18,FALSE))),VLOOKUP(A159,'ITS Apps-IIPM'!$E$4:$V$291,18,FALSE),"")</f>
        <v/>
      </c>
      <c r="J159" s="79" t="str">
        <f>IF(NOT(ISBLANK(VLOOKUP(A159,'ITS Apps-IIPM'!$E$4:$BB$291,21,FALSE))),VLOOKUP(A159,'ITS Apps-IIPM'!$E$4:$BB$291,21,FALSE),"")</f>
        <v>1-In Good Standing</v>
      </c>
      <c r="K159" s="79" t="str">
        <f>IF(NOT(ISBLANK(VLOOKUP(A159,'ITS Apps-IIPM'!$E$4:$BB$291,22,FALSE))),VLOOKUP(A159,'ITS Apps-IIPM'!$E$4:$BB$291,22,FALSE),"")</f>
        <v/>
      </c>
      <c r="L159" s="79" t="str">
        <f>IF(NOT(ISBLANK(VLOOKUP(A159,'ITS Apps-IIPM'!$E$4:$BB$291,23,FALSE))),VLOOKUP(A159,'ITS Apps-IIPM'!$E$4:$BB$291,23,FALSE),"")</f>
        <v/>
      </c>
      <c r="M159" s="79" t="str">
        <f>IF(NOT(ISBLANK(VLOOKUP(A159,'ITS Apps-IIPM'!$E$4:$BB$291,24,FALSE))),VLOOKUP(A159,'ITS Apps-IIPM'!$E$4:$BB$291,24,FALSE),"")</f>
        <v>1-In Good Standing</v>
      </c>
      <c r="N159" s="79" t="str">
        <f>IF(NOT(ISBLANK(VLOOKUP(A159,'ITS Apps-IIPM'!$E$4:$BB$291,25,FALSE))),VLOOKUP(A159,'ITS Apps-IIPM'!$E$4:$BB$291,25,FALSE),"")</f>
        <v/>
      </c>
    </row>
    <row r="160" spans="1:15">
      <c r="A160" s="56" t="s">
        <v>422</v>
      </c>
      <c r="B160" t="str">
        <f>IF(NOT(ISBLANK(VLOOKUP(A160,'ITS Apps-IIPM'!$E$4:$V$291,2,FALSE))),VLOOKUP(A160,'ITS Apps-IIPM'!$E$4:$V$291,2,FALSE),"")</f>
        <v>Swift Solution Luxembourg</v>
      </c>
      <c r="C160" t="str">
        <f>IF(NOT(ISBLANK(VLOOKUP(A160,'ITS Apps-IIPM'!$E$4:$V$291,4,FALSE))),VLOOKUP(A160,'ITS Apps-IIPM'!$E$4:$V$291,4,FALSE),"")</f>
        <v>Stefanovic, Snezana</v>
      </c>
      <c r="D160" s="79">
        <f>IF(NOT(ISBLANK(VLOOKUP(A160,'ITS Apps-IIPM'!$E$4:$V$291,13,FALSE))),VLOOKUP(A160,'ITS Apps-IIPM'!$E$4:$V$291,13,FALSE),"")</f>
        <v>42915</v>
      </c>
      <c r="E160" s="79">
        <f>IF(NOT(ISBLANK(VLOOKUP(A160,'ITS Apps-IIPM'!$E$4:$V$291,14,FALSE))),VLOOKUP(A160,'ITS Apps-IIPM'!$E$4:$V$291,14,FALSE),"")</f>
        <v>43280</v>
      </c>
      <c r="F160" s="79" t="str">
        <f>IF(NOT(ISBLANK(VLOOKUP(A160,'ITS Apps-IIPM'!$E$4:$V$291,15,FALSE))),VLOOKUP(A160,'ITS Apps-IIPM'!$E$4:$V$291,15,FALSE),"")</f>
        <v>Annually</v>
      </c>
      <c r="G160" s="79" t="str">
        <f>IF(NOT(ISBLANK(VLOOKUP(A160,'ITS Apps-IIPM'!$E$4:$V$291,3,FALSE))),VLOOKUP(A160,'ITS Apps-IIPM'!$E$4:$V$291,3,FALSE),"")</f>
        <v>Franz, Laurent (RBC IS)</v>
      </c>
      <c r="H160" s="79" t="str">
        <f>IF("5-Confirmed SLA Not Required"=VLOOKUP(A160,'ITS Apps-IIPM'!$E$4:$V$291,12,FALSE),"N/A",IF("2-In Progress"=VLOOKUP(A160,'ITS Apps-IIPM'!$E$4:$V$291,12,FALSE),"In Progress",""))</f>
        <v/>
      </c>
      <c r="I160" s="79" t="str">
        <f>IF(NOT(ISBLANK(VLOOKUP(A160,'ITS Apps-IIPM'!$E$4:$V$291,18,FALSE))),VLOOKUP(A160,'ITS Apps-IIPM'!$E$4:$V$291,18,FALSE),"")</f>
        <v/>
      </c>
      <c r="J160" s="79" t="str">
        <f>IF(NOT(ISBLANK(VLOOKUP(A160,'ITS Apps-IIPM'!$E$4:$BB$291,21,FALSE))),VLOOKUP(A160,'ITS Apps-IIPM'!$E$4:$BB$291,21,FALSE),"")</f>
        <v>1-In Good Standing</v>
      </c>
      <c r="K160" s="79" t="str">
        <f>IF(NOT(ISBLANK(VLOOKUP(A160,'ITS Apps-IIPM'!$E$4:$BB$291,22,FALSE))),VLOOKUP(A160,'ITS Apps-IIPM'!$E$4:$BB$291,22,FALSE),"")</f>
        <v/>
      </c>
      <c r="L160" s="79" t="str">
        <f>IF(NOT(ISBLANK(VLOOKUP(A160,'ITS Apps-IIPM'!$E$4:$BB$291,23,FALSE))),VLOOKUP(A160,'ITS Apps-IIPM'!$E$4:$BB$291,23,FALSE),"")</f>
        <v/>
      </c>
      <c r="M160" s="79" t="str">
        <f>IF(NOT(ISBLANK(VLOOKUP(A160,'ITS Apps-IIPM'!$E$4:$BB$291,24,FALSE))),VLOOKUP(A160,'ITS Apps-IIPM'!$E$4:$BB$291,24,FALSE),"")</f>
        <v>6-Infrastructure/ Availability Implemented</v>
      </c>
      <c r="N160" s="79" t="str">
        <f>IF(NOT(ISBLANK(VLOOKUP(A160,'ITS Apps-IIPM'!$E$4:$BB$291,25,FALSE))),VLOOKUP(A160,'ITS Apps-IIPM'!$E$4:$BB$291,25,FALSE),"")</f>
        <v/>
      </c>
    </row>
    <row r="161" spans="1:15">
      <c r="A161" s="56" t="s">
        <v>543</v>
      </c>
      <c r="B161" t="str">
        <f>IF(NOT(ISBLANK(VLOOKUP(A161,'ITS Apps-IIPM'!$E$4:$V$291,2,FALSE))),VLOOKUP(A161,'ITS Apps-IIPM'!$E$4:$V$291,2,FALSE),"")</f>
        <v>FERMAT</v>
      </c>
      <c r="C161" t="str">
        <f>IF(NOT(ISBLANK(VLOOKUP(A161,'ITS Apps-IIPM'!$E$4:$V$291,4,FALSE))),VLOOKUP(A161,'ITS Apps-IIPM'!$E$4:$V$291,4,FALSE),"")</f>
        <v>Stefanovic, Snezana</v>
      </c>
      <c r="D161" s="79">
        <f>IF(NOT(ISBLANK(VLOOKUP(A161,'ITS Apps-IIPM'!$E$4:$V$291,13,FALSE))),VLOOKUP(A161,'ITS Apps-IIPM'!$E$4:$V$291,13,FALSE),"")</f>
        <v>42893</v>
      </c>
      <c r="E161" s="79">
        <f>IF(NOT(ISBLANK(VLOOKUP(A161,'ITS Apps-IIPM'!$E$4:$V$291,14,FALSE))),VLOOKUP(A161,'ITS Apps-IIPM'!$E$4:$V$291,14,FALSE),"")</f>
        <v>43258</v>
      </c>
      <c r="F161" s="79" t="str">
        <f>IF(NOT(ISBLANK(VLOOKUP(A161,'ITS Apps-IIPM'!$E$4:$V$291,15,FALSE))),VLOOKUP(A161,'ITS Apps-IIPM'!$E$4:$V$291,15,FALSE),"")</f>
        <v>Quarterly</v>
      </c>
      <c r="G161" s="79" t="str">
        <f>IF(NOT(ISBLANK(VLOOKUP(A161,'ITS Apps-IIPM'!$E$4:$V$291,3,FALSE))),VLOOKUP(A161,'ITS Apps-IIPM'!$E$4:$V$291,3,FALSE),"")</f>
        <v>Hillard, Philippe (RBC IS)</v>
      </c>
      <c r="H161" s="79" t="str">
        <f>IF("5-Confirmed SLA Not Required"=VLOOKUP(A161,'ITS Apps-IIPM'!$E$4:$V$291,12,FALSE),"N/A",IF("2-In Progress"=VLOOKUP(A161,'ITS Apps-IIPM'!$E$4:$V$291,12,FALSE),"In Progress",""))</f>
        <v/>
      </c>
      <c r="I161" s="79" t="str">
        <f>IF(NOT(ISBLANK(VLOOKUP(A161,'ITS Apps-IIPM'!$E$4:$V$291,18,FALSE))),VLOOKUP(A161,'ITS Apps-IIPM'!$E$4:$V$291,18,FALSE),"")</f>
        <v/>
      </c>
      <c r="J161" s="79" t="str">
        <f>IF(NOT(ISBLANK(VLOOKUP(A161,'ITS Apps-IIPM'!$E$4:$BB$291,21,FALSE))),VLOOKUP(A161,'ITS Apps-IIPM'!$E$4:$BB$291,21,FALSE),"")</f>
        <v>1-In Good Standing</v>
      </c>
      <c r="K161" s="79" t="str">
        <f>IF(NOT(ISBLANK(VLOOKUP(A161,'ITS Apps-IIPM'!$E$4:$BB$291,22,FALSE))),VLOOKUP(A161,'ITS Apps-IIPM'!$E$4:$BB$291,22,FALSE),"")</f>
        <v/>
      </c>
      <c r="L161" s="79" t="str">
        <f>IF(NOT(ISBLANK(VLOOKUP(A161,'ITS Apps-IIPM'!$E$4:$BB$291,23,FALSE))),VLOOKUP(A161,'ITS Apps-IIPM'!$E$4:$BB$291,23,FALSE),"")</f>
        <v/>
      </c>
      <c r="M161" s="79" t="str">
        <f>IF(NOT(ISBLANK(VLOOKUP(A161,'ITS Apps-IIPM'!$E$4:$BB$291,24,FALSE))),VLOOKUP(A161,'ITS Apps-IIPM'!$E$4:$BB$291,24,FALSE),"")</f>
        <v>6-Infrastructure/ Availability Implemented</v>
      </c>
      <c r="N161" s="79" t="str">
        <f>IF(NOT(ISBLANK(VLOOKUP(A161,'ITS Apps-IIPM'!$E$4:$BB$291,25,FALSE))),VLOOKUP(A161,'ITS Apps-IIPM'!$E$4:$BB$291,25,FALSE),"")</f>
        <v/>
      </c>
    </row>
    <row r="162" spans="1:15">
      <c r="A162" s="56" t="s">
        <v>733</v>
      </c>
      <c r="B162" t="str">
        <f>IF(NOT(ISBLANK(VLOOKUP(A162,'ITS Apps-IIPM'!$E$4:$V$291,2,FALSE))),VLOOKUP(A162,'ITS Apps-IIPM'!$E$4:$V$291,2,FALSE),"")</f>
        <v>pControl Europe and Middle East</v>
      </c>
      <c r="C162" t="str">
        <f>IF(NOT(ISBLANK(VLOOKUP(A162,'ITS Apps-IIPM'!$E$4:$V$291,4,FALSE))),VLOOKUP(A162,'ITS Apps-IIPM'!$E$4:$V$291,4,FALSE),"")</f>
        <v>de Lucy, Chloe</v>
      </c>
      <c r="D162" s="79">
        <f>IF(NOT(ISBLANK(VLOOKUP(A162,'ITS Apps-IIPM'!$E$4:$V$291,13,FALSE))),VLOOKUP(A162,'ITS Apps-IIPM'!$E$4:$V$291,13,FALSE),"")</f>
        <v>42864</v>
      </c>
      <c r="E162" s="79">
        <f>IF(NOT(ISBLANK(VLOOKUP(A162,'ITS Apps-IIPM'!$E$4:$V$291,14,FALSE))),VLOOKUP(A162,'ITS Apps-IIPM'!$E$4:$V$291,14,FALSE),"")</f>
        <v>43229</v>
      </c>
      <c r="F162" s="79" t="str">
        <f>IF(NOT(ISBLANK(VLOOKUP(A162,'ITS Apps-IIPM'!$E$4:$V$291,15,FALSE))),VLOOKUP(A162,'ITS Apps-IIPM'!$E$4:$V$291,15,FALSE),"")</f>
        <v>Quarterly</v>
      </c>
      <c r="G162" s="79" t="str">
        <f>IF(NOT(ISBLANK(VLOOKUP(A162,'ITS Apps-IIPM'!$E$4:$V$291,3,FALSE))),VLOOKUP(A162,'ITS Apps-IIPM'!$E$4:$V$291,3,FALSE),"")</f>
        <v>Thiry, Eric (RBC IS)</v>
      </c>
      <c r="H162" s="79" t="str">
        <f>IF("5-Confirmed SLA Not Required"=VLOOKUP(A162,'ITS Apps-IIPM'!$E$4:$V$291,12,FALSE),"N/A",IF("2-In Progress"=VLOOKUP(A162,'ITS Apps-IIPM'!$E$4:$V$291,12,FALSE),"In Progress",""))</f>
        <v/>
      </c>
      <c r="I162" s="79" t="str">
        <f>IF(NOT(ISBLANK(VLOOKUP(A162,'ITS Apps-IIPM'!$E$4:$V$291,18,FALSE))),VLOOKUP(A162,'ITS Apps-IIPM'!$E$4:$V$291,18,FALSE),"")</f>
        <v/>
      </c>
      <c r="J162" s="79" t="str">
        <f>IF(NOT(ISBLANK(VLOOKUP(A162,'ITS Apps-IIPM'!$E$4:$BB$291,21,FALSE))),VLOOKUP(A162,'ITS Apps-IIPM'!$E$4:$BB$291,21,FALSE),"")</f>
        <v>1-In Good Standing</v>
      </c>
      <c r="K162" s="79" t="str">
        <f>IF(NOT(ISBLANK(VLOOKUP(A162,'ITS Apps-IIPM'!$E$4:$BB$291,22,FALSE))),VLOOKUP(A162,'ITS Apps-IIPM'!$E$4:$BB$291,22,FALSE),"")</f>
        <v/>
      </c>
      <c r="L162" s="79" t="str">
        <f>IF(NOT(ISBLANK(VLOOKUP(A162,'ITS Apps-IIPM'!$E$4:$BB$291,23,FALSE))),VLOOKUP(A162,'ITS Apps-IIPM'!$E$4:$BB$291,23,FALSE),"")</f>
        <v/>
      </c>
      <c r="M162" s="79" t="str">
        <f>IF(NOT(ISBLANK(VLOOKUP(A162,'ITS Apps-IIPM'!$E$4:$BB$291,24,FALSE))),VLOOKUP(A162,'ITS Apps-IIPM'!$E$4:$BB$291,24,FALSE),"")</f>
        <v>6-Infrastructure/ Availability Implemented</v>
      </c>
      <c r="N162" s="79" t="str">
        <f>IF(NOT(ISBLANK(VLOOKUP(A162,'ITS Apps-IIPM'!$E$4:$BB$291,25,FALSE))),VLOOKUP(A162,'ITS Apps-IIPM'!$E$4:$BB$291,25,FALSE),"")</f>
        <v/>
      </c>
    </row>
    <row r="163" spans="1:15">
      <c r="A163" s="56" t="s">
        <v>424</v>
      </c>
      <c r="B163" t="str">
        <f>IF(NOT(ISBLANK(VLOOKUP(A163,'ITS Apps-IIPM'!$E$4:$V$291,2,FALSE))),VLOOKUP(A163,'ITS Apps-IIPM'!$E$4:$V$291,2,FALSE),"")</f>
        <v>Calypso</v>
      </c>
      <c r="C163" t="str">
        <f>IF(NOT(ISBLANK(VLOOKUP(A163,'ITS Apps-IIPM'!$E$4:$V$291,4,FALSE))),VLOOKUP(A163,'ITS Apps-IIPM'!$E$4:$V$291,4,FALSE),"")</f>
        <v>Rastegar, Afsaneh</v>
      </c>
      <c r="D163" s="79">
        <f>IF(NOT(ISBLANK(VLOOKUP(A163,'ITS Apps-IIPM'!$E$4:$V$291,13,FALSE))),VLOOKUP(A163,'ITS Apps-IIPM'!$E$4:$V$291,13,FALSE),"")</f>
        <v>42829</v>
      </c>
      <c r="E163" s="79">
        <f>IF(NOT(ISBLANK(VLOOKUP(A163,'ITS Apps-IIPM'!$E$4:$V$291,14,FALSE))),VLOOKUP(A163,'ITS Apps-IIPM'!$E$4:$V$291,14,FALSE),"")</f>
        <v>43188</v>
      </c>
      <c r="F163" s="79" t="str">
        <f>IF(NOT(ISBLANK(VLOOKUP(A163,'ITS Apps-IIPM'!$E$4:$V$291,15,FALSE))),VLOOKUP(A163,'ITS Apps-IIPM'!$E$4:$V$291,15,FALSE),"")</f>
        <v>Mutually Agreeable</v>
      </c>
      <c r="G163" s="79" t="str">
        <f>IF(NOT(ISBLANK(VLOOKUP(A163,'ITS Apps-IIPM'!$E$4:$V$291,3,FALSE))),VLOOKUP(A163,'ITS Apps-IIPM'!$E$4:$V$291,3,FALSE),"")</f>
        <v>Vishwanathan, Venkatraman</v>
      </c>
      <c r="H163" s="79" t="str">
        <f>IF("5-Confirmed SLA Not Required"=VLOOKUP(A163,'ITS Apps-IIPM'!$E$4:$V$291,12,FALSE),"N/A",IF("2-In Progress"=VLOOKUP(A163,'ITS Apps-IIPM'!$E$4:$V$291,12,FALSE),"In Progress",""))</f>
        <v/>
      </c>
      <c r="I163" s="79" t="str">
        <f>IF(NOT(ISBLANK(VLOOKUP(A163,'ITS Apps-IIPM'!$E$4:$V$291,18,FALSE))),VLOOKUP(A163,'ITS Apps-IIPM'!$E$4:$V$291,18,FALSE),"")</f>
        <v/>
      </c>
      <c r="J163" s="79" t="str">
        <f>IF(NOT(ISBLANK(VLOOKUP(A163,'ITS Apps-IIPM'!$E$4:$BB$291,21,FALSE))),VLOOKUP(A163,'ITS Apps-IIPM'!$E$4:$BB$291,21,FALSE),"")</f>
        <v>2-In Progress</v>
      </c>
      <c r="K163" s="79" t="str">
        <f>IF(NOT(ISBLANK(VLOOKUP(A163,'ITS Apps-IIPM'!$E$4:$BB$291,22,FALSE))),VLOOKUP(A163,'ITS Apps-IIPM'!$E$4:$BB$291,22,FALSE),"")</f>
        <v/>
      </c>
      <c r="L163" s="79" t="str">
        <f>IF(NOT(ISBLANK(VLOOKUP(A163,'ITS Apps-IIPM'!$E$4:$BB$291,23,FALSE))),VLOOKUP(A163,'ITS Apps-IIPM'!$E$4:$BB$291,23,FALSE),"")</f>
        <v/>
      </c>
      <c r="M163" s="79" t="str">
        <f>IF(NOT(ISBLANK(VLOOKUP(A163,'ITS Apps-IIPM'!$E$4:$BB$291,24,FALSE))),VLOOKUP(A163,'ITS Apps-IIPM'!$E$4:$BB$291,24,FALSE),"")</f>
        <v>2-In Progress</v>
      </c>
      <c r="N163" s="79" t="str">
        <f>IF(NOT(ISBLANK(VLOOKUP(A163,'ITS Apps-IIPM'!$E$4:$BB$291,25,FALSE))),VLOOKUP(A163,'ITS Apps-IIPM'!$E$4:$BB$291,25,FALSE),"")</f>
        <v/>
      </c>
      <c r="O163" t="b">
        <v>1</v>
      </c>
    </row>
    <row r="164" spans="1:15">
      <c r="A164" s="56" t="s">
        <v>426</v>
      </c>
      <c r="B164" t="str">
        <f>IF(NOT(ISBLANK(VLOOKUP(A164,'ITS Apps-IIPM'!$E$4:$V$291,2,FALSE))),VLOOKUP(A164,'ITS Apps-IIPM'!$E$4:$V$291,2,FALSE),"")</f>
        <v>Libor Loan Application</v>
      </c>
      <c r="C164" t="str">
        <f>IF(NOT(ISBLANK(VLOOKUP(A164,'ITS Apps-IIPM'!$E$4:$V$291,4,FALSE))),VLOOKUP(A164,'ITS Apps-IIPM'!$E$4:$V$291,4,FALSE),"")</f>
        <v>Rastegar, Afsaneh</v>
      </c>
      <c r="D164" s="79">
        <f>IF(NOT(ISBLANK(VLOOKUP(A164,'ITS Apps-IIPM'!$E$4:$V$291,13,FALSE))),VLOOKUP(A164,'ITS Apps-IIPM'!$E$4:$V$291,13,FALSE),"")</f>
        <v>42913</v>
      </c>
      <c r="E164" s="79">
        <f>IF(NOT(ISBLANK(VLOOKUP(A164,'ITS Apps-IIPM'!$E$4:$V$291,14,FALSE))),VLOOKUP(A164,'ITS Apps-IIPM'!$E$4:$V$291,14,FALSE),"")</f>
        <v>43278</v>
      </c>
      <c r="F164" s="79" t="str">
        <f>IF(NOT(ISBLANK(VLOOKUP(A164,'ITS Apps-IIPM'!$E$4:$V$291,15,FALSE))),VLOOKUP(A164,'ITS Apps-IIPM'!$E$4:$V$291,15,FALSE),"")</f>
        <v>Mutually Agreeable</v>
      </c>
      <c r="G164" s="79" t="str">
        <f>IF(NOT(ISBLANK(VLOOKUP(A164,'ITS Apps-IIPM'!$E$4:$V$291,3,FALSE))),VLOOKUP(A164,'ITS Apps-IIPM'!$E$4:$V$291,3,FALSE),"")</f>
        <v>Vishwanathan, Venkatraman</v>
      </c>
      <c r="H164" s="79" t="str">
        <f>IF("5-Confirmed SLA Not Required"=VLOOKUP(A164,'ITS Apps-IIPM'!$E$4:$V$291,12,FALSE),"N/A",IF("2-In Progress"=VLOOKUP(A164,'ITS Apps-IIPM'!$E$4:$V$291,12,FALSE),"In Progress",""))</f>
        <v/>
      </c>
      <c r="I164" s="79" t="str">
        <f>IF(NOT(ISBLANK(VLOOKUP(A164,'ITS Apps-IIPM'!$E$4:$V$291,18,FALSE))),VLOOKUP(A164,'ITS Apps-IIPM'!$E$4:$V$291,18,FALSE),"")</f>
        <v/>
      </c>
      <c r="J164" s="79" t="str">
        <f>IF(NOT(ISBLANK(VLOOKUP(A164,'ITS Apps-IIPM'!$E$4:$BB$291,21,FALSE))),VLOOKUP(A164,'ITS Apps-IIPM'!$E$4:$BB$291,21,FALSE),"")</f>
        <v>3-Not Started</v>
      </c>
      <c r="K164" s="79" t="str">
        <f>IF(NOT(ISBLANK(VLOOKUP(A164,'ITS Apps-IIPM'!$E$4:$BB$291,22,FALSE))),VLOOKUP(A164,'ITS Apps-IIPM'!$E$4:$BB$291,22,FALSE),"")</f>
        <v/>
      </c>
      <c r="L164" s="79" t="str">
        <f>IF(NOT(ISBLANK(VLOOKUP(A164,'ITS Apps-IIPM'!$E$4:$BB$291,23,FALSE))),VLOOKUP(A164,'ITS Apps-IIPM'!$E$4:$BB$291,23,FALSE),"")</f>
        <v/>
      </c>
      <c r="M164" s="79" t="str">
        <f>IF(NOT(ISBLANK(VLOOKUP(A164,'ITS Apps-IIPM'!$E$4:$BB$291,24,FALSE))),VLOOKUP(A164,'ITS Apps-IIPM'!$E$4:$BB$291,24,FALSE),"")</f>
        <v>3-Not Started</v>
      </c>
      <c r="N164" s="79" t="str">
        <f>IF(NOT(ISBLANK(VLOOKUP(A164,'ITS Apps-IIPM'!$E$4:$BB$291,25,FALSE))),VLOOKUP(A164,'ITS Apps-IIPM'!$E$4:$BB$291,25,FALSE),"")</f>
        <v/>
      </c>
    </row>
    <row r="165" spans="1:15">
      <c r="A165" s="56" t="s">
        <v>428</v>
      </c>
      <c r="B165" t="str">
        <f>IF(NOT(ISBLANK(VLOOKUP(A165,'ITS Apps-IIPM'!$E$4:$V$291,2,FALSE))),VLOOKUP(A165,'ITS Apps-IIPM'!$E$4:$V$291,2,FALSE),"")</f>
        <v>MEGA</v>
      </c>
      <c r="C165" t="str">
        <f>IF(NOT(ISBLANK(VLOOKUP(A165,'ITS Apps-IIPM'!$E$4:$V$291,4,FALSE))),VLOOKUP(A165,'ITS Apps-IIPM'!$E$4:$V$291,4,FALSE),"")</f>
        <v>Stefanovic, Snezana</v>
      </c>
      <c r="D165" s="79" t="str">
        <f>IF(NOT(ISBLANK(VLOOKUP(A165,'ITS Apps-IIPM'!$E$4:$V$291,13,FALSE))),VLOOKUP(A165,'ITS Apps-IIPM'!$E$4:$V$291,13,FALSE),"")</f>
        <v>N/A</v>
      </c>
      <c r="E165" s="79" t="str">
        <f>IF(NOT(ISBLANK(VLOOKUP(A165,'ITS Apps-IIPM'!$E$4:$V$291,14,FALSE))),VLOOKUP(A165,'ITS Apps-IIPM'!$E$4:$V$291,14,FALSE),"")</f>
        <v/>
      </c>
      <c r="F165" s="79" t="str">
        <f>IF(NOT(ISBLANK(VLOOKUP(A165,'ITS Apps-IIPM'!$E$4:$V$291,15,FALSE))),VLOOKUP(A165,'ITS Apps-IIPM'!$E$4:$V$291,15,FALSE),"")</f>
        <v/>
      </c>
      <c r="G165" s="79" t="str">
        <f>IF(NOT(ISBLANK(VLOOKUP(A165,'ITS Apps-IIPM'!$E$4:$V$291,3,FALSE))),VLOOKUP(A165,'ITS Apps-IIPM'!$E$4:$V$291,3,FALSE),"")</f>
        <v>Amin, Mehul (RBC IS)</v>
      </c>
      <c r="H165" s="79" t="str">
        <f>IF("5-Confirmed SLA Not Required"=VLOOKUP(A165,'ITS Apps-IIPM'!$E$4:$V$291,12,FALSE),"N/A",IF("2-In Progress"=VLOOKUP(A165,'ITS Apps-IIPM'!$E$4:$V$291,12,FALSE),"In Progress",""))</f>
        <v>N/A</v>
      </c>
      <c r="I165" s="79" t="str">
        <f>IF(NOT(ISBLANK(VLOOKUP(A165,'ITS Apps-IIPM'!$E$4:$V$291,18,FALSE))),VLOOKUP(A165,'ITS Apps-IIPM'!$E$4:$V$291,18,FALSE),"")</f>
        <v/>
      </c>
      <c r="J165" s="79" t="str">
        <f>IF(NOT(ISBLANK(VLOOKUP(A165,'ITS Apps-IIPM'!$E$4:$BB$291,21,FALSE))),VLOOKUP(A165,'ITS Apps-IIPM'!$E$4:$BB$291,21,FALSE),"")</f>
        <v>5-Not Required</v>
      </c>
      <c r="K165" s="79" t="str">
        <f>IF(NOT(ISBLANK(VLOOKUP(A165,'ITS Apps-IIPM'!$E$4:$BB$291,22,FALSE))),VLOOKUP(A165,'ITS Apps-IIPM'!$E$4:$BB$291,22,FALSE),"")</f>
        <v/>
      </c>
      <c r="L165" s="79" t="str">
        <f>IF(NOT(ISBLANK(VLOOKUP(A165,'ITS Apps-IIPM'!$E$4:$BB$291,23,FALSE))),VLOOKUP(A165,'ITS Apps-IIPM'!$E$4:$BB$291,23,FALSE),"")</f>
        <v/>
      </c>
      <c r="M165" s="79" t="str">
        <f>IF(NOT(ISBLANK(VLOOKUP(A165,'ITS Apps-IIPM'!$E$4:$BB$291,24,FALSE))),VLOOKUP(A165,'ITS Apps-IIPM'!$E$4:$BB$291,24,FALSE),"")</f>
        <v>5-Not Required</v>
      </c>
      <c r="N165" s="79" t="str">
        <f>IF(NOT(ISBLANK(VLOOKUP(A165,'ITS Apps-IIPM'!$E$4:$BB$291,25,FALSE))),VLOOKUP(A165,'ITS Apps-IIPM'!$E$4:$BB$291,25,FALSE),"")</f>
        <v/>
      </c>
    </row>
    <row r="166" spans="1:15">
      <c r="A166" s="56" t="s">
        <v>431</v>
      </c>
      <c r="B166" t="str">
        <f>IF(NOT(ISBLANK(VLOOKUP(A166,'ITS Apps-IIPM'!$E$4:$V$291,2,FALSE))),VLOOKUP(A166,'ITS Apps-IIPM'!$E$4:$V$291,2,FALSE),"")</f>
        <v>RBC One</v>
      </c>
      <c r="C166" t="str">
        <f>IF(NOT(ISBLANK(VLOOKUP(A166,'ITS Apps-IIPM'!$E$4:$V$291,4,FALSE))),VLOOKUP(A166,'ITS Apps-IIPM'!$E$4:$V$291,4,FALSE),"")</f>
        <v>Markakis, Bob</v>
      </c>
      <c r="D166" s="79">
        <f>IF(NOT(ISBLANK(VLOOKUP(A166,'ITS Apps-IIPM'!$E$4:$V$291,13,FALSE))),VLOOKUP(A166,'ITS Apps-IIPM'!$E$4:$V$291,13,FALSE),"")</f>
        <v>42783</v>
      </c>
      <c r="E166" s="79">
        <f>IF(NOT(ISBLANK(VLOOKUP(A166,'ITS Apps-IIPM'!$E$4:$V$291,14,FALSE))),VLOOKUP(A166,'ITS Apps-IIPM'!$E$4:$V$291,14,FALSE),"")</f>
        <v>43148</v>
      </c>
      <c r="F166" s="79" t="str">
        <f>IF(NOT(ISBLANK(VLOOKUP(A166,'ITS Apps-IIPM'!$E$4:$V$291,15,FALSE))),VLOOKUP(A166,'ITS Apps-IIPM'!$E$4:$V$291,15,FALSE),"")</f>
        <v>Monthly</v>
      </c>
      <c r="G166" s="79" t="str">
        <f>IF(NOT(ISBLANK(VLOOKUP(A166,'ITS Apps-IIPM'!$E$4:$V$291,3,FALSE))),VLOOKUP(A166,'ITS Apps-IIPM'!$E$4:$V$291,3,FALSE),"")</f>
        <v>Grech, Paul</v>
      </c>
      <c r="H166" s="79" t="str">
        <f>IF("5-Confirmed SLA Not Required"=VLOOKUP(A166,'ITS Apps-IIPM'!$E$4:$V$291,12,FALSE),"N/A",IF("2-In Progress"=VLOOKUP(A166,'ITS Apps-IIPM'!$E$4:$V$291,12,FALSE),"In Progress",""))</f>
        <v/>
      </c>
      <c r="I166" s="79" t="str">
        <f>IF(NOT(ISBLANK(VLOOKUP(A166,'ITS Apps-IIPM'!$E$4:$V$291,18,FALSE))),VLOOKUP(A166,'ITS Apps-IIPM'!$E$4:$V$291,18,FALSE),"")</f>
        <v/>
      </c>
      <c r="J166" s="79" t="str">
        <f>IF(NOT(ISBLANK(VLOOKUP(A166,'ITS Apps-IIPM'!$E$4:$BB$291,21,FALSE))),VLOOKUP(A166,'ITS Apps-IIPM'!$E$4:$BB$291,21,FALSE),"")</f>
        <v>1-In Good Standing</v>
      </c>
      <c r="K166" s="79" t="str">
        <f>IF(NOT(ISBLANK(VLOOKUP(A166,'ITS Apps-IIPM'!$E$4:$BB$291,22,FALSE))),VLOOKUP(A166,'ITS Apps-IIPM'!$E$4:$BB$291,22,FALSE),"")</f>
        <v/>
      </c>
      <c r="L166" s="79" t="str">
        <f>IF(NOT(ISBLANK(VLOOKUP(A166,'ITS Apps-IIPM'!$E$4:$BB$291,23,FALSE))),VLOOKUP(A166,'ITS Apps-IIPM'!$E$4:$BB$291,23,FALSE),"")</f>
        <v/>
      </c>
      <c r="M166" s="79" t="str">
        <f>IF(NOT(ISBLANK(VLOOKUP(A166,'ITS Apps-IIPM'!$E$4:$BB$291,24,FALSE))),VLOOKUP(A166,'ITS Apps-IIPM'!$E$4:$BB$291,24,FALSE),"")</f>
        <v>1-In Good Standing</v>
      </c>
      <c r="N166" s="79" t="str">
        <f>IF(NOT(ISBLANK(VLOOKUP(A166,'ITS Apps-IIPM'!$E$4:$BB$291,25,FALSE))),VLOOKUP(A166,'ITS Apps-IIPM'!$E$4:$BB$291,25,FALSE),"")</f>
        <v/>
      </c>
    </row>
    <row r="167" spans="1:15">
      <c r="A167" s="56" t="s">
        <v>434</v>
      </c>
      <c r="B167" t="str">
        <f>IF(NOT(ISBLANK(VLOOKUP(A167,'ITS Apps-IIPM'!$E$4:$V$291,2,FALSE))),VLOOKUP(A167,'ITS Apps-IIPM'!$E$4:$V$291,2,FALSE),"")</f>
        <v>CEDACRI 3270</v>
      </c>
      <c r="C167" t="str">
        <f>IF(NOT(ISBLANK(VLOOKUP(A167,'ITS Apps-IIPM'!$E$4:$V$291,4,FALSE))),VLOOKUP(A167,'ITS Apps-IIPM'!$E$4:$V$291,4,FALSE),"")</f>
        <v>Markakis, Bob</v>
      </c>
      <c r="D167" s="79">
        <f>IF(NOT(ISBLANK(VLOOKUP(A167,'ITS Apps-IIPM'!$E$4:$V$291,13,FALSE))),VLOOKUP(A167,'ITS Apps-IIPM'!$E$4:$V$291,13,FALSE),"")</f>
        <v>42898</v>
      </c>
      <c r="E167" s="79" t="str">
        <f>IF(NOT(ISBLANK(VLOOKUP(A167,'ITS Apps-IIPM'!$E$4:$V$291,14,FALSE))),VLOOKUP(A167,'ITS Apps-IIPM'!$E$4:$V$291,14,FALSE),"")</f>
        <v/>
      </c>
      <c r="F167" s="79" t="str">
        <f>IF(NOT(ISBLANK(VLOOKUP(A167,'ITS Apps-IIPM'!$E$4:$V$291,15,FALSE))),VLOOKUP(A167,'ITS Apps-IIPM'!$E$4:$V$291,15,FALSE),"")</f>
        <v/>
      </c>
      <c r="G167" s="79" t="str">
        <f>IF(NOT(ISBLANK(VLOOKUP(A167,'ITS Apps-IIPM'!$E$4:$V$291,3,FALSE))),VLOOKUP(A167,'ITS Apps-IIPM'!$E$4:$V$291,3,FALSE),"")</f>
        <v>Lion, Massimo (RBC IS)</v>
      </c>
      <c r="H167" s="79" t="str">
        <f>IF("5-Confirmed SLA Not Required"=VLOOKUP(A167,'ITS Apps-IIPM'!$E$4:$V$291,12,FALSE),"N/A",IF("2-In Progress"=VLOOKUP(A167,'ITS Apps-IIPM'!$E$4:$V$291,12,FALSE),"In Progress",""))</f>
        <v>N/A</v>
      </c>
      <c r="I167" s="79" t="str">
        <f>IF(NOT(ISBLANK(VLOOKUP(A167,'ITS Apps-IIPM'!$E$4:$V$291,18,FALSE))),VLOOKUP(A167,'ITS Apps-IIPM'!$E$4:$V$291,18,FALSE),"")</f>
        <v>massimo.lion@rbc.com</v>
      </c>
      <c r="J167" s="79" t="str">
        <f>IF(NOT(ISBLANK(VLOOKUP(A167,'ITS Apps-IIPM'!$E$4:$BB$291,21,FALSE))),VLOOKUP(A167,'ITS Apps-IIPM'!$E$4:$BB$291,21,FALSE),"")</f>
        <v>3-Not Started</v>
      </c>
      <c r="K167" s="79" t="str">
        <f>IF(NOT(ISBLANK(VLOOKUP(A167,'ITS Apps-IIPM'!$E$4:$BB$291,22,FALSE))),VLOOKUP(A167,'ITS Apps-IIPM'!$E$4:$BB$291,22,FALSE),"")</f>
        <v/>
      </c>
      <c r="L167" s="79" t="str">
        <f>IF(NOT(ISBLANK(VLOOKUP(A167,'ITS Apps-IIPM'!$E$4:$BB$291,23,FALSE))),VLOOKUP(A167,'ITS Apps-IIPM'!$E$4:$BB$291,23,FALSE),"")</f>
        <v/>
      </c>
      <c r="M167" s="79" t="str">
        <f>IF(NOT(ISBLANK(VLOOKUP(A167,'ITS Apps-IIPM'!$E$4:$BB$291,24,FALSE))),VLOOKUP(A167,'ITS Apps-IIPM'!$E$4:$BB$291,24,FALSE),"")</f>
        <v>3-Not Started</v>
      </c>
      <c r="N167" s="79" t="str">
        <f>IF(NOT(ISBLANK(VLOOKUP(A167,'ITS Apps-IIPM'!$E$4:$BB$291,25,FALSE))),VLOOKUP(A167,'ITS Apps-IIPM'!$E$4:$BB$291,25,FALSE),"")</f>
        <v/>
      </c>
    </row>
    <row r="168" spans="1:15">
      <c r="A168" s="56" t="s">
        <v>436</v>
      </c>
      <c r="B168" t="str">
        <f>IF(NOT(ISBLANK(VLOOKUP(A168,'ITS Apps-IIPM'!$E$4:$V$291,2,FALSE))),VLOOKUP(A168,'ITS Apps-IIPM'!$E$4:$V$291,2,FALSE),"")</f>
        <v>ESSBASE</v>
      </c>
      <c r="C168" t="str">
        <f>IF(NOT(ISBLANK(VLOOKUP(A168,'ITS Apps-IIPM'!$E$4:$V$291,4,FALSE))),VLOOKUP(A168,'ITS Apps-IIPM'!$E$4:$V$291,4,FALSE),"")</f>
        <v>Stefanovic, Snezana</v>
      </c>
      <c r="D168" s="79">
        <f>IF(NOT(ISBLANK(VLOOKUP(A168,'ITS Apps-IIPM'!$E$4:$V$291,13,FALSE))),VLOOKUP(A168,'ITS Apps-IIPM'!$E$4:$V$291,13,FALSE),"")</f>
        <v>42898</v>
      </c>
      <c r="E168" s="79">
        <f>IF(NOT(ISBLANK(VLOOKUP(A168,'ITS Apps-IIPM'!$E$4:$V$291,14,FALSE))),VLOOKUP(A168,'ITS Apps-IIPM'!$E$4:$V$291,14,FALSE),"")</f>
        <v>43260</v>
      </c>
      <c r="F168" s="79" t="str">
        <f>IF(NOT(ISBLANK(VLOOKUP(A168,'ITS Apps-IIPM'!$E$4:$V$291,15,FALSE))),VLOOKUP(A168,'ITS Apps-IIPM'!$E$4:$V$291,15,FALSE),"")</f>
        <v>Quarterly</v>
      </c>
      <c r="G168" s="79" t="str">
        <f>IF(NOT(ISBLANK(VLOOKUP(A168,'ITS Apps-IIPM'!$E$4:$V$291,3,FALSE))),VLOOKUP(A168,'ITS Apps-IIPM'!$E$4:$V$291,3,FALSE),"")</f>
        <v>Hillard, Philippe (RBC IS)</v>
      </c>
      <c r="H168" s="79" t="str">
        <f>IF("5-Confirmed SLA Not Required"=VLOOKUP(A168,'ITS Apps-IIPM'!$E$4:$V$291,12,FALSE),"N/A",IF("2-In Progress"=VLOOKUP(A168,'ITS Apps-IIPM'!$E$4:$V$291,12,FALSE),"In Progress",""))</f>
        <v/>
      </c>
      <c r="I168" s="79" t="str">
        <f>IF(NOT(ISBLANK(VLOOKUP(A168,'ITS Apps-IIPM'!$E$4:$V$291,18,FALSE))),VLOOKUP(A168,'ITS Apps-IIPM'!$E$4:$V$291,18,FALSE),"")</f>
        <v/>
      </c>
      <c r="J168" s="79" t="str">
        <f>IF(NOT(ISBLANK(VLOOKUP(A168,'ITS Apps-IIPM'!$E$4:$BB$291,21,FALSE))),VLOOKUP(A168,'ITS Apps-IIPM'!$E$4:$BB$291,21,FALSE),"")</f>
        <v>1-In Good Standing</v>
      </c>
      <c r="K168" s="79" t="str">
        <f>IF(NOT(ISBLANK(VLOOKUP(A168,'ITS Apps-IIPM'!$E$4:$BB$291,22,FALSE))),VLOOKUP(A168,'ITS Apps-IIPM'!$E$4:$BB$291,22,FALSE),"")</f>
        <v/>
      </c>
      <c r="L168" s="79" t="str">
        <f>IF(NOT(ISBLANK(VLOOKUP(A168,'ITS Apps-IIPM'!$E$4:$BB$291,23,FALSE))),VLOOKUP(A168,'ITS Apps-IIPM'!$E$4:$BB$291,23,FALSE),"")</f>
        <v/>
      </c>
      <c r="M168" s="79" t="str">
        <f>IF(NOT(ISBLANK(VLOOKUP(A168,'ITS Apps-IIPM'!$E$4:$BB$291,24,FALSE))),VLOOKUP(A168,'ITS Apps-IIPM'!$E$4:$BB$291,24,FALSE),"")</f>
        <v>6-Infrastructure/ Availability Implemented</v>
      </c>
      <c r="N168" s="79" t="str">
        <f>IF(NOT(ISBLANK(VLOOKUP(A168,'ITS Apps-IIPM'!$E$4:$BB$291,25,FALSE))),VLOOKUP(A168,'ITS Apps-IIPM'!$E$4:$BB$291,25,FALSE),"")</f>
        <v/>
      </c>
    </row>
    <row r="169" spans="1:15">
      <c r="A169" s="56" t="s">
        <v>438</v>
      </c>
      <c r="B169" t="str">
        <f>IF(NOT(ISBLANK(VLOOKUP(A169,'ITS Apps-IIPM'!$E$4:$V$291,2,FALSE))),VLOOKUP(A169,'ITS Apps-IIPM'!$E$4:$V$291,2,FALSE),"")</f>
        <v>Income Collection</v>
      </c>
      <c r="C169" t="str">
        <f>IF(NOT(ISBLANK(VLOOKUP(A169,'ITS Apps-IIPM'!$E$4:$V$291,4,FALSE))),VLOOKUP(A169,'ITS Apps-IIPM'!$E$4:$V$291,4,FALSE),"")</f>
        <v>Rastegar, Afsaneh</v>
      </c>
      <c r="D169" s="79" t="str">
        <f>IF(NOT(ISBLANK(VLOOKUP(A169,'ITS Apps-IIPM'!$E$4:$V$291,13,FALSE))),VLOOKUP(A169,'ITS Apps-IIPM'!$E$4:$V$291,13,FALSE),"")</f>
        <v>N/A</v>
      </c>
      <c r="E169" s="79" t="str">
        <f>IF(NOT(ISBLANK(VLOOKUP(A169,'ITS Apps-IIPM'!$E$4:$V$291,14,FALSE))),VLOOKUP(A169,'ITS Apps-IIPM'!$E$4:$V$291,14,FALSE),"")</f>
        <v/>
      </c>
      <c r="F169" s="79" t="str">
        <f>IF(NOT(ISBLANK(VLOOKUP(A169,'ITS Apps-IIPM'!$E$4:$V$291,15,FALSE))),VLOOKUP(A169,'ITS Apps-IIPM'!$E$4:$V$291,15,FALSE),"")</f>
        <v/>
      </c>
      <c r="G169" s="79" t="str">
        <f>IF(NOT(ISBLANK(VLOOKUP(A169,'ITS Apps-IIPM'!$E$4:$V$291,3,FALSE))),VLOOKUP(A169,'ITS Apps-IIPM'!$E$4:$V$291,3,FALSE),"")</f>
        <v>Ventura, Dino (RBC IS)</v>
      </c>
      <c r="H169" s="79" t="str">
        <f>IF("5-Confirmed SLA Not Required"=VLOOKUP(A169,'ITS Apps-IIPM'!$E$4:$V$291,12,FALSE),"N/A",IF("2-In Progress"=VLOOKUP(A169,'ITS Apps-IIPM'!$E$4:$V$291,12,FALSE),"In Progress",""))</f>
        <v>N/A</v>
      </c>
      <c r="I169" s="79" t="str">
        <f>IF(NOT(ISBLANK(VLOOKUP(A169,'ITS Apps-IIPM'!$E$4:$V$291,18,FALSE))),VLOOKUP(A169,'ITS Apps-IIPM'!$E$4:$V$291,18,FALSE),"")</f>
        <v/>
      </c>
      <c r="J169" s="79" t="str">
        <f>IF(NOT(ISBLANK(VLOOKUP(A169,'ITS Apps-IIPM'!$E$4:$BB$291,21,FALSE))),VLOOKUP(A169,'ITS Apps-IIPM'!$E$4:$BB$291,21,FALSE),"")</f>
        <v>5-Not Required</v>
      </c>
      <c r="K169" s="79" t="str">
        <f>IF(NOT(ISBLANK(VLOOKUP(A169,'ITS Apps-IIPM'!$E$4:$BB$291,22,FALSE))),VLOOKUP(A169,'ITS Apps-IIPM'!$E$4:$BB$291,22,FALSE),"")</f>
        <v/>
      </c>
      <c r="L169" s="79" t="str">
        <f>IF(NOT(ISBLANK(VLOOKUP(A169,'ITS Apps-IIPM'!$E$4:$BB$291,23,FALSE))),VLOOKUP(A169,'ITS Apps-IIPM'!$E$4:$BB$291,23,FALSE),"")</f>
        <v/>
      </c>
      <c r="M169" s="79" t="str">
        <f>IF(NOT(ISBLANK(VLOOKUP(A169,'ITS Apps-IIPM'!$E$4:$BB$291,24,FALSE))),VLOOKUP(A169,'ITS Apps-IIPM'!$E$4:$BB$291,24,FALSE),"")</f>
        <v>5-Not Required</v>
      </c>
      <c r="N169" s="79" t="str">
        <f>IF(NOT(ISBLANK(VLOOKUP(A169,'ITS Apps-IIPM'!$E$4:$BB$291,25,FALSE))),VLOOKUP(A169,'ITS Apps-IIPM'!$E$4:$BB$291,25,FALSE),"")</f>
        <v/>
      </c>
    </row>
    <row r="170" spans="1:15">
      <c r="A170" s="56" t="s">
        <v>442</v>
      </c>
      <c r="B170" t="str">
        <f>IF(NOT(ISBLANK(VLOOKUP(A170,'ITS Apps-IIPM'!$E$4:$V$291,2,FALSE))),VLOOKUP(A170,'ITS Apps-IIPM'!$E$4:$V$291,2,FALSE),"")</f>
        <v>REMEDY</v>
      </c>
      <c r="C170" t="str">
        <f>IF(NOT(ISBLANK(VLOOKUP(A170,'ITS Apps-IIPM'!$E$4:$V$291,4,FALSE))),VLOOKUP(A170,'ITS Apps-IIPM'!$E$4:$V$291,4,FALSE),"")</f>
        <v>Markakis, Bob</v>
      </c>
      <c r="D170" s="79">
        <f>IF(NOT(ISBLANK(VLOOKUP(A170,'ITS Apps-IIPM'!$E$4:$V$291,13,FALSE))),VLOOKUP(A170,'ITS Apps-IIPM'!$E$4:$V$291,13,FALSE),"")</f>
        <v>42898</v>
      </c>
      <c r="E170" s="79" t="str">
        <f>IF(NOT(ISBLANK(VLOOKUP(A170,'ITS Apps-IIPM'!$E$4:$V$291,14,FALSE))),VLOOKUP(A170,'ITS Apps-IIPM'!$E$4:$V$291,14,FALSE),"")</f>
        <v/>
      </c>
      <c r="F170" s="79" t="str">
        <f>IF(NOT(ISBLANK(VLOOKUP(A170,'ITS Apps-IIPM'!$E$4:$V$291,15,FALSE))),VLOOKUP(A170,'ITS Apps-IIPM'!$E$4:$V$291,15,FALSE),"")</f>
        <v/>
      </c>
      <c r="G170" s="79" t="str">
        <f>IF(NOT(ISBLANK(VLOOKUP(A170,'ITS Apps-IIPM'!$E$4:$V$291,3,FALSE))),VLOOKUP(A170,'ITS Apps-IIPM'!$E$4:$V$291,3,FALSE),"")</f>
        <v>Lion, Massimo (RBC IS)</v>
      </c>
      <c r="H170" s="79" t="str">
        <f>IF("5-Confirmed SLA Not Required"=VLOOKUP(A170,'ITS Apps-IIPM'!$E$4:$V$291,12,FALSE),"N/A",IF("2-In Progress"=VLOOKUP(A170,'ITS Apps-IIPM'!$E$4:$V$291,12,FALSE),"In Progress",""))</f>
        <v>N/A</v>
      </c>
      <c r="I170" s="79" t="str">
        <f>IF(NOT(ISBLANK(VLOOKUP(A170,'ITS Apps-IIPM'!$E$4:$V$291,18,FALSE))),VLOOKUP(A170,'ITS Apps-IIPM'!$E$4:$V$291,18,FALSE),"")</f>
        <v>massimo.lion@rbc.com</v>
      </c>
      <c r="J170" s="79" t="str">
        <f>IF(NOT(ISBLANK(VLOOKUP(A170,'ITS Apps-IIPM'!$E$4:$BB$291,21,FALSE))),VLOOKUP(A170,'ITS Apps-IIPM'!$E$4:$BB$291,21,FALSE),"")</f>
        <v>3-Not Started</v>
      </c>
      <c r="K170" s="79" t="str">
        <f>IF(NOT(ISBLANK(VLOOKUP(A170,'ITS Apps-IIPM'!$E$4:$BB$291,22,FALSE))),VLOOKUP(A170,'ITS Apps-IIPM'!$E$4:$BB$291,22,FALSE),"")</f>
        <v/>
      </c>
      <c r="L170" s="79" t="str">
        <f>IF(NOT(ISBLANK(VLOOKUP(A170,'ITS Apps-IIPM'!$E$4:$BB$291,23,FALSE))),VLOOKUP(A170,'ITS Apps-IIPM'!$E$4:$BB$291,23,FALSE),"")</f>
        <v/>
      </c>
      <c r="M170" s="79" t="str">
        <f>IF(NOT(ISBLANK(VLOOKUP(A170,'ITS Apps-IIPM'!$E$4:$BB$291,24,FALSE))),VLOOKUP(A170,'ITS Apps-IIPM'!$E$4:$BB$291,24,FALSE),"")</f>
        <v>3-Not Started</v>
      </c>
      <c r="N170" s="79" t="str">
        <f>IF(NOT(ISBLANK(VLOOKUP(A170,'ITS Apps-IIPM'!$E$4:$BB$291,25,FALSE))),VLOOKUP(A170,'ITS Apps-IIPM'!$E$4:$BB$291,25,FALSE),"")</f>
        <v/>
      </c>
    </row>
    <row r="171" spans="1:15">
      <c r="A171" s="56" t="s">
        <v>444</v>
      </c>
      <c r="B171" t="str">
        <f>IF(NOT(ISBLANK(VLOOKUP(A171,'ITS Apps-IIPM'!$E$4:$V$291,2,FALSE))),VLOOKUP(A171,'ITS Apps-IIPM'!$E$4:$V$291,2,FALSE),"")</f>
        <v>CEDACRI Citrix XenApp</v>
      </c>
      <c r="C171" t="str">
        <f>IF(NOT(ISBLANK(VLOOKUP(A171,'ITS Apps-IIPM'!$E$4:$V$291,4,FALSE))),VLOOKUP(A171,'ITS Apps-IIPM'!$E$4:$V$291,4,FALSE),"")</f>
        <v>Markakis, Bob</v>
      </c>
      <c r="D171" s="79">
        <f>IF(NOT(ISBLANK(VLOOKUP(A171,'ITS Apps-IIPM'!$E$4:$V$291,13,FALSE))),VLOOKUP(A171,'ITS Apps-IIPM'!$E$4:$V$291,13,FALSE),"")</f>
        <v>42898</v>
      </c>
      <c r="E171" s="79" t="str">
        <f>IF(NOT(ISBLANK(VLOOKUP(A171,'ITS Apps-IIPM'!$E$4:$V$291,14,FALSE))),VLOOKUP(A171,'ITS Apps-IIPM'!$E$4:$V$291,14,FALSE),"")</f>
        <v/>
      </c>
      <c r="F171" s="79" t="str">
        <f>IF(NOT(ISBLANK(VLOOKUP(A171,'ITS Apps-IIPM'!$E$4:$V$291,15,FALSE))),VLOOKUP(A171,'ITS Apps-IIPM'!$E$4:$V$291,15,FALSE),"")</f>
        <v/>
      </c>
      <c r="G171" s="79" t="str">
        <f>IF(NOT(ISBLANK(VLOOKUP(A171,'ITS Apps-IIPM'!$E$4:$V$291,3,FALSE))),VLOOKUP(A171,'ITS Apps-IIPM'!$E$4:$V$291,3,FALSE),"")</f>
        <v>Lion, Massimo (RBC IS)</v>
      </c>
      <c r="H171" s="79" t="str">
        <f>IF("5-Confirmed SLA Not Required"=VLOOKUP(A171,'ITS Apps-IIPM'!$E$4:$V$291,12,FALSE),"N/A",IF("2-In Progress"=VLOOKUP(A171,'ITS Apps-IIPM'!$E$4:$V$291,12,FALSE),"In Progress",""))</f>
        <v>N/A</v>
      </c>
      <c r="I171" s="79" t="str">
        <f>IF(NOT(ISBLANK(VLOOKUP(A171,'ITS Apps-IIPM'!$E$4:$V$291,18,FALSE))),VLOOKUP(A171,'ITS Apps-IIPM'!$E$4:$V$291,18,FALSE),"")</f>
        <v>massimo.lion@rbc.com</v>
      </c>
      <c r="J171" s="79" t="str">
        <f>IF(NOT(ISBLANK(VLOOKUP(A171,'ITS Apps-IIPM'!$E$4:$BB$291,21,FALSE))),VLOOKUP(A171,'ITS Apps-IIPM'!$E$4:$BB$291,21,FALSE),"")</f>
        <v>3-Not Started</v>
      </c>
      <c r="K171" s="79" t="str">
        <f>IF(NOT(ISBLANK(VLOOKUP(A171,'ITS Apps-IIPM'!$E$4:$BB$291,22,FALSE))),VLOOKUP(A171,'ITS Apps-IIPM'!$E$4:$BB$291,22,FALSE),"")</f>
        <v/>
      </c>
      <c r="L171" s="79" t="str">
        <f>IF(NOT(ISBLANK(VLOOKUP(A171,'ITS Apps-IIPM'!$E$4:$BB$291,23,FALSE))),VLOOKUP(A171,'ITS Apps-IIPM'!$E$4:$BB$291,23,FALSE),"")</f>
        <v/>
      </c>
      <c r="M171" s="79" t="str">
        <f>IF(NOT(ISBLANK(VLOOKUP(A171,'ITS Apps-IIPM'!$E$4:$BB$291,24,FALSE))),VLOOKUP(A171,'ITS Apps-IIPM'!$E$4:$BB$291,24,FALSE),"")</f>
        <v>3-Not Started</v>
      </c>
      <c r="N171" s="79" t="str">
        <f>IF(NOT(ISBLANK(VLOOKUP(A171,'ITS Apps-IIPM'!$E$4:$BB$291,25,FALSE))),VLOOKUP(A171,'ITS Apps-IIPM'!$E$4:$BB$291,25,FALSE),"")</f>
        <v/>
      </c>
    </row>
    <row r="172" spans="1:15">
      <c r="A172" s="56" t="s">
        <v>446</v>
      </c>
      <c r="B172" t="str">
        <f>IF(NOT(ISBLANK(VLOOKUP(A172,'ITS Apps-IIPM'!$E$4:$V$291,2,FALSE))),VLOOKUP(A172,'ITS Apps-IIPM'!$E$4:$V$291,2,FALSE),"")</f>
        <v>Nuovo Sportello</v>
      </c>
      <c r="C172" t="str">
        <f>IF(NOT(ISBLANK(VLOOKUP(A172,'ITS Apps-IIPM'!$E$4:$V$291,4,FALSE))),VLOOKUP(A172,'ITS Apps-IIPM'!$E$4:$V$291,4,FALSE),"")</f>
        <v>Markakis, Bob</v>
      </c>
      <c r="D172" s="79">
        <f>IF(NOT(ISBLANK(VLOOKUP(A172,'ITS Apps-IIPM'!$E$4:$V$291,13,FALSE))),VLOOKUP(A172,'ITS Apps-IIPM'!$E$4:$V$291,13,FALSE),"")</f>
        <v>42898</v>
      </c>
      <c r="E172" s="79" t="str">
        <f>IF(NOT(ISBLANK(VLOOKUP(A172,'ITS Apps-IIPM'!$E$4:$V$291,14,FALSE))),VLOOKUP(A172,'ITS Apps-IIPM'!$E$4:$V$291,14,FALSE),"")</f>
        <v/>
      </c>
      <c r="F172" s="79" t="str">
        <f>IF(NOT(ISBLANK(VLOOKUP(A172,'ITS Apps-IIPM'!$E$4:$V$291,15,FALSE))),VLOOKUP(A172,'ITS Apps-IIPM'!$E$4:$V$291,15,FALSE),"")</f>
        <v/>
      </c>
      <c r="G172" s="79" t="str">
        <f>IF(NOT(ISBLANK(VLOOKUP(A172,'ITS Apps-IIPM'!$E$4:$V$291,3,FALSE))),VLOOKUP(A172,'ITS Apps-IIPM'!$E$4:$V$291,3,FALSE),"")</f>
        <v>Lion, Massimo (RBC IS)</v>
      </c>
      <c r="H172" s="79" t="str">
        <f>IF("5-Confirmed SLA Not Required"=VLOOKUP(A172,'ITS Apps-IIPM'!$E$4:$V$291,12,FALSE),"N/A",IF("2-In Progress"=VLOOKUP(A172,'ITS Apps-IIPM'!$E$4:$V$291,12,FALSE),"In Progress",""))</f>
        <v>N/A</v>
      </c>
      <c r="I172" s="79" t="str">
        <f>IF(NOT(ISBLANK(VLOOKUP(A172,'ITS Apps-IIPM'!$E$4:$V$291,18,FALSE))),VLOOKUP(A172,'ITS Apps-IIPM'!$E$4:$V$291,18,FALSE),"")</f>
        <v>massimo.lion@rbc.com</v>
      </c>
      <c r="J172" s="79" t="str">
        <f>IF(NOT(ISBLANK(VLOOKUP(A172,'ITS Apps-IIPM'!$E$4:$BB$291,21,FALSE))),VLOOKUP(A172,'ITS Apps-IIPM'!$E$4:$BB$291,21,FALSE),"")</f>
        <v>3-Not Started</v>
      </c>
      <c r="K172" s="79" t="str">
        <f>IF(NOT(ISBLANK(VLOOKUP(A172,'ITS Apps-IIPM'!$E$4:$BB$291,22,FALSE))),VLOOKUP(A172,'ITS Apps-IIPM'!$E$4:$BB$291,22,FALSE),"")</f>
        <v/>
      </c>
      <c r="L172" s="79" t="str">
        <f>IF(NOT(ISBLANK(VLOOKUP(A172,'ITS Apps-IIPM'!$E$4:$BB$291,23,FALSE))),VLOOKUP(A172,'ITS Apps-IIPM'!$E$4:$BB$291,23,FALSE),"")</f>
        <v/>
      </c>
      <c r="M172" s="79" t="str">
        <f>IF(NOT(ISBLANK(VLOOKUP(A172,'ITS Apps-IIPM'!$E$4:$BB$291,24,FALSE))),VLOOKUP(A172,'ITS Apps-IIPM'!$E$4:$BB$291,24,FALSE),"")</f>
        <v>3-Not Started</v>
      </c>
      <c r="N172" s="79" t="str">
        <f>IF(NOT(ISBLANK(VLOOKUP(A172,'ITS Apps-IIPM'!$E$4:$BB$291,25,FALSE))),VLOOKUP(A172,'ITS Apps-IIPM'!$E$4:$BB$291,25,FALSE),"")</f>
        <v/>
      </c>
    </row>
    <row r="173" spans="1:15">
      <c r="A173" s="56" t="s">
        <v>726</v>
      </c>
      <c r="B173" t="str">
        <f>IF(NOT(ISBLANK(VLOOKUP(A173,'ITS Apps-IIPM'!$E$4:$V$291,2,FALSE))),VLOOKUP(A173,'ITS Apps-IIPM'!$E$4:$V$291,2,FALSE),"")</f>
        <v>GAIN</v>
      </c>
      <c r="C173" t="str">
        <f>IF(NOT(ISBLANK(VLOOKUP(A173,'ITS Apps-IIPM'!$E$4:$V$291,4,FALSE))),VLOOKUP(A173,'ITS Apps-IIPM'!$E$4:$V$291,4,FALSE),"")</f>
        <v>Stefanovic, Snezana</v>
      </c>
      <c r="D173" s="79">
        <f>IF(NOT(ISBLANK(VLOOKUP(A173,'ITS Apps-IIPM'!$E$4:$V$291,13,FALSE))),VLOOKUP(A173,'ITS Apps-IIPM'!$E$4:$V$291,13,FALSE),"")</f>
        <v>42704</v>
      </c>
      <c r="E173" s="79">
        <f>IF(NOT(ISBLANK(VLOOKUP(A173,'ITS Apps-IIPM'!$E$4:$V$291,14,FALSE))),VLOOKUP(A173,'ITS Apps-IIPM'!$E$4:$V$291,14,FALSE),"")</f>
        <v>43238</v>
      </c>
      <c r="F173" s="79" t="str">
        <f>IF(NOT(ISBLANK(VLOOKUP(A173,'ITS Apps-IIPM'!$E$4:$V$291,15,FALSE))),VLOOKUP(A173,'ITS Apps-IIPM'!$E$4:$V$291,15,FALSE),"")</f>
        <v>Quarterly</v>
      </c>
      <c r="G173" s="79" t="str">
        <f>IF(NOT(ISBLANK(VLOOKUP(A173,'ITS Apps-IIPM'!$E$4:$V$291,3,FALSE))),VLOOKUP(A173,'ITS Apps-IIPM'!$E$4:$V$291,3,FALSE),"")</f>
        <v>China, Bruno (RBC IS)</v>
      </c>
      <c r="H173" s="79" t="str">
        <f>IF("5-Confirmed SLA Not Required"=VLOOKUP(A173,'ITS Apps-IIPM'!$E$4:$V$291,12,FALSE),"N/A",IF("2-In Progress"=VLOOKUP(A173,'ITS Apps-IIPM'!$E$4:$V$291,12,FALSE),"In Progress",""))</f>
        <v/>
      </c>
      <c r="I173" s="79" t="str">
        <f>IF(NOT(ISBLANK(VLOOKUP(A173,'ITS Apps-IIPM'!$E$4:$V$291,18,FALSE))),VLOOKUP(A173,'ITS Apps-IIPM'!$E$4:$V$291,18,FALSE),"")</f>
        <v/>
      </c>
      <c r="J173" s="79" t="str">
        <f>IF(NOT(ISBLANK(VLOOKUP(A173,'ITS Apps-IIPM'!$E$4:$BB$291,21,FALSE))),VLOOKUP(A173,'ITS Apps-IIPM'!$E$4:$BB$291,21,FALSE),"")</f>
        <v>1-In Good Standing</v>
      </c>
      <c r="K173" s="79" t="str">
        <f>IF(NOT(ISBLANK(VLOOKUP(A173,'ITS Apps-IIPM'!$E$4:$BB$291,22,FALSE))),VLOOKUP(A173,'ITS Apps-IIPM'!$E$4:$BB$291,22,FALSE),"")</f>
        <v/>
      </c>
      <c r="L173" s="79" t="str">
        <f>IF(NOT(ISBLANK(VLOOKUP(A173,'ITS Apps-IIPM'!$E$4:$BB$291,23,FALSE))),VLOOKUP(A173,'ITS Apps-IIPM'!$E$4:$BB$291,23,FALSE),"")</f>
        <v/>
      </c>
      <c r="M173" s="79" t="str">
        <f>IF(NOT(ISBLANK(VLOOKUP(A173,'ITS Apps-IIPM'!$E$4:$BB$291,24,FALSE))),VLOOKUP(A173,'ITS Apps-IIPM'!$E$4:$BB$291,24,FALSE),"")</f>
        <v>6-Infrastructure/ Availability Implemented</v>
      </c>
      <c r="N173" s="79" t="str">
        <f>IF(NOT(ISBLANK(VLOOKUP(A173,'ITS Apps-IIPM'!$E$4:$BB$291,25,FALSE))),VLOOKUP(A173,'ITS Apps-IIPM'!$E$4:$BB$291,25,FALSE),"")</f>
        <v/>
      </c>
    </row>
    <row r="174" spans="1:15">
      <c r="A174" s="56" t="s">
        <v>448</v>
      </c>
      <c r="B174" t="str">
        <f>IF(NOT(ISBLANK(VLOOKUP(A174,'ITS Apps-IIPM'!$E$4:$V$291,2,FALSE))),VLOOKUP(A174,'ITS Apps-IIPM'!$E$4:$V$291,2,FALSE),"")</f>
        <v>BODS (Business Objects Data Services)</v>
      </c>
      <c r="C174" t="str">
        <f>IF(NOT(ISBLANK(VLOOKUP(A174,'ITS Apps-IIPM'!$E$4:$V$291,4,FALSE))),VLOOKUP(A174,'ITS Apps-IIPM'!$E$4:$V$291,4,FALSE),"")</f>
        <v>de Lucy, Chloe</v>
      </c>
      <c r="D174" s="79">
        <f>IF(NOT(ISBLANK(VLOOKUP(A174,'ITS Apps-IIPM'!$E$4:$V$291,13,FALSE))),VLOOKUP(A174,'ITS Apps-IIPM'!$E$4:$V$291,13,FALSE),"")</f>
        <v>42888</v>
      </c>
      <c r="E174" s="79">
        <f>IF(NOT(ISBLANK(VLOOKUP(A174,'ITS Apps-IIPM'!$E$4:$V$291,14,FALSE))),VLOOKUP(A174,'ITS Apps-IIPM'!$E$4:$V$291,14,FALSE),"")</f>
        <v>43253</v>
      </c>
      <c r="F174" s="79" t="str">
        <f>IF(NOT(ISBLANK(VLOOKUP(A174,'ITS Apps-IIPM'!$E$4:$V$291,15,FALSE))),VLOOKUP(A174,'ITS Apps-IIPM'!$E$4:$V$291,15,FALSE),"")</f>
        <v>Quarterly</v>
      </c>
      <c r="G174" s="79" t="str">
        <f>IF(NOT(ISBLANK(VLOOKUP(A174,'ITS Apps-IIPM'!$E$4:$V$291,3,FALSE))),VLOOKUP(A174,'ITS Apps-IIPM'!$E$4:$V$291,3,FALSE),"")</f>
        <v>Richard, Fran¿ois (RBC IS)</v>
      </c>
      <c r="H174" s="79" t="str">
        <f>IF("5-Confirmed SLA Not Required"=VLOOKUP(A174,'ITS Apps-IIPM'!$E$4:$V$291,12,FALSE),"N/A",IF("2-In Progress"=VLOOKUP(A174,'ITS Apps-IIPM'!$E$4:$V$291,12,FALSE),"In Progress",""))</f>
        <v/>
      </c>
      <c r="I174" s="79" t="str">
        <f>IF(NOT(ISBLANK(VLOOKUP(A174,'ITS Apps-IIPM'!$E$4:$V$291,18,FALSE))),VLOOKUP(A174,'ITS Apps-IIPM'!$E$4:$V$291,18,FALSE),"")</f>
        <v/>
      </c>
      <c r="J174" s="79" t="str">
        <f>IF(NOT(ISBLANK(VLOOKUP(A174,'ITS Apps-IIPM'!$E$4:$BB$291,21,FALSE))),VLOOKUP(A174,'ITS Apps-IIPM'!$E$4:$BB$291,21,FALSE),"")</f>
        <v>1-In Good Standing</v>
      </c>
      <c r="K174" s="79" t="str">
        <f>IF(NOT(ISBLANK(VLOOKUP(A174,'ITS Apps-IIPM'!$E$4:$BB$291,22,FALSE))),VLOOKUP(A174,'ITS Apps-IIPM'!$E$4:$BB$291,22,FALSE),"")</f>
        <v/>
      </c>
      <c r="L174" s="79" t="str">
        <f>IF(NOT(ISBLANK(VLOOKUP(A174,'ITS Apps-IIPM'!$E$4:$BB$291,23,FALSE))),VLOOKUP(A174,'ITS Apps-IIPM'!$E$4:$BB$291,23,FALSE),"")</f>
        <v/>
      </c>
      <c r="M174" s="79" t="str">
        <f>IF(NOT(ISBLANK(VLOOKUP(A174,'ITS Apps-IIPM'!$E$4:$BB$291,24,FALSE))),VLOOKUP(A174,'ITS Apps-IIPM'!$E$4:$BB$291,24,FALSE),"")</f>
        <v>6-Infrastructure/ Availability Implemented</v>
      </c>
      <c r="N174" s="79" t="str">
        <f>IF(NOT(ISBLANK(VLOOKUP(A174,'ITS Apps-IIPM'!$E$4:$BB$291,25,FALSE))),VLOOKUP(A174,'ITS Apps-IIPM'!$E$4:$BB$291,25,FALSE),"")</f>
        <v/>
      </c>
    </row>
    <row r="175" spans="1:15">
      <c r="A175" s="56" t="s">
        <v>450</v>
      </c>
      <c r="B175" t="str">
        <f>IF(NOT(ISBLANK(VLOOKUP(A175,'ITS Apps-IIPM'!$E$4:$V$291,2,FALSE))),VLOOKUP(A175,'ITS Apps-IIPM'!$E$4:$V$291,2,FALSE),"")</f>
        <v>Crystal Reports</v>
      </c>
      <c r="C175" t="str">
        <f>IF(NOT(ISBLANK(VLOOKUP(A175,'ITS Apps-IIPM'!$E$4:$V$291,4,FALSE))),VLOOKUP(A175,'ITS Apps-IIPM'!$E$4:$V$291,4,FALSE),"")</f>
        <v>de Lucy, Chloe</v>
      </c>
      <c r="D175" s="79">
        <f>IF(NOT(ISBLANK(VLOOKUP(A175,'ITS Apps-IIPM'!$E$4:$V$291,13,FALSE))),VLOOKUP(A175,'ITS Apps-IIPM'!$E$4:$V$291,13,FALSE),"")</f>
        <v>42888</v>
      </c>
      <c r="E175" s="79">
        <f>IF(NOT(ISBLANK(VLOOKUP(A175,'ITS Apps-IIPM'!$E$4:$V$291,14,FALSE))),VLOOKUP(A175,'ITS Apps-IIPM'!$E$4:$V$291,14,FALSE),"")</f>
        <v>43253</v>
      </c>
      <c r="F175" s="79" t="str">
        <f>IF(NOT(ISBLANK(VLOOKUP(A175,'ITS Apps-IIPM'!$E$4:$V$291,15,FALSE))),VLOOKUP(A175,'ITS Apps-IIPM'!$E$4:$V$291,15,FALSE),"")</f>
        <v>Quarterly</v>
      </c>
      <c r="G175" s="79" t="str">
        <f>IF(NOT(ISBLANK(VLOOKUP(A175,'ITS Apps-IIPM'!$E$4:$V$291,3,FALSE))),VLOOKUP(A175,'ITS Apps-IIPM'!$E$4:$V$291,3,FALSE),"")</f>
        <v>Richard, Fran¿ois (RBC IS)</v>
      </c>
      <c r="H175" s="79" t="str">
        <f>IF("5-Confirmed SLA Not Required"=VLOOKUP(A175,'ITS Apps-IIPM'!$E$4:$V$291,12,FALSE),"N/A",IF("2-In Progress"=VLOOKUP(A175,'ITS Apps-IIPM'!$E$4:$V$291,12,FALSE),"In Progress",""))</f>
        <v/>
      </c>
      <c r="I175" s="79" t="str">
        <f>IF(NOT(ISBLANK(VLOOKUP(A175,'ITS Apps-IIPM'!$E$4:$V$291,18,FALSE))),VLOOKUP(A175,'ITS Apps-IIPM'!$E$4:$V$291,18,FALSE),"")</f>
        <v/>
      </c>
      <c r="J175" s="79" t="str">
        <f>IF(NOT(ISBLANK(VLOOKUP(A175,'ITS Apps-IIPM'!$E$4:$BB$291,21,FALSE))),VLOOKUP(A175,'ITS Apps-IIPM'!$E$4:$BB$291,21,FALSE),"")</f>
        <v>1-In Good Standing</v>
      </c>
      <c r="K175" s="79" t="str">
        <f>IF(NOT(ISBLANK(VLOOKUP(A175,'ITS Apps-IIPM'!$E$4:$BB$291,22,FALSE))),VLOOKUP(A175,'ITS Apps-IIPM'!$E$4:$BB$291,22,FALSE),"")</f>
        <v/>
      </c>
      <c r="L175" s="79" t="str">
        <f>IF(NOT(ISBLANK(VLOOKUP(A175,'ITS Apps-IIPM'!$E$4:$BB$291,23,FALSE))),VLOOKUP(A175,'ITS Apps-IIPM'!$E$4:$BB$291,23,FALSE),"")</f>
        <v/>
      </c>
      <c r="M175" s="79" t="str">
        <f>IF(NOT(ISBLANK(VLOOKUP(A175,'ITS Apps-IIPM'!$E$4:$BB$291,24,FALSE))),VLOOKUP(A175,'ITS Apps-IIPM'!$E$4:$BB$291,24,FALSE),"")</f>
        <v>6-Infrastructure/ Availability Implemented</v>
      </c>
      <c r="N175" s="79" t="str">
        <f>IF(NOT(ISBLANK(VLOOKUP(A175,'ITS Apps-IIPM'!$E$4:$BB$291,25,FALSE))),VLOOKUP(A175,'ITS Apps-IIPM'!$E$4:$BB$291,25,FALSE),"")</f>
        <v/>
      </c>
    </row>
    <row r="176" spans="1:15">
      <c r="A176" s="56" t="s">
        <v>452</v>
      </c>
      <c r="B176" t="str">
        <f>IF(NOT(ISBLANK(VLOOKUP(A176,'ITS Apps-IIPM'!$E$4:$V$291,2,FALSE))),VLOOKUP(A176,'ITS Apps-IIPM'!$E$4:$V$291,2,FALSE),"")</f>
        <v>WEBI (Business Objects Web Intelligence)</v>
      </c>
      <c r="C176" t="str">
        <f>IF(NOT(ISBLANK(VLOOKUP(A176,'ITS Apps-IIPM'!$E$4:$V$291,4,FALSE))),VLOOKUP(A176,'ITS Apps-IIPM'!$E$4:$V$291,4,FALSE),"")</f>
        <v>Gilbin, Didier (RBC IS)</v>
      </c>
      <c r="D176" s="79">
        <f>IF(NOT(ISBLANK(VLOOKUP(A176,'ITS Apps-IIPM'!$E$4:$V$291,13,FALSE))),VLOOKUP(A176,'ITS Apps-IIPM'!$E$4:$V$291,13,FALSE),"")</f>
        <v>42888</v>
      </c>
      <c r="E176" s="79">
        <f>IF(NOT(ISBLANK(VLOOKUP(A176,'ITS Apps-IIPM'!$E$4:$V$291,14,FALSE))),VLOOKUP(A176,'ITS Apps-IIPM'!$E$4:$V$291,14,FALSE),"")</f>
        <v>43253</v>
      </c>
      <c r="F176" s="79" t="str">
        <f>IF(NOT(ISBLANK(VLOOKUP(A176,'ITS Apps-IIPM'!$E$4:$V$291,15,FALSE))),VLOOKUP(A176,'ITS Apps-IIPM'!$E$4:$V$291,15,FALSE),"")</f>
        <v>Quarterly</v>
      </c>
      <c r="G176" s="79" t="str">
        <f>IF(NOT(ISBLANK(VLOOKUP(A176,'ITS Apps-IIPM'!$E$4:$V$291,3,FALSE))),VLOOKUP(A176,'ITS Apps-IIPM'!$E$4:$V$291,3,FALSE),"")</f>
        <v>Richard, Fran¿ois (RBC IS)</v>
      </c>
      <c r="H176" s="79" t="str">
        <f>IF("5-Confirmed SLA Not Required"=VLOOKUP(A176,'ITS Apps-IIPM'!$E$4:$V$291,12,FALSE),"N/A",IF("2-In Progress"=VLOOKUP(A176,'ITS Apps-IIPM'!$E$4:$V$291,12,FALSE),"In Progress",""))</f>
        <v/>
      </c>
      <c r="I176" s="79" t="str">
        <f>IF(NOT(ISBLANK(VLOOKUP(A176,'ITS Apps-IIPM'!$E$4:$V$291,18,FALSE))),VLOOKUP(A176,'ITS Apps-IIPM'!$E$4:$V$291,18,FALSE),"")</f>
        <v/>
      </c>
      <c r="J176" s="79" t="str">
        <f>IF(NOT(ISBLANK(VLOOKUP(A176,'ITS Apps-IIPM'!$E$4:$BB$291,21,FALSE))),VLOOKUP(A176,'ITS Apps-IIPM'!$E$4:$BB$291,21,FALSE),"")</f>
        <v>1-In Good Standing</v>
      </c>
      <c r="K176" s="79" t="str">
        <f>IF(NOT(ISBLANK(VLOOKUP(A176,'ITS Apps-IIPM'!$E$4:$BB$291,22,FALSE))),VLOOKUP(A176,'ITS Apps-IIPM'!$E$4:$BB$291,22,FALSE),"")</f>
        <v/>
      </c>
      <c r="L176" s="79" t="str">
        <f>IF(NOT(ISBLANK(VLOOKUP(A176,'ITS Apps-IIPM'!$E$4:$BB$291,23,FALSE))),VLOOKUP(A176,'ITS Apps-IIPM'!$E$4:$BB$291,23,FALSE),"")</f>
        <v/>
      </c>
      <c r="M176" s="79" t="str">
        <f>IF(NOT(ISBLANK(VLOOKUP(A176,'ITS Apps-IIPM'!$E$4:$BB$291,24,FALSE))),VLOOKUP(A176,'ITS Apps-IIPM'!$E$4:$BB$291,24,FALSE),"")</f>
        <v>6-Infrastructure/ Availability Implemented</v>
      </c>
      <c r="N176" s="79" t="str">
        <f>IF(NOT(ISBLANK(VLOOKUP(A176,'ITS Apps-IIPM'!$E$4:$BB$291,25,FALSE))),VLOOKUP(A176,'ITS Apps-IIPM'!$E$4:$BB$291,25,FALSE),"")</f>
        <v/>
      </c>
    </row>
    <row r="177" spans="1:14">
      <c r="A177" s="56" t="s">
        <v>742</v>
      </c>
      <c r="B177" t="str">
        <f>IF(NOT(ISBLANK(VLOOKUP(A177,'ITS Apps-IIPM'!$E$4:$V$291,2,FALSE))),VLOOKUP(A177,'ITS Apps-IIPM'!$E$4:$V$291,2,FALSE),"")</f>
        <v>ITS Microsoft CRM Dynamics</v>
      </c>
      <c r="C177" t="str">
        <f>IF(NOT(ISBLANK(VLOOKUP(A177,'ITS Apps-IIPM'!$E$4:$V$291,4,FALSE))),VLOOKUP(A177,'ITS Apps-IIPM'!$E$4:$V$291,4,FALSE),"")</f>
        <v>Markakis, Bob</v>
      </c>
      <c r="D177" s="79">
        <f>IF(NOT(ISBLANK(VLOOKUP(A177,'ITS Apps-IIPM'!$E$4:$V$291,13,FALSE))),VLOOKUP(A177,'ITS Apps-IIPM'!$E$4:$V$291,13,FALSE),"")</f>
        <v>42855</v>
      </c>
      <c r="E177" s="79">
        <f>IF(NOT(ISBLANK(VLOOKUP(A177,'ITS Apps-IIPM'!$E$4:$V$291,14,FALSE))),VLOOKUP(A177,'ITS Apps-IIPM'!$E$4:$V$291,14,FALSE),"")</f>
        <v>43220</v>
      </c>
      <c r="F177" s="79" t="str">
        <f>IF(NOT(ISBLANK(VLOOKUP(A177,'ITS Apps-IIPM'!$E$4:$V$291,15,FALSE))),VLOOKUP(A177,'ITS Apps-IIPM'!$E$4:$V$291,15,FALSE),"")</f>
        <v>Quarterly</v>
      </c>
      <c r="G177" s="79" t="str">
        <f>IF(NOT(ISBLANK(VLOOKUP(A177,'ITS Apps-IIPM'!$E$4:$V$291,3,FALSE))),VLOOKUP(A177,'ITS Apps-IIPM'!$E$4:$V$291,3,FALSE),"")</f>
        <v>Spencer, Shirley (RBC IS)</v>
      </c>
      <c r="H177" s="79" t="str">
        <f>IF("5-Confirmed SLA Not Required"=VLOOKUP(A177,'ITS Apps-IIPM'!$E$4:$V$291,12,FALSE),"N/A",IF("2-In Progress"=VLOOKUP(A177,'ITS Apps-IIPM'!$E$4:$V$291,12,FALSE),"In Progress",""))</f>
        <v/>
      </c>
      <c r="I177" s="79" t="str">
        <f>IF(NOT(ISBLANK(VLOOKUP(A177,'ITS Apps-IIPM'!$E$4:$V$291,18,FALSE))),VLOOKUP(A177,'ITS Apps-IIPM'!$E$4:$V$291,18,FALSE),"")</f>
        <v/>
      </c>
      <c r="J177" s="79" t="str">
        <f>IF(NOT(ISBLANK(VLOOKUP(A177,'ITS Apps-IIPM'!$E$4:$BB$291,21,FALSE))),VLOOKUP(A177,'ITS Apps-IIPM'!$E$4:$BB$291,21,FALSE),"")</f>
        <v>3-Not Started</v>
      </c>
      <c r="K177" s="79" t="str">
        <f>IF(NOT(ISBLANK(VLOOKUP(A177,'ITS Apps-IIPM'!$E$4:$BB$291,22,FALSE))),VLOOKUP(A177,'ITS Apps-IIPM'!$E$4:$BB$291,22,FALSE),"")</f>
        <v/>
      </c>
      <c r="L177" s="79" t="str">
        <f>IF(NOT(ISBLANK(VLOOKUP(A177,'ITS Apps-IIPM'!$E$4:$BB$291,23,FALSE))),VLOOKUP(A177,'ITS Apps-IIPM'!$E$4:$BB$291,23,FALSE),"")</f>
        <v>vendor apps, don't expect to have KPIs</v>
      </c>
      <c r="M177" s="79" t="str">
        <f>IF(NOT(ISBLANK(VLOOKUP(A177,'ITS Apps-IIPM'!$E$4:$BB$291,24,FALSE))),VLOOKUP(A177,'ITS Apps-IIPM'!$E$4:$BB$291,24,FALSE),"")</f>
        <v>3-Not Started</v>
      </c>
      <c r="N177" s="79" t="str">
        <f>IF(NOT(ISBLANK(VLOOKUP(A177,'ITS Apps-IIPM'!$E$4:$BB$291,25,FALSE))),VLOOKUP(A177,'ITS Apps-IIPM'!$E$4:$BB$291,25,FALSE),"")</f>
        <v/>
      </c>
    </row>
    <row r="178" spans="1:14">
      <c r="A178" s="56" t="s">
        <v>454</v>
      </c>
      <c r="B178" t="str">
        <f>IF(NOT(ISBLANK(VLOOKUP(A178,'ITS Apps-IIPM'!$E$4:$V$291,2,FALSE))),VLOOKUP(A178,'ITS Apps-IIPM'!$E$4:$V$291,2,FALSE),"")</f>
        <v>ITS Lux Regulatory Datamart</v>
      </c>
      <c r="C178" t="str">
        <f>IF(NOT(ISBLANK(VLOOKUP(A178,'ITS Apps-IIPM'!$E$4:$V$291,4,FALSE))),VLOOKUP(A178,'ITS Apps-IIPM'!$E$4:$V$291,4,FALSE),"")</f>
        <v>de Lucy, Chloe</v>
      </c>
      <c r="D178" s="79">
        <f>IF(NOT(ISBLANK(VLOOKUP(A178,'ITS Apps-IIPM'!$E$4:$V$291,13,FALSE))),VLOOKUP(A178,'ITS Apps-IIPM'!$E$4:$V$291,13,FALSE),"")</f>
        <v>42857</v>
      </c>
      <c r="E178" s="79">
        <f>IF(NOT(ISBLANK(VLOOKUP(A178,'ITS Apps-IIPM'!$E$4:$V$291,14,FALSE))),VLOOKUP(A178,'ITS Apps-IIPM'!$E$4:$V$291,14,FALSE),"")</f>
        <v>43218</v>
      </c>
      <c r="F178" s="79" t="str">
        <f>IF(NOT(ISBLANK(VLOOKUP(A178,'ITS Apps-IIPM'!$E$4:$V$291,15,FALSE))),VLOOKUP(A178,'ITS Apps-IIPM'!$E$4:$V$291,15,FALSE),"")</f>
        <v>Quarterly</v>
      </c>
      <c r="G178" s="79" t="str">
        <f>IF(NOT(ISBLANK(VLOOKUP(A178,'ITS Apps-IIPM'!$E$4:$V$291,3,FALSE))),VLOOKUP(A178,'ITS Apps-IIPM'!$E$4:$V$291,3,FALSE),"")</f>
        <v>Barrier, Fr¿d¿ric (RBC IS)</v>
      </c>
      <c r="H178" s="79" t="str">
        <f>IF("5-Confirmed SLA Not Required"=VLOOKUP(A178,'ITS Apps-IIPM'!$E$4:$V$291,12,FALSE),"N/A",IF("2-In Progress"=VLOOKUP(A178,'ITS Apps-IIPM'!$E$4:$V$291,12,FALSE),"In Progress",""))</f>
        <v/>
      </c>
      <c r="I178" s="79" t="str">
        <f>IF(NOT(ISBLANK(VLOOKUP(A178,'ITS Apps-IIPM'!$E$4:$V$291,18,FALSE))),VLOOKUP(A178,'ITS Apps-IIPM'!$E$4:$V$291,18,FALSE),"")</f>
        <v/>
      </c>
      <c r="J178" s="79" t="str">
        <f>IF(NOT(ISBLANK(VLOOKUP(A178,'ITS Apps-IIPM'!$E$4:$BB$291,21,FALSE))),VLOOKUP(A178,'ITS Apps-IIPM'!$E$4:$BB$291,21,FALSE),"")</f>
        <v>1-In Good Standing</v>
      </c>
      <c r="K178" s="79" t="str">
        <f>IF(NOT(ISBLANK(VLOOKUP(A178,'ITS Apps-IIPM'!$E$4:$BB$291,22,FALSE))),VLOOKUP(A178,'ITS Apps-IIPM'!$E$4:$BB$291,22,FALSE),"")</f>
        <v/>
      </c>
      <c r="L178" s="79" t="str">
        <f>IF(NOT(ISBLANK(VLOOKUP(A178,'ITS Apps-IIPM'!$E$4:$BB$291,23,FALSE))),VLOOKUP(A178,'ITS Apps-IIPM'!$E$4:$BB$291,23,FALSE),"")</f>
        <v/>
      </c>
      <c r="M178" s="79" t="str">
        <f>IF(NOT(ISBLANK(VLOOKUP(A178,'ITS Apps-IIPM'!$E$4:$BB$291,24,FALSE))),VLOOKUP(A178,'ITS Apps-IIPM'!$E$4:$BB$291,24,FALSE),"")</f>
        <v>6-Infrastructure/ Availability Implemented</v>
      </c>
      <c r="N178" s="79" t="str">
        <f>IF(NOT(ISBLANK(VLOOKUP(A178,'ITS Apps-IIPM'!$E$4:$BB$291,25,FALSE))),VLOOKUP(A178,'ITS Apps-IIPM'!$E$4:$BB$291,25,FALSE),"")</f>
        <v/>
      </c>
    </row>
    <row r="179" spans="1:14">
      <c r="A179" s="56" t="s">
        <v>456</v>
      </c>
      <c r="B179" t="str">
        <f>IF(NOT(ISBLANK(VLOOKUP(A179,'ITS Apps-IIPM'!$E$4:$V$291,2,FALSE))),VLOOKUP(A179,'ITS Apps-IIPM'!$E$4:$V$291,2,FALSE),"")</f>
        <v>I&amp;TS Data Lake</v>
      </c>
      <c r="C179" t="str">
        <f>IF(NOT(ISBLANK(VLOOKUP(A179,'ITS Apps-IIPM'!$E$4:$V$291,4,FALSE))),VLOOKUP(A179,'ITS Apps-IIPM'!$E$4:$V$291,4,FALSE),"")</f>
        <v>Stefanovic, Snezana</v>
      </c>
      <c r="D179" s="79">
        <f>IF(NOT(ISBLANK(VLOOKUP(A179,'ITS Apps-IIPM'!$E$4:$V$291,13,FALSE))),VLOOKUP(A179,'ITS Apps-IIPM'!$E$4:$V$291,13,FALSE),"")</f>
        <v>42852</v>
      </c>
      <c r="E179" s="79">
        <f>IF(NOT(ISBLANK(VLOOKUP(A179,'ITS Apps-IIPM'!$E$4:$V$291,14,FALSE))),VLOOKUP(A179,'ITS Apps-IIPM'!$E$4:$V$291,14,FALSE),"")</f>
        <v>43215</v>
      </c>
      <c r="F179" s="79" t="str">
        <f>IF(NOT(ISBLANK(VLOOKUP(A179,'ITS Apps-IIPM'!$E$4:$V$291,15,FALSE))),VLOOKUP(A179,'ITS Apps-IIPM'!$E$4:$V$291,15,FALSE),"")</f>
        <v>Quarterly</v>
      </c>
      <c r="G179" s="79" t="str">
        <f>IF(NOT(ISBLANK(VLOOKUP(A179,'ITS Apps-IIPM'!$E$4:$V$291,3,FALSE))),VLOOKUP(A179,'ITS Apps-IIPM'!$E$4:$V$291,3,FALSE),"")</f>
        <v>Wong, Andrew Z (RBC IS)</v>
      </c>
      <c r="H179" s="79" t="str">
        <f>IF("5-Confirmed SLA Not Required"=VLOOKUP(A179,'ITS Apps-IIPM'!$E$4:$V$291,12,FALSE),"N/A",IF("2-In Progress"=VLOOKUP(A179,'ITS Apps-IIPM'!$E$4:$V$291,12,FALSE),"In Progress",""))</f>
        <v/>
      </c>
      <c r="I179" s="79" t="str">
        <f>IF(NOT(ISBLANK(VLOOKUP(A179,'ITS Apps-IIPM'!$E$4:$V$291,18,FALSE))),VLOOKUP(A179,'ITS Apps-IIPM'!$E$4:$V$291,18,FALSE),"")</f>
        <v/>
      </c>
      <c r="J179" s="79" t="str">
        <f>IF(NOT(ISBLANK(VLOOKUP(A179,'ITS Apps-IIPM'!$E$4:$BB$291,21,FALSE))),VLOOKUP(A179,'ITS Apps-IIPM'!$E$4:$BB$291,21,FALSE),"")</f>
        <v>1-In Good Standing</v>
      </c>
      <c r="K179" s="79" t="str">
        <f>IF(NOT(ISBLANK(VLOOKUP(A179,'ITS Apps-IIPM'!$E$4:$BB$291,22,FALSE))),VLOOKUP(A179,'ITS Apps-IIPM'!$E$4:$BB$291,22,FALSE),"")</f>
        <v/>
      </c>
      <c r="L179" s="79" t="str">
        <f>IF(NOT(ISBLANK(VLOOKUP(A179,'ITS Apps-IIPM'!$E$4:$BB$291,23,FALSE))),VLOOKUP(A179,'ITS Apps-IIPM'!$E$4:$BB$291,23,FALSE),"")</f>
        <v/>
      </c>
      <c r="M179" s="79" t="str">
        <f>IF(NOT(ISBLANK(VLOOKUP(A179,'ITS Apps-IIPM'!$E$4:$BB$291,24,FALSE))),VLOOKUP(A179,'ITS Apps-IIPM'!$E$4:$BB$291,24,FALSE),"")</f>
        <v>1-In Good Standing</v>
      </c>
      <c r="N179" s="79" t="str">
        <f>IF(NOT(ISBLANK(VLOOKUP(A179,'ITS Apps-IIPM'!$E$4:$BB$291,25,FALSE))),VLOOKUP(A179,'ITS Apps-IIPM'!$E$4:$BB$291,25,FALSE),"")</f>
        <v/>
      </c>
    </row>
    <row r="180" spans="1:14">
      <c r="A180" s="56" t="s">
        <v>459</v>
      </c>
      <c r="B180" t="str">
        <f>IF(NOT(ISBLANK(VLOOKUP(A180,'ITS Apps-IIPM'!$E$4:$V$291,2,FALSE))),VLOOKUP(A180,'ITS Apps-IIPM'!$E$4:$V$291,2,FALSE),"")</f>
        <v>UCON</v>
      </c>
      <c r="C180" t="str">
        <f>IF(NOT(ISBLANK(VLOOKUP(A180,'ITS Apps-IIPM'!$E$4:$V$291,4,FALSE))),VLOOKUP(A180,'ITS Apps-IIPM'!$E$4:$V$291,4,FALSE),"")</f>
        <v>Stefanovic, Snezana</v>
      </c>
      <c r="D180" s="79">
        <f>IF(NOT(ISBLANK(VLOOKUP(A180,'ITS Apps-IIPM'!$E$4:$V$291,13,FALSE))),VLOOKUP(A180,'ITS Apps-IIPM'!$E$4:$V$291,13,FALSE),"")</f>
        <v>42912</v>
      </c>
      <c r="E180" s="79">
        <f>IF(NOT(ISBLANK(VLOOKUP(A180,'ITS Apps-IIPM'!$E$4:$V$291,14,FALSE))),VLOOKUP(A180,'ITS Apps-IIPM'!$E$4:$V$291,14,FALSE),"")</f>
        <v>43274</v>
      </c>
      <c r="F180" s="79" t="str">
        <f>IF(NOT(ISBLANK(VLOOKUP(A180,'ITS Apps-IIPM'!$E$4:$V$291,15,FALSE))),VLOOKUP(A180,'ITS Apps-IIPM'!$E$4:$V$291,15,FALSE),"")</f>
        <v>Quarterly</v>
      </c>
      <c r="G180" s="79" t="str">
        <f>IF(NOT(ISBLANK(VLOOKUP(A180,'ITS Apps-IIPM'!$E$4:$V$291,3,FALSE))),VLOOKUP(A180,'ITS Apps-IIPM'!$E$4:$V$291,3,FALSE),"")</f>
        <v>Franz, Laurent (RBC IS)</v>
      </c>
      <c r="H180" s="79" t="str">
        <f>IF("5-Confirmed SLA Not Required"=VLOOKUP(A180,'ITS Apps-IIPM'!$E$4:$V$291,12,FALSE),"N/A",IF("2-In Progress"=VLOOKUP(A180,'ITS Apps-IIPM'!$E$4:$V$291,12,FALSE),"In Progress",""))</f>
        <v/>
      </c>
      <c r="I180" s="79" t="str">
        <f>IF(NOT(ISBLANK(VLOOKUP(A180,'ITS Apps-IIPM'!$E$4:$V$291,18,FALSE))),VLOOKUP(A180,'ITS Apps-IIPM'!$E$4:$V$291,18,FALSE),"")</f>
        <v/>
      </c>
      <c r="J180" s="79" t="str">
        <f>IF(NOT(ISBLANK(VLOOKUP(A180,'ITS Apps-IIPM'!$E$4:$BB$291,21,FALSE))),VLOOKUP(A180,'ITS Apps-IIPM'!$E$4:$BB$291,21,FALSE),"")</f>
        <v>1-In Good Standing</v>
      </c>
      <c r="K180" s="79" t="str">
        <f>IF(NOT(ISBLANK(VLOOKUP(A180,'ITS Apps-IIPM'!$E$4:$BB$291,22,FALSE))),VLOOKUP(A180,'ITS Apps-IIPM'!$E$4:$BB$291,22,FALSE),"")</f>
        <v/>
      </c>
      <c r="L180" s="79" t="str">
        <f>IF(NOT(ISBLANK(VLOOKUP(A180,'ITS Apps-IIPM'!$E$4:$BB$291,23,FALSE))),VLOOKUP(A180,'ITS Apps-IIPM'!$E$4:$BB$291,23,FALSE),"")</f>
        <v/>
      </c>
      <c r="M180" s="79" t="str">
        <f>IF(NOT(ISBLANK(VLOOKUP(A180,'ITS Apps-IIPM'!$E$4:$BB$291,24,FALSE))),VLOOKUP(A180,'ITS Apps-IIPM'!$E$4:$BB$291,24,FALSE),"")</f>
        <v>1-In Good Standing</v>
      </c>
      <c r="N180" s="79" t="str">
        <f>IF(NOT(ISBLANK(VLOOKUP(A180,'ITS Apps-IIPM'!$E$4:$BB$291,25,FALSE))),VLOOKUP(A180,'ITS Apps-IIPM'!$E$4:$BB$291,25,FALSE),"")</f>
        <v/>
      </c>
    </row>
    <row r="181" spans="1:14">
      <c r="A181" s="56" t="s">
        <v>728</v>
      </c>
      <c r="B181" t="str">
        <f>IF(NOT(ISBLANK(VLOOKUP(A181,'ITS Apps-IIPM'!$E$4:$V$291,2,FALSE))),VLOOKUP(A181,'ITS Apps-IIPM'!$E$4:$V$291,2,FALSE),"")</f>
        <v>Kofax Capture Luxembourg</v>
      </c>
      <c r="C181" t="str">
        <f>IF(NOT(ISBLANK(VLOOKUP(A181,'ITS Apps-IIPM'!$E$4:$V$291,4,FALSE))),VLOOKUP(A181,'ITS Apps-IIPM'!$E$4:$V$291,4,FALSE),"")</f>
        <v>Stefanovic, Snezana</v>
      </c>
      <c r="D181" s="79">
        <f>IF(NOT(ISBLANK(VLOOKUP(A181,'ITS Apps-IIPM'!$E$4:$V$291,13,FALSE))),VLOOKUP(A181,'ITS Apps-IIPM'!$E$4:$V$291,13,FALSE),"")</f>
        <v>42912</v>
      </c>
      <c r="E181" s="79">
        <f>IF(NOT(ISBLANK(VLOOKUP(A181,'ITS Apps-IIPM'!$E$4:$V$291,14,FALSE))),VLOOKUP(A181,'ITS Apps-IIPM'!$E$4:$V$291,14,FALSE),"")</f>
        <v>43277</v>
      </c>
      <c r="F181" s="79" t="str">
        <f>IF(NOT(ISBLANK(VLOOKUP(A181,'ITS Apps-IIPM'!$E$4:$V$291,15,FALSE))),VLOOKUP(A181,'ITS Apps-IIPM'!$E$4:$V$291,15,FALSE),"")</f>
        <v>2 year</v>
      </c>
      <c r="G181" s="79" t="str">
        <f>IF(NOT(ISBLANK(VLOOKUP(A181,'ITS Apps-IIPM'!$E$4:$V$291,3,FALSE))),VLOOKUP(A181,'ITS Apps-IIPM'!$E$4:$V$291,3,FALSE),"")</f>
        <v>Franz, Laurent (RBC IS)</v>
      </c>
      <c r="H181" s="79" t="str">
        <f>IF("5-Confirmed SLA Not Required"=VLOOKUP(A181,'ITS Apps-IIPM'!$E$4:$V$291,12,FALSE),"N/A",IF("2-In Progress"=VLOOKUP(A181,'ITS Apps-IIPM'!$E$4:$V$291,12,FALSE),"In Progress",""))</f>
        <v/>
      </c>
      <c r="I181" s="79" t="str">
        <f>IF(NOT(ISBLANK(VLOOKUP(A181,'ITS Apps-IIPM'!$E$4:$V$291,18,FALSE))),VLOOKUP(A181,'ITS Apps-IIPM'!$E$4:$V$291,18,FALSE),"")</f>
        <v/>
      </c>
      <c r="J181" s="79" t="str">
        <f>IF(NOT(ISBLANK(VLOOKUP(A181,'ITS Apps-IIPM'!$E$4:$BB$291,21,FALSE))),VLOOKUP(A181,'ITS Apps-IIPM'!$E$4:$BB$291,21,FALSE),"")</f>
        <v>1-In Good Standing</v>
      </c>
      <c r="K181" s="79" t="str">
        <f>IF(NOT(ISBLANK(VLOOKUP(A181,'ITS Apps-IIPM'!$E$4:$BB$291,22,FALSE))),VLOOKUP(A181,'ITS Apps-IIPM'!$E$4:$BB$291,22,FALSE),"")</f>
        <v/>
      </c>
      <c r="L181" s="79" t="str">
        <f>IF(NOT(ISBLANK(VLOOKUP(A181,'ITS Apps-IIPM'!$E$4:$BB$291,23,FALSE))),VLOOKUP(A181,'ITS Apps-IIPM'!$E$4:$BB$291,23,FALSE),"")</f>
        <v/>
      </c>
      <c r="M181" s="79" t="str">
        <f>IF(NOT(ISBLANK(VLOOKUP(A181,'ITS Apps-IIPM'!$E$4:$BB$291,24,FALSE))),VLOOKUP(A181,'ITS Apps-IIPM'!$E$4:$BB$291,24,FALSE),"")</f>
        <v>6-Infrastructure/ Availability Implemented</v>
      </c>
      <c r="N181" s="79" t="str">
        <f>IF(NOT(ISBLANK(VLOOKUP(A181,'ITS Apps-IIPM'!$E$4:$BB$291,25,FALSE))),VLOOKUP(A181,'ITS Apps-IIPM'!$E$4:$BB$291,25,FALSE),"")</f>
        <v/>
      </c>
    </row>
    <row r="182" spans="1:14">
      <c r="A182" s="56" t="s">
        <v>735</v>
      </c>
      <c r="B182" t="str">
        <f>IF(NOT(ISBLANK(VLOOKUP(A182,'ITS Apps-IIPM'!$E$4:$V$291,2,FALSE))),VLOOKUP(A182,'ITS Apps-IIPM'!$E$4:$V$291,2,FALSE),"")</f>
        <v>Fund Accounting Global Custody GATEWAY</v>
      </c>
      <c r="C182" t="str">
        <f>IF(NOT(ISBLANK(VLOOKUP(A182,'ITS Apps-IIPM'!$E$4:$V$291,4,FALSE))),VLOOKUP(A182,'ITS Apps-IIPM'!$E$4:$V$291,4,FALSE),"")</f>
        <v>Stefanovic, Snezana</v>
      </c>
      <c r="D182" s="79">
        <f>IF(NOT(ISBLANK(VLOOKUP(A182,'ITS Apps-IIPM'!$E$4:$V$291,13,FALSE))),VLOOKUP(A182,'ITS Apps-IIPM'!$E$4:$V$291,13,FALSE),"")</f>
        <v>42907</v>
      </c>
      <c r="E182" s="79">
        <f>IF(NOT(ISBLANK(VLOOKUP(A182,'ITS Apps-IIPM'!$E$4:$V$291,14,FALSE))),VLOOKUP(A182,'ITS Apps-IIPM'!$E$4:$V$291,14,FALSE),"")</f>
        <v>43271</v>
      </c>
      <c r="F182" s="79" t="str">
        <f>IF(NOT(ISBLANK(VLOOKUP(A182,'ITS Apps-IIPM'!$E$4:$V$291,15,FALSE))),VLOOKUP(A182,'ITS Apps-IIPM'!$E$4:$V$291,15,FALSE),"")</f>
        <v>Quarterly</v>
      </c>
      <c r="G182" s="79" t="str">
        <f>IF(NOT(ISBLANK(VLOOKUP(A182,'ITS Apps-IIPM'!$E$4:$V$291,3,FALSE))),VLOOKUP(A182,'ITS Apps-IIPM'!$E$4:$V$291,3,FALSE),"")</f>
        <v>Franz, Laurent (RBC IS)</v>
      </c>
      <c r="H182" s="79" t="str">
        <f>IF("5-Confirmed SLA Not Required"=VLOOKUP(A182,'ITS Apps-IIPM'!$E$4:$V$291,12,FALSE),"N/A",IF("2-In Progress"=VLOOKUP(A182,'ITS Apps-IIPM'!$E$4:$V$291,12,FALSE),"In Progress",""))</f>
        <v/>
      </c>
      <c r="I182" s="79" t="str">
        <f>IF(NOT(ISBLANK(VLOOKUP(A182,'ITS Apps-IIPM'!$E$4:$V$291,18,FALSE))),VLOOKUP(A182,'ITS Apps-IIPM'!$E$4:$V$291,18,FALSE),"")</f>
        <v/>
      </c>
      <c r="J182" s="79" t="str">
        <f>IF(NOT(ISBLANK(VLOOKUP(A182,'ITS Apps-IIPM'!$E$4:$BB$291,21,FALSE))),VLOOKUP(A182,'ITS Apps-IIPM'!$E$4:$BB$291,21,FALSE),"")</f>
        <v>1-In Good Standing</v>
      </c>
      <c r="K182" s="79" t="str">
        <f>IF(NOT(ISBLANK(VLOOKUP(A182,'ITS Apps-IIPM'!$E$4:$BB$291,22,FALSE))),VLOOKUP(A182,'ITS Apps-IIPM'!$E$4:$BB$291,22,FALSE),"")</f>
        <v/>
      </c>
      <c r="L182" s="79" t="str">
        <f>IF(NOT(ISBLANK(VLOOKUP(A182,'ITS Apps-IIPM'!$E$4:$BB$291,23,FALSE))),VLOOKUP(A182,'ITS Apps-IIPM'!$E$4:$BB$291,23,FALSE),"")</f>
        <v/>
      </c>
      <c r="M182" s="79" t="str">
        <f>IF(NOT(ISBLANK(VLOOKUP(A182,'ITS Apps-IIPM'!$E$4:$BB$291,24,FALSE))),VLOOKUP(A182,'ITS Apps-IIPM'!$E$4:$BB$291,24,FALSE),"")</f>
        <v>6-Infrastructure/ Availability Implemented</v>
      </c>
      <c r="N182" s="79" t="str">
        <f>IF(NOT(ISBLANK(VLOOKUP(A182,'ITS Apps-IIPM'!$E$4:$BB$291,25,FALSE))),VLOOKUP(A182,'ITS Apps-IIPM'!$E$4:$BB$291,25,FALSE),"")</f>
        <v/>
      </c>
    </row>
    <row r="183" spans="1:14">
      <c r="A183" s="56" t="s">
        <v>461</v>
      </c>
      <c r="B183" t="str">
        <f>IF(NOT(ISBLANK(VLOOKUP(A183,'ITS Apps-IIPM'!$E$4:$V$291,2,FALSE))),VLOOKUP(A183,'ITS Apps-IIPM'!$E$4:$V$291,2,FALSE),"")</f>
        <v>Securities Lending Interactive</v>
      </c>
      <c r="C183" t="str">
        <f>IF(NOT(ISBLANK(VLOOKUP(A183,'ITS Apps-IIPM'!$E$4:$V$291,4,FALSE))),VLOOKUP(A183,'ITS Apps-IIPM'!$E$4:$V$291,4,FALSE),"")</f>
        <v>Rastegar, Afsaneh</v>
      </c>
      <c r="D183" s="79">
        <f>IF(NOT(ISBLANK(VLOOKUP(A183,'ITS Apps-IIPM'!$E$4:$V$291,13,FALSE))),VLOOKUP(A183,'ITS Apps-IIPM'!$E$4:$V$291,13,FALSE),"")</f>
        <v>43077</v>
      </c>
      <c r="E183" s="79">
        <f>IF(NOT(ISBLANK(VLOOKUP(A183,'ITS Apps-IIPM'!$E$4:$V$291,14,FALSE))),VLOOKUP(A183,'ITS Apps-IIPM'!$E$4:$V$291,14,FALSE),"")</f>
        <v>43442</v>
      </c>
      <c r="F183" s="79" t="str">
        <f>IF(NOT(ISBLANK(VLOOKUP(A183,'ITS Apps-IIPM'!$E$4:$V$291,15,FALSE))),VLOOKUP(A183,'ITS Apps-IIPM'!$E$4:$V$291,15,FALSE),"")</f>
        <v>Quarterly</v>
      </c>
      <c r="G183" s="79" t="str">
        <f>IF(NOT(ISBLANK(VLOOKUP(A183,'ITS Apps-IIPM'!$E$4:$V$291,3,FALSE))),VLOOKUP(A183,'ITS Apps-IIPM'!$E$4:$V$291,3,FALSE),"")</f>
        <v>Pramanik, Anshu</v>
      </c>
      <c r="H183" s="79" t="str">
        <f>IF("5-Confirmed SLA Not Required"=VLOOKUP(A183,'ITS Apps-IIPM'!$E$4:$V$291,12,FALSE),"N/A",IF("2-In Progress"=VLOOKUP(A183,'ITS Apps-IIPM'!$E$4:$V$291,12,FALSE),"In Progress",""))</f>
        <v/>
      </c>
      <c r="I183" s="79" t="str">
        <f>IF(NOT(ISBLANK(VLOOKUP(A183,'ITS Apps-IIPM'!$E$4:$V$291,18,FALSE))),VLOOKUP(A183,'ITS Apps-IIPM'!$E$4:$V$291,18,FALSE),"")</f>
        <v/>
      </c>
      <c r="J183" s="79" t="str">
        <f>IF(NOT(ISBLANK(VLOOKUP(A183,'ITS Apps-IIPM'!$E$4:$BB$291,21,FALSE))),VLOOKUP(A183,'ITS Apps-IIPM'!$E$4:$BB$291,21,FALSE),"")</f>
        <v>1-In Good Standing</v>
      </c>
      <c r="K183" s="79" t="str">
        <f>IF(NOT(ISBLANK(VLOOKUP(A183,'ITS Apps-IIPM'!$E$4:$BB$291,22,FALSE))),VLOOKUP(A183,'ITS Apps-IIPM'!$E$4:$BB$291,22,FALSE),"")</f>
        <v/>
      </c>
      <c r="L183" s="79" t="str">
        <f>IF(NOT(ISBLANK(VLOOKUP(A183,'ITS Apps-IIPM'!$E$4:$BB$291,23,FALSE))),VLOOKUP(A183,'ITS Apps-IIPM'!$E$4:$BB$291,23,FALSE),"")</f>
        <v/>
      </c>
      <c r="M183" s="79" t="str">
        <f>IF(NOT(ISBLANK(VLOOKUP(A183,'ITS Apps-IIPM'!$E$4:$BB$291,24,FALSE))),VLOOKUP(A183,'ITS Apps-IIPM'!$E$4:$BB$291,24,FALSE),"")</f>
        <v>1-In Good Standing</v>
      </c>
      <c r="N183" s="79" t="str">
        <f>IF(NOT(ISBLANK(VLOOKUP(A183,'ITS Apps-IIPM'!$E$4:$BB$291,25,FALSE))),VLOOKUP(A183,'ITS Apps-IIPM'!$E$4:$BB$291,25,FALSE),"")</f>
        <v/>
      </c>
    </row>
    <row r="184" spans="1:14">
      <c r="A184" s="56" t="s">
        <v>269</v>
      </c>
      <c r="B184" t="str">
        <f>IF(NOT(ISBLANK(VLOOKUP(A184,'ITS Apps-IIPM'!$E$4:$V$291,2,FALSE))),VLOOKUP(A184,'ITS Apps-IIPM'!$E$4:$V$291,2,FALSE),"")</f>
        <v>euHReka (NgA)</v>
      </c>
      <c r="C184" t="str">
        <f>IF(NOT(ISBLANK(VLOOKUP(A184,'ITS Apps-IIPM'!$E$4:$V$291,4,FALSE))),VLOOKUP(A184,'ITS Apps-IIPM'!$E$4:$V$291,4,FALSE),"")</f>
        <v>Stefanovic, Snezana</v>
      </c>
      <c r="D184" s="79">
        <f>IF(NOT(ISBLANK(VLOOKUP(A184,'ITS Apps-IIPM'!$E$4:$V$291,13,FALSE))),VLOOKUP(A184,'ITS Apps-IIPM'!$E$4:$V$291,13,FALSE),"")</f>
        <v>42901</v>
      </c>
      <c r="E184" s="79">
        <f>IF(NOT(ISBLANK(VLOOKUP(A184,'ITS Apps-IIPM'!$E$4:$V$291,14,FALSE))),VLOOKUP(A184,'ITS Apps-IIPM'!$E$4:$V$291,14,FALSE),"")</f>
        <v>43266</v>
      </c>
      <c r="F184" s="79" t="str">
        <f>IF(NOT(ISBLANK(VLOOKUP(A184,'ITS Apps-IIPM'!$E$4:$V$291,15,FALSE))),VLOOKUP(A184,'ITS Apps-IIPM'!$E$4:$V$291,15,FALSE),"")</f>
        <v>Quarterly</v>
      </c>
      <c r="G184" s="79" t="str">
        <f>IF(NOT(ISBLANK(VLOOKUP(A184,'ITS Apps-IIPM'!$E$4:$V$291,3,FALSE))),VLOOKUP(A184,'ITS Apps-IIPM'!$E$4:$V$291,3,FALSE),"")</f>
        <v>Hillard, Philippe (RBC IS)</v>
      </c>
      <c r="H184" s="79" t="str">
        <f>IF("5-Confirmed SLA Not Required"=VLOOKUP(A184,'ITS Apps-IIPM'!$E$4:$V$291,12,FALSE),"N/A",IF("2-In Progress"=VLOOKUP(A184,'ITS Apps-IIPM'!$E$4:$V$291,12,FALSE),"In Progress",""))</f>
        <v/>
      </c>
      <c r="I184" s="79" t="str">
        <f>IF(NOT(ISBLANK(VLOOKUP(A184,'ITS Apps-IIPM'!$E$4:$V$291,18,FALSE))),VLOOKUP(A184,'ITS Apps-IIPM'!$E$4:$V$291,18,FALSE),"")</f>
        <v/>
      </c>
      <c r="J184" s="79" t="str">
        <f>IF(NOT(ISBLANK(VLOOKUP(A184,'ITS Apps-IIPM'!$E$4:$BB$291,21,FALSE))),VLOOKUP(A184,'ITS Apps-IIPM'!$E$4:$BB$291,21,FALSE),"")</f>
        <v>1-In Good Standing</v>
      </c>
      <c r="K184" s="79" t="str">
        <f>IF(NOT(ISBLANK(VLOOKUP(A184,'ITS Apps-IIPM'!$E$4:$BB$291,22,FALSE))),VLOOKUP(A184,'ITS Apps-IIPM'!$E$4:$BB$291,22,FALSE),"")</f>
        <v/>
      </c>
      <c r="L184" s="79" t="str">
        <f>IF(NOT(ISBLANK(VLOOKUP(A184,'ITS Apps-IIPM'!$E$4:$BB$291,23,FALSE))),VLOOKUP(A184,'ITS Apps-IIPM'!$E$4:$BB$291,23,FALSE),"")</f>
        <v/>
      </c>
      <c r="M184" s="79" t="str">
        <f>IF(NOT(ISBLANK(VLOOKUP(A184,'ITS Apps-IIPM'!$E$4:$BB$291,24,FALSE))),VLOOKUP(A184,'ITS Apps-IIPM'!$E$4:$BB$291,24,FALSE),"")</f>
        <v>6-Infrastructure/ Availability Implemented</v>
      </c>
      <c r="N184" s="79" t="str">
        <f>IF(NOT(ISBLANK(VLOOKUP(A184,'ITS Apps-IIPM'!$E$4:$BB$291,25,FALSE))),VLOOKUP(A184,'ITS Apps-IIPM'!$E$4:$BB$291,25,FALSE),"")</f>
        <v/>
      </c>
    </row>
    <row r="185" spans="1:14">
      <c r="A185" s="56" t="s">
        <v>1381</v>
      </c>
      <c r="B185" t="str">
        <f>IF(NOT(ISBLANK(VLOOKUP(A185,'ITS Apps-IIPM'!$E$4:$V$291,2,FALSE))),VLOOKUP(A185,'ITS Apps-IIPM'!$E$4:$V$291,2,FALSE),"")</f>
        <v>I&amp;TS Consolidated Data Warehouse</v>
      </c>
      <c r="C185" t="str">
        <f>IF(NOT(ISBLANK(VLOOKUP(A185,'ITS Apps-IIPM'!$E$4:$V$291,4,FALSE))),VLOOKUP(A185,'ITS Apps-IIPM'!$E$4:$V$291,4,FALSE),"")</f>
        <v>Stefanovic, Snezana</v>
      </c>
      <c r="D185" s="79" t="str">
        <f>IF(NOT(ISBLANK(VLOOKUP(A185,'ITS Apps-IIPM'!$E$4:$V$291,13,FALSE))),VLOOKUP(A185,'ITS Apps-IIPM'!$E$4:$V$291,13,FALSE),"")</f>
        <v/>
      </c>
      <c r="E185" s="79" t="str">
        <f>IF(NOT(ISBLANK(VLOOKUP(A185,'ITS Apps-IIPM'!$E$4:$V$291,14,FALSE))),VLOOKUP(A185,'ITS Apps-IIPM'!$E$4:$V$291,14,FALSE),"")</f>
        <v/>
      </c>
      <c r="F185" s="79" t="str">
        <f>IF(NOT(ISBLANK(VLOOKUP(A185,'ITS Apps-IIPM'!$E$4:$V$291,15,FALSE))),VLOOKUP(A185,'ITS Apps-IIPM'!$E$4:$V$291,15,FALSE),"")</f>
        <v/>
      </c>
      <c r="G185" s="79" t="str">
        <f>IF(NOT(ISBLANK(VLOOKUP(A185,'ITS Apps-IIPM'!$E$4:$V$291,3,FALSE))),VLOOKUP(A185,'ITS Apps-IIPM'!$E$4:$V$291,3,FALSE),"")</f>
        <v>Wong, Andrew Z (RBC IS)</v>
      </c>
      <c r="H185" s="79" t="str">
        <f>IF("5-Confirmed SLA Not Required"=VLOOKUP(A185,'ITS Apps-IIPM'!$E$4:$V$291,12,FALSE),"N/A",IF("2-In Progress"=VLOOKUP(A185,'ITS Apps-IIPM'!$E$4:$V$291,12,FALSE),"In Progress",""))</f>
        <v/>
      </c>
      <c r="I185" s="79" t="str">
        <f>IF(NOT(ISBLANK(VLOOKUP(A185,'ITS Apps-IIPM'!$E$4:$V$291,18,FALSE))),VLOOKUP(A185,'ITS Apps-IIPM'!$E$4:$V$291,18,FALSE),"")</f>
        <v/>
      </c>
      <c r="J185" s="79" t="str">
        <f>IF(NOT(ISBLANK(VLOOKUP(A185,'ITS Apps-IIPM'!$E$4:$BB$291,21,FALSE))),VLOOKUP(A185,'ITS Apps-IIPM'!$E$4:$BB$291,21,FALSE),"")</f>
        <v/>
      </c>
      <c r="K185" s="79" t="str">
        <f>IF(NOT(ISBLANK(VLOOKUP(A185,'ITS Apps-IIPM'!$E$4:$BB$291,22,FALSE))),VLOOKUP(A185,'ITS Apps-IIPM'!$E$4:$BB$291,22,FALSE),"")</f>
        <v/>
      </c>
      <c r="L185" s="79" t="str">
        <f>IF(NOT(ISBLANK(VLOOKUP(A185,'ITS Apps-IIPM'!$E$4:$BB$291,23,FALSE))),VLOOKUP(A185,'ITS Apps-IIPM'!$E$4:$BB$291,23,FALSE),"")</f>
        <v/>
      </c>
      <c r="M185" s="79" t="str">
        <f>IF(NOT(ISBLANK(VLOOKUP(A185,'ITS Apps-IIPM'!$E$4:$BB$291,24,FALSE))),VLOOKUP(A185,'ITS Apps-IIPM'!$E$4:$BB$291,24,FALSE),"")</f>
        <v/>
      </c>
      <c r="N185" s="79" t="str">
        <f>IF(NOT(ISBLANK(VLOOKUP(A185,'ITS Apps-IIPM'!$E$4:$BB$291,25,FALSE))),VLOOKUP(A185,'ITS Apps-IIPM'!$E$4:$BB$291,25,FALSE),"")</f>
        <v/>
      </c>
    </row>
    <row r="186" spans="1:14">
      <c r="A186" s="56" t="s">
        <v>463</v>
      </c>
      <c r="B186" t="str">
        <f>IF(NOT(ISBLANK(VLOOKUP(A186,'ITS Apps-IIPM'!$E$4:$V$291,2,FALSE))),VLOOKUP(A186,'ITS Apps-IIPM'!$E$4:$V$291,2,FALSE),"")</f>
        <v>ONESOURCE Accounts Production</v>
      </c>
      <c r="C186" t="str">
        <f>IF(NOT(ISBLANK(VLOOKUP(A186,'ITS Apps-IIPM'!$E$4:$V$291,4,FALSE))),VLOOKUP(A186,'ITS Apps-IIPM'!$E$4:$V$291,4,FALSE),"")</f>
        <v>de Lucy, Chloe</v>
      </c>
      <c r="D186" s="79">
        <f>IF(NOT(ISBLANK(VLOOKUP(A186,'ITS Apps-IIPM'!$E$4:$V$291,13,FALSE))),VLOOKUP(A186,'ITS Apps-IIPM'!$E$4:$V$291,13,FALSE),"")</f>
        <v>42855</v>
      </c>
      <c r="E186" s="79">
        <f>IF(NOT(ISBLANK(VLOOKUP(A186,'ITS Apps-IIPM'!$E$4:$V$291,14,FALSE))),VLOOKUP(A186,'ITS Apps-IIPM'!$E$4:$V$291,14,FALSE),"")</f>
        <v>43220</v>
      </c>
      <c r="F186" s="79" t="str">
        <f>IF(NOT(ISBLANK(VLOOKUP(A186,'ITS Apps-IIPM'!$E$4:$V$291,15,FALSE))),VLOOKUP(A186,'ITS Apps-IIPM'!$E$4:$V$291,15,FALSE),"")</f>
        <v>Quarterly</v>
      </c>
      <c r="G186" s="79" t="str">
        <f>IF(NOT(ISBLANK(VLOOKUP(A186,'ITS Apps-IIPM'!$E$4:$V$291,3,FALSE))),VLOOKUP(A186,'ITS Apps-IIPM'!$E$4:$V$291,3,FALSE),"")</f>
        <v>Parras, Maria (RBC IS)</v>
      </c>
      <c r="H186" s="79" t="str">
        <f>IF("5-Confirmed SLA Not Required"=VLOOKUP(A186,'ITS Apps-IIPM'!$E$4:$V$291,12,FALSE),"N/A",IF("2-In Progress"=VLOOKUP(A186,'ITS Apps-IIPM'!$E$4:$V$291,12,FALSE),"In Progress",""))</f>
        <v/>
      </c>
      <c r="I186" s="79" t="str">
        <f>IF(NOT(ISBLANK(VLOOKUP(A186,'ITS Apps-IIPM'!$E$4:$V$291,18,FALSE))),VLOOKUP(A186,'ITS Apps-IIPM'!$E$4:$V$291,18,FALSE),"")</f>
        <v/>
      </c>
      <c r="J186" s="79" t="str">
        <f>IF(NOT(ISBLANK(VLOOKUP(A186,'ITS Apps-IIPM'!$E$4:$BB$291,21,FALSE))),VLOOKUP(A186,'ITS Apps-IIPM'!$E$4:$BB$291,21,FALSE),"")</f>
        <v>3-Not Started</v>
      </c>
      <c r="K186" s="79" t="str">
        <f>IF(NOT(ISBLANK(VLOOKUP(A186,'ITS Apps-IIPM'!$E$4:$BB$291,22,FALSE))),VLOOKUP(A186,'ITS Apps-IIPM'!$E$4:$BB$291,22,FALSE),"")</f>
        <v/>
      </c>
      <c r="L186" s="79" t="str">
        <f>IF(NOT(ISBLANK(VLOOKUP(A186,'ITS Apps-IIPM'!$E$4:$BB$291,23,FALSE))),VLOOKUP(A186,'ITS Apps-IIPM'!$E$4:$BB$291,23,FALSE),"")</f>
        <v/>
      </c>
      <c r="M186" s="79" t="str">
        <f>IF(NOT(ISBLANK(VLOOKUP(A186,'ITS Apps-IIPM'!$E$4:$BB$291,24,FALSE))),VLOOKUP(A186,'ITS Apps-IIPM'!$E$4:$BB$291,24,FALSE),"")</f>
        <v>3-Not Started</v>
      </c>
      <c r="N186" s="79" t="str">
        <f>IF(NOT(ISBLANK(VLOOKUP(A186,'ITS Apps-IIPM'!$E$4:$BB$291,25,FALSE))),VLOOKUP(A186,'ITS Apps-IIPM'!$E$4:$BB$291,25,FALSE),"")</f>
        <v/>
      </c>
    </row>
    <row r="187" spans="1:14">
      <c r="A187" s="56" t="s">
        <v>465</v>
      </c>
      <c r="B187" t="str">
        <f>IF(NOT(ISBLANK(VLOOKUP(A187,'ITS Apps-IIPM'!$E$4:$V$291,2,FALSE))),VLOOKUP(A187,'ITS Apps-IIPM'!$E$4:$V$291,2,FALSE),"")</f>
        <v>Document Centre</v>
      </c>
      <c r="C187" t="str">
        <f>IF(NOT(ISBLANK(VLOOKUP(A187,'ITS Apps-IIPM'!$E$4:$V$291,4,FALSE))),VLOOKUP(A187,'ITS Apps-IIPM'!$E$4:$V$291,4,FALSE),"")</f>
        <v>de Lucy, Chloe</v>
      </c>
      <c r="D187" s="79">
        <f>IF(NOT(ISBLANK(VLOOKUP(A187,'ITS Apps-IIPM'!$E$4:$V$291,13,FALSE))),VLOOKUP(A187,'ITS Apps-IIPM'!$E$4:$V$291,13,FALSE),"")</f>
        <v>42818</v>
      </c>
      <c r="E187" s="79">
        <f>IF(NOT(ISBLANK(VLOOKUP(A187,'ITS Apps-IIPM'!$E$4:$V$291,14,FALSE))),VLOOKUP(A187,'ITS Apps-IIPM'!$E$4:$V$291,14,FALSE),"")</f>
        <v>43183</v>
      </c>
      <c r="F187" s="79" t="str">
        <f>IF(NOT(ISBLANK(VLOOKUP(A187,'ITS Apps-IIPM'!$E$4:$V$291,15,FALSE))),VLOOKUP(A187,'ITS Apps-IIPM'!$E$4:$V$291,15,FALSE),"")</f>
        <v>Mutually Agreeable</v>
      </c>
      <c r="G187" s="79" t="str">
        <f>IF(NOT(ISBLANK(VLOOKUP(A187,'ITS Apps-IIPM'!$E$4:$V$291,3,FALSE))),VLOOKUP(A187,'ITS Apps-IIPM'!$E$4:$V$291,3,FALSE),"")</f>
        <v>Panic, Vladan (RBC IS)</v>
      </c>
      <c r="H187" s="79" t="str">
        <f>IF("5-Confirmed SLA Not Required"=VLOOKUP(A187,'ITS Apps-IIPM'!$E$4:$V$291,12,FALSE),"N/A",IF("2-In Progress"=VLOOKUP(A187,'ITS Apps-IIPM'!$E$4:$V$291,12,FALSE),"In Progress",""))</f>
        <v/>
      </c>
      <c r="I187" s="79" t="str">
        <f>IF(NOT(ISBLANK(VLOOKUP(A187,'ITS Apps-IIPM'!$E$4:$V$291,18,FALSE))),VLOOKUP(A187,'ITS Apps-IIPM'!$E$4:$V$291,18,FALSE),"")</f>
        <v/>
      </c>
      <c r="J187" s="79" t="str">
        <f>IF(NOT(ISBLANK(VLOOKUP(A187,'ITS Apps-IIPM'!$E$4:$BB$291,21,FALSE))),VLOOKUP(A187,'ITS Apps-IIPM'!$E$4:$BB$291,21,FALSE),"")</f>
        <v>3-Not Started</v>
      </c>
      <c r="K187" s="79" t="str">
        <f>IF(NOT(ISBLANK(VLOOKUP(A187,'ITS Apps-IIPM'!$E$4:$BB$291,22,FALSE))),VLOOKUP(A187,'ITS Apps-IIPM'!$E$4:$BB$291,22,FALSE),"")</f>
        <v/>
      </c>
      <c r="L187" s="79" t="str">
        <f>IF(NOT(ISBLANK(VLOOKUP(A187,'ITS Apps-IIPM'!$E$4:$BB$291,23,FALSE))),VLOOKUP(A187,'ITS Apps-IIPM'!$E$4:$BB$291,23,FALSE),"")</f>
        <v>vendor apps, don't expect to have KPIs</v>
      </c>
      <c r="M187" s="79" t="str">
        <f>IF(NOT(ISBLANK(VLOOKUP(A187,'ITS Apps-IIPM'!$E$4:$BB$291,24,FALSE))),VLOOKUP(A187,'ITS Apps-IIPM'!$E$4:$BB$291,24,FALSE),"")</f>
        <v>3-Not Started</v>
      </c>
      <c r="N187" s="79" t="str">
        <f>IF(NOT(ISBLANK(VLOOKUP(A187,'ITS Apps-IIPM'!$E$4:$BB$291,25,FALSE))),VLOOKUP(A187,'ITS Apps-IIPM'!$E$4:$BB$291,25,FALSE),"")</f>
        <v/>
      </c>
    </row>
    <row r="188" spans="1:14">
      <c r="A188" s="56" t="s">
        <v>467</v>
      </c>
      <c r="B188" t="str">
        <f>IF(NOT(ISBLANK(VLOOKUP(A188,'ITS Apps-IIPM'!$E$4:$V$291,2,FALSE))),VLOOKUP(A188,'ITS Apps-IIPM'!$E$4:$V$291,2,FALSE),"")</f>
        <v>ETF Hub</v>
      </c>
      <c r="C188" t="str">
        <f>IF(NOT(ISBLANK(VLOOKUP(A188,'ITS Apps-IIPM'!$E$4:$V$291,4,FALSE))),VLOOKUP(A188,'ITS Apps-IIPM'!$E$4:$V$291,4,FALSE),"")</f>
        <v>de Lucy, Chloe</v>
      </c>
      <c r="D188" s="79">
        <f>IF(NOT(ISBLANK(VLOOKUP(A188,'ITS Apps-IIPM'!$E$4:$V$291,13,FALSE))),VLOOKUP(A188,'ITS Apps-IIPM'!$E$4:$V$291,13,FALSE),"")</f>
        <v>42818</v>
      </c>
      <c r="E188" s="79">
        <f>IF(NOT(ISBLANK(VLOOKUP(A188,'ITS Apps-IIPM'!$E$4:$V$291,14,FALSE))),VLOOKUP(A188,'ITS Apps-IIPM'!$E$4:$V$291,14,FALSE),"")</f>
        <v>43183</v>
      </c>
      <c r="F188" s="79" t="str">
        <f>IF(NOT(ISBLANK(VLOOKUP(A188,'ITS Apps-IIPM'!$E$4:$V$291,15,FALSE))),VLOOKUP(A188,'ITS Apps-IIPM'!$E$4:$V$291,15,FALSE),"")</f>
        <v>Mutually Agreeable</v>
      </c>
      <c r="G188" s="79" t="str">
        <f>IF(NOT(ISBLANK(VLOOKUP(A188,'ITS Apps-IIPM'!$E$4:$V$291,3,FALSE))),VLOOKUP(A188,'ITS Apps-IIPM'!$E$4:$V$291,3,FALSE),"")</f>
        <v>Panic, Vladan (RBC IS)</v>
      </c>
      <c r="H188" s="79" t="str">
        <f>IF("5-Confirmed SLA Not Required"=VLOOKUP(A188,'ITS Apps-IIPM'!$E$4:$V$291,12,FALSE),"N/A",IF("2-In Progress"=VLOOKUP(A188,'ITS Apps-IIPM'!$E$4:$V$291,12,FALSE),"In Progress",""))</f>
        <v/>
      </c>
      <c r="I188" s="79" t="str">
        <f>IF(NOT(ISBLANK(VLOOKUP(A188,'ITS Apps-IIPM'!$E$4:$V$291,18,FALSE))),VLOOKUP(A188,'ITS Apps-IIPM'!$E$4:$V$291,18,FALSE),"")</f>
        <v/>
      </c>
      <c r="J188" s="79" t="str">
        <f>IF(NOT(ISBLANK(VLOOKUP(A188,'ITS Apps-IIPM'!$E$4:$BB$291,21,FALSE))),VLOOKUP(A188,'ITS Apps-IIPM'!$E$4:$BB$291,21,FALSE),"")</f>
        <v>3-Not Started</v>
      </c>
      <c r="K188" s="79" t="str">
        <f>IF(NOT(ISBLANK(VLOOKUP(A188,'ITS Apps-IIPM'!$E$4:$BB$291,22,FALSE))),VLOOKUP(A188,'ITS Apps-IIPM'!$E$4:$BB$291,22,FALSE),"")</f>
        <v/>
      </c>
      <c r="L188" s="79" t="str">
        <f>IF(NOT(ISBLANK(VLOOKUP(A188,'ITS Apps-IIPM'!$E$4:$BB$291,23,FALSE))),VLOOKUP(A188,'ITS Apps-IIPM'!$E$4:$BB$291,23,FALSE),"")</f>
        <v>vendor apps, don't expect to have KPIs</v>
      </c>
      <c r="M188" s="79" t="str">
        <f>IF(NOT(ISBLANK(VLOOKUP(A188,'ITS Apps-IIPM'!$E$4:$BB$291,24,FALSE))),VLOOKUP(A188,'ITS Apps-IIPM'!$E$4:$BB$291,24,FALSE),"")</f>
        <v>3-Not Started</v>
      </c>
      <c r="N188" s="79" t="str">
        <f>IF(NOT(ISBLANK(VLOOKUP(A188,'ITS Apps-IIPM'!$E$4:$BB$291,25,FALSE))),VLOOKUP(A188,'ITS Apps-IIPM'!$E$4:$BB$291,25,FALSE),"")</f>
        <v/>
      </c>
    </row>
    <row r="189" spans="1:14">
      <c r="A189" s="56" t="s">
        <v>469</v>
      </c>
      <c r="B189" t="str">
        <f>IF(NOT(ISBLANK(VLOOKUP(A189,'ITS Apps-IIPM'!$E$4:$V$291,2,FALSE))),VLOOKUP(A189,'ITS Apps-IIPM'!$E$4:$V$291,2,FALSE),"")</f>
        <v>MView</v>
      </c>
      <c r="C189" t="str">
        <f>IF(NOT(ISBLANK(VLOOKUP(A189,'ITS Apps-IIPM'!$E$4:$V$291,4,FALSE))),VLOOKUP(A189,'ITS Apps-IIPM'!$E$4:$V$291,4,FALSE),"")</f>
        <v>de Lucy, Chloe</v>
      </c>
      <c r="D189" s="79">
        <f>IF(NOT(ISBLANK(VLOOKUP(A189,'ITS Apps-IIPM'!$E$4:$V$291,13,FALSE))),VLOOKUP(A189,'ITS Apps-IIPM'!$E$4:$V$291,13,FALSE),"")</f>
        <v>42818</v>
      </c>
      <c r="E189" s="79">
        <f>IF(NOT(ISBLANK(VLOOKUP(A189,'ITS Apps-IIPM'!$E$4:$V$291,14,FALSE))),VLOOKUP(A189,'ITS Apps-IIPM'!$E$4:$V$291,14,FALSE),"")</f>
        <v>43183</v>
      </c>
      <c r="F189" s="79" t="str">
        <f>IF(NOT(ISBLANK(VLOOKUP(A189,'ITS Apps-IIPM'!$E$4:$V$291,15,FALSE))),VLOOKUP(A189,'ITS Apps-IIPM'!$E$4:$V$291,15,FALSE),"")</f>
        <v>Mutually Agreeable</v>
      </c>
      <c r="G189" s="79" t="str">
        <f>IF(NOT(ISBLANK(VLOOKUP(A189,'ITS Apps-IIPM'!$E$4:$V$291,3,FALSE))),VLOOKUP(A189,'ITS Apps-IIPM'!$E$4:$V$291,3,FALSE),"")</f>
        <v>Panic, Vladan (RBC IS)</v>
      </c>
      <c r="H189" s="79" t="str">
        <f>IF("5-Confirmed SLA Not Required"=VLOOKUP(A189,'ITS Apps-IIPM'!$E$4:$V$291,12,FALSE),"N/A",IF("2-In Progress"=VLOOKUP(A189,'ITS Apps-IIPM'!$E$4:$V$291,12,FALSE),"In Progress",""))</f>
        <v/>
      </c>
      <c r="I189" s="79" t="str">
        <f>IF(NOT(ISBLANK(VLOOKUP(A189,'ITS Apps-IIPM'!$E$4:$V$291,18,FALSE))),VLOOKUP(A189,'ITS Apps-IIPM'!$E$4:$V$291,18,FALSE),"")</f>
        <v/>
      </c>
      <c r="J189" s="79" t="str">
        <f>IF(NOT(ISBLANK(VLOOKUP(A189,'ITS Apps-IIPM'!$E$4:$BB$291,21,FALSE))),VLOOKUP(A189,'ITS Apps-IIPM'!$E$4:$BB$291,21,FALSE),"")</f>
        <v>3-Not Started</v>
      </c>
      <c r="K189" s="79" t="str">
        <f>IF(NOT(ISBLANK(VLOOKUP(A189,'ITS Apps-IIPM'!$E$4:$BB$291,22,FALSE))),VLOOKUP(A189,'ITS Apps-IIPM'!$E$4:$BB$291,22,FALSE),"")</f>
        <v/>
      </c>
      <c r="L189" s="79" t="str">
        <f>IF(NOT(ISBLANK(VLOOKUP(A189,'ITS Apps-IIPM'!$E$4:$BB$291,23,FALSE))),VLOOKUP(A189,'ITS Apps-IIPM'!$E$4:$BB$291,23,FALSE),"")</f>
        <v>vendor apps, don't expect to have KPIs</v>
      </c>
      <c r="M189" s="79" t="str">
        <f>IF(NOT(ISBLANK(VLOOKUP(A189,'ITS Apps-IIPM'!$E$4:$BB$291,24,FALSE))),VLOOKUP(A189,'ITS Apps-IIPM'!$E$4:$BB$291,24,FALSE),"")</f>
        <v>3-Not Started</v>
      </c>
      <c r="N189" s="79" t="str">
        <f>IF(NOT(ISBLANK(VLOOKUP(A189,'ITS Apps-IIPM'!$E$4:$BB$291,25,FALSE))),VLOOKUP(A189,'ITS Apps-IIPM'!$E$4:$BB$291,25,FALSE),"")</f>
        <v/>
      </c>
    </row>
    <row r="190" spans="1:14">
      <c r="A190" s="56" t="s">
        <v>471</v>
      </c>
      <c r="B190" t="str">
        <f>IF(NOT(ISBLANK(VLOOKUP(A190,'ITS Apps-IIPM'!$E$4:$V$291,2,FALSE))),VLOOKUP(A190,'ITS Apps-IIPM'!$E$4:$V$291,2,FALSE),"")</f>
        <v>ACE</v>
      </c>
      <c r="C190" t="str">
        <f>IF(NOT(ISBLANK(VLOOKUP(A190,'ITS Apps-IIPM'!$E$4:$V$291,4,FALSE))),VLOOKUP(A190,'ITS Apps-IIPM'!$E$4:$V$291,4,FALSE),"")</f>
        <v>Markakis, Bob</v>
      </c>
      <c r="D190" s="79">
        <f>IF(NOT(ISBLANK(VLOOKUP(A190,'ITS Apps-IIPM'!$E$4:$V$291,13,FALSE))),VLOOKUP(A190,'ITS Apps-IIPM'!$E$4:$V$291,13,FALSE),"")</f>
        <v>42850</v>
      </c>
      <c r="E190" s="79" t="str">
        <f>IF(NOT(ISBLANK(VLOOKUP(A190,'ITS Apps-IIPM'!$E$4:$V$291,14,FALSE))),VLOOKUP(A190,'ITS Apps-IIPM'!$E$4:$V$291,14,FALSE),"")</f>
        <v/>
      </c>
      <c r="F190" s="79" t="str">
        <f>IF(NOT(ISBLANK(VLOOKUP(A190,'ITS Apps-IIPM'!$E$4:$V$291,15,FALSE))),VLOOKUP(A190,'ITS Apps-IIPM'!$E$4:$V$291,15,FALSE),"")</f>
        <v>Quarterly</v>
      </c>
      <c r="G190" s="79" t="str">
        <f>IF(NOT(ISBLANK(VLOOKUP(A190,'ITS Apps-IIPM'!$E$4:$V$291,3,FALSE))),VLOOKUP(A190,'ITS Apps-IIPM'!$E$4:$V$291,3,FALSE),"")</f>
        <v>Williamson, Craig (RBC IS)</v>
      </c>
      <c r="H190" s="79" t="str">
        <f>IF("5-Confirmed SLA Not Required"=VLOOKUP(A190,'ITS Apps-IIPM'!$E$4:$V$291,12,FALSE),"N/A",IF("2-In Progress"=VLOOKUP(A190,'ITS Apps-IIPM'!$E$4:$V$291,12,FALSE),"In Progress",""))</f>
        <v/>
      </c>
      <c r="I190" s="79" t="str">
        <f>IF(NOT(ISBLANK(VLOOKUP(A190,'ITS Apps-IIPM'!$E$4:$V$291,18,FALSE))),VLOOKUP(A190,'ITS Apps-IIPM'!$E$4:$V$291,18,FALSE),"")</f>
        <v>can't open email approvals</v>
      </c>
      <c r="J190" s="79" t="str">
        <f>IF(NOT(ISBLANK(VLOOKUP(A190,'ITS Apps-IIPM'!$E$4:$BB$291,21,FALSE))),VLOOKUP(A190,'ITS Apps-IIPM'!$E$4:$BB$291,21,FALSE),"")</f>
        <v>1-In Good Standing</v>
      </c>
      <c r="K190" s="79" t="str">
        <f>IF(NOT(ISBLANK(VLOOKUP(A190,'ITS Apps-IIPM'!$E$4:$BB$291,22,FALSE))),VLOOKUP(A190,'ITS Apps-IIPM'!$E$4:$BB$291,22,FALSE),"")</f>
        <v/>
      </c>
      <c r="L190" s="79" t="str">
        <f>IF(NOT(ISBLANK(VLOOKUP(A190,'ITS Apps-IIPM'!$E$4:$BB$291,23,FALSE))),VLOOKUP(A190,'ITS Apps-IIPM'!$E$4:$BB$291,23,FALSE),"")</f>
        <v/>
      </c>
      <c r="M190" s="79" t="str">
        <f>IF(NOT(ISBLANK(VLOOKUP(A190,'ITS Apps-IIPM'!$E$4:$BB$291,24,FALSE))),VLOOKUP(A190,'ITS Apps-IIPM'!$E$4:$BB$291,24,FALSE),"")</f>
        <v>6-Infrastructure/ Availability Implemented</v>
      </c>
      <c r="N190" s="79" t="str">
        <f>IF(NOT(ISBLANK(VLOOKUP(A190,'ITS Apps-IIPM'!$E$4:$BB$291,25,FALSE))),VLOOKUP(A190,'ITS Apps-IIPM'!$E$4:$BB$291,25,FALSE),"")</f>
        <v/>
      </c>
    </row>
    <row r="191" spans="1:14">
      <c r="A191" s="56" t="s">
        <v>473</v>
      </c>
      <c r="B191" t="str">
        <f>IF(NOT(ISBLANK(VLOOKUP(A191,'ITS Apps-IIPM'!$E$4:$V$291,2,FALSE))),VLOOKUP(A191,'ITS Apps-IIPM'!$E$4:$V$291,2,FALSE),"")</f>
        <v>FEA</v>
      </c>
      <c r="C191" t="str">
        <f>IF(NOT(ISBLANK(VLOOKUP(A191,'ITS Apps-IIPM'!$E$4:$V$291,4,FALSE))),VLOOKUP(A191,'ITS Apps-IIPM'!$E$4:$V$291,4,FALSE),"")</f>
        <v>Rastegar, Afsaneh</v>
      </c>
      <c r="D191" s="79">
        <f>IF(NOT(ISBLANK(VLOOKUP(A191,'ITS Apps-IIPM'!$E$4:$V$291,13,FALSE))),VLOOKUP(A191,'ITS Apps-IIPM'!$E$4:$V$291,13,FALSE),"")</f>
        <v>42947</v>
      </c>
      <c r="E191" s="79">
        <f>IF(NOT(ISBLANK(VLOOKUP(A191,'ITS Apps-IIPM'!$E$4:$V$291,14,FALSE))),VLOOKUP(A191,'ITS Apps-IIPM'!$E$4:$V$291,14,FALSE),"")</f>
        <v>43309</v>
      </c>
      <c r="F191" s="79" t="str">
        <f>IF(NOT(ISBLANK(VLOOKUP(A191,'ITS Apps-IIPM'!$E$4:$V$291,15,FALSE))),VLOOKUP(A191,'ITS Apps-IIPM'!$E$4:$V$291,15,FALSE),"")</f>
        <v>Bi-Annually</v>
      </c>
      <c r="G191" s="79" t="str">
        <f>IF(NOT(ISBLANK(VLOOKUP(A191,'ITS Apps-IIPM'!$E$4:$V$291,3,FALSE))),VLOOKUP(A191,'ITS Apps-IIPM'!$E$4:$V$291,3,FALSE),"")</f>
        <v>Rodgers, Dave (RBC IS)</v>
      </c>
      <c r="H191" s="79" t="str">
        <f>IF("5-Confirmed SLA Not Required"=VLOOKUP(A191,'ITS Apps-IIPM'!$E$4:$V$291,12,FALSE),"N/A",IF("2-In Progress"=VLOOKUP(A191,'ITS Apps-IIPM'!$E$4:$V$291,12,FALSE),"In Progress",""))</f>
        <v/>
      </c>
      <c r="I191" s="79" t="str">
        <f>IF(NOT(ISBLANK(VLOOKUP(A191,'ITS Apps-IIPM'!$E$4:$V$291,18,FALSE))),VLOOKUP(A191,'ITS Apps-IIPM'!$E$4:$V$291,18,FALSE),"")</f>
        <v/>
      </c>
      <c r="J191" s="79" t="str">
        <f>IF(NOT(ISBLANK(VLOOKUP(A191,'ITS Apps-IIPM'!$E$4:$BB$291,21,FALSE))),VLOOKUP(A191,'ITS Apps-IIPM'!$E$4:$BB$291,21,FALSE),"")</f>
        <v>1-In Good Standing</v>
      </c>
      <c r="K191" s="79" t="str">
        <f>IF(NOT(ISBLANK(VLOOKUP(A191,'ITS Apps-IIPM'!$E$4:$BB$291,22,FALSE))),VLOOKUP(A191,'ITS Apps-IIPM'!$E$4:$BB$291,22,FALSE),"")</f>
        <v/>
      </c>
      <c r="L191" s="79" t="str">
        <f>IF(NOT(ISBLANK(VLOOKUP(A191,'ITS Apps-IIPM'!$E$4:$BB$291,23,FALSE))),VLOOKUP(A191,'ITS Apps-IIPM'!$E$4:$BB$291,23,FALSE),"")</f>
        <v>Hosted in London</v>
      </c>
      <c r="M191" s="79" t="str">
        <f>IF(NOT(ISBLANK(VLOOKUP(A191,'ITS Apps-IIPM'!$E$4:$BB$291,24,FALSE))),VLOOKUP(A191,'ITS Apps-IIPM'!$E$4:$BB$291,24,FALSE),"")</f>
        <v>6-Infrastructure/ Availability Implemented</v>
      </c>
      <c r="N191" s="79" t="str">
        <f>IF(NOT(ISBLANK(VLOOKUP(A191,'ITS Apps-IIPM'!$E$4:$BB$291,25,FALSE))),VLOOKUP(A191,'ITS Apps-IIPM'!$E$4:$BB$291,25,FALSE),"")</f>
        <v/>
      </c>
    </row>
    <row r="192" spans="1:14">
      <c r="A192" s="56" t="s">
        <v>477</v>
      </c>
      <c r="B192" t="str">
        <f>IF(NOT(ISBLANK(VLOOKUP(A192,'ITS Apps-IIPM'!$E$4:$V$291,2,FALSE))),VLOOKUP(A192,'ITS Apps-IIPM'!$E$4:$V$291,2,FALSE),"")</f>
        <v>TCS/PAS</v>
      </c>
      <c r="C192" t="str">
        <f>IF(NOT(ISBLANK(VLOOKUP(A192,'ITS Apps-IIPM'!$E$4:$V$291,4,FALSE))),VLOOKUP(A192,'ITS Apps-IIPM'!$E$4:$V$291,4,FALSE),"")</f>
        <v>de Lucy, Chloe</v>
      </c>
      <c r="D192" s="79">
        <f>IF(NOT(ISBLANK(VLOOKUP(A192,'ITS Apps-IIPM'!$E$4:$V$291,13,FALSE))),VLOOKUP(A192,'ITS Apps-IIPM'!$E$4:$V$291,13,FALSE),"")</f>
        <v>42887</v>
      </c>
      <c r="E192" s="79" t="str">
        <f>IF(NOT(ISBLANK(VLOOKUP(A192,'ITS Apps-IIPM'!$E$4:$V$291,14,FALSE))),VLOOKUP(A192,'ITS Apps-IIPM'!$E$4:$V$291,14,FALSE),"")</f>
        <v/>
      </c>
      <c r="F192" s="79" t="str">
        <f>IF(NOT(ISBLANK(VLOOKUP(A192,'ITS Apps-IIPM'!$E$4:$V$291,15,FALSE))),VLOOKUP(A192,'ITS Apps-IIPM'!$E$4:$V$291,15,FALSE),"")</f>
        <v>Mutually Agreeable</v>
      </c>
      <c r="G192" s="79" t="str">
        <f>IF(NOT(ISBLANK(VLOOKUP(A192,'ITS Apps-IIPM'!$E$4:$V$291,3,FALSE))),VLOOKUP(A192,'ITS Apps-IIPM'!$E$4:$V$291,3,FALSE),"")</f>
        <v>Abeymon, Sherly (RBC IS)</v>
      </c>
      <c r="H192" s="79" t="str">
        <f>IF("5-Confirmed SLA Not Required"=VLOOKUP(A192,'ITS Apps-IIPM'!$E$4:$V$291,12,FALSE),"N/A",IF("2-In Progress"=VLOOKUP(A192,'ITS Apps-IIPM'!$E$4:$V$291,12,FALSE),"In Progress",""))</f>
        <v/>
      </c>
      <c r="I192" s="79" t="str">
        <f>IF(NOT(ISBLANK(VLOOKUP(A192,'ITS Apps-IIPM'!$E$4:$V$291,18,FALSE))),VLOOKUP(A192,'ITS Apps-IIPM'!$E$4:$V$291,18,FALSE),"")</f>
        <v>can't open email approvals</v>
      </c>
      <c r="J192" s="79" t="str">
        <f>IF(NOT(ISBLANK(VLOOKUP(A192,'ITS Apps-IIPM'!$E$4:$BB$291,21,FALSE))),VLOOKUP(A192,'ITS Apps-IIPM'!$E$4:$BB$291,21,FALSE),"")</f>
        <v>1-In Good Standing</v>
      </c>
      <c r="K192" s="79" t="str">
        <f>IF(NOT(ISBLANK(VLOOKUP(A192,'ITS Apps-IIPM'!$E$4:$BB$291,22,FALSE))),VLOOKUP(A192,'ITS Apps-IIPM'!$E$4:$BB$291,22,FALSE),"")</f>
        <v/>
      </c>
      <c r="L192" s="79" t="str">
        <f>IF(NOT(ISBLANK(VLOOKUP(A192,'ITS Apps-IIPM'!$E$4:$BB$291,23,FALSE))),VLOOKUP(A192,'ITS Apps-IIPM'!$E$4:$BB$291,23,FALSE),"")</f>
        <v/>
      </c>
      <c r="M192" s="79" t="str">
        <f>IF(NOT(ISBLANK(VLOOKUP(A192,'ITS Apps-IIPM'!$E$4:$BB$291,24,FALSE))),VLOOKUP(A192,'ITS Apps-IIPM'!$E$4:$BB$291,24,FALSE),"")</f>
        <v>6-Infrastructure/ Availability Implemented</v>
      </c>
      <c r="N192" s="79" t="str">
        <f>IF(NOT(ISBLANK(VLOOKUP(A192,'ITS Apps-IIPM'!$E$4:$BB$291,25,FALSE))),VLOOKUP(A192,'ITS Apps-IIPM'!$E$4:$BB$291,25,FALSE),"")</f>
        <v/>
      </c>
    </row>
    <row r="193" spans="1:15">
      <c r="A193" s="56" t="s">
        <v>479</v>
      </c>
      <c r="B193" t="str">
        <f>IF(NOT(ISBLANK(VLOOKUP(A193,'ITS Apps-IIPM'!$E$4:$V$291,2,FALSE))),VLOOKUP(A193,'ITS Apps-IIPM'!$E$4:$V$291,2,FALSE),"")</f>
        <v>EIR</v>
      </c>
      <c r="C193" t="str">
        <f>IF(NOT(ISBLANK(VLOOKUP(A193,'ITS Apps-IIPM'!$E$4:$V$291,4,FALSE))),VLOOKUP(A193,'ITS Apps-IIPM'!$E$4:$V$291,4,FALSE),"")</f>
        <v>de Lucy, Chloe</v>
      </c>
      <c r="D193" s="79">
        <f>IF(NOT(ISBLANK(VLOOKUP(A193,'ITS Apps-IIPM'!$E$4:$V$291,13,FALSE))),VLOOKUP(A193,'ITS Apps-IIPM'!$E$4:$V$291,13,FALSE),"")</f>
        <v>42887</v>
      </c>
      <c r="E193" s="79" t="str">
        <f>IF(NOT(ISBLANK(VLOOKUP(A193,'ITS Apps-IIPM'!$E$4:$V$291,14,FALSE))),VLOOKUP(A193,'ITS Apps-IIPM'!$E$4:$V$291,14,FALSE),"")</f>
        <v/>
      </c>
      <c r="F193" s="79" t="str">
        <f>IF(NOT(ISBLANK(VLOOKUP(A193,'ITS Apps-IIPM'!$E$4:$V$291,15,FALSE))),VLOOKUP(A193,'ITS Apps-IIPM'!$E$4:$V$291,15,FALSE),"")</f>
        <v>Mutually Agreeable</v>
      </c>
      <c r="G193" s="79" t="str">
        <f>IF(NOT(ISBLANK(VLOOKUP(A193,'ITS Apps-IIPM'!$E$4:$V$291,3,FALSE))),VLOOKUP(A193,'ITS Apps-IIPM'!$E$4:$V$291,3,FALSE),"")</f>
        <v>Abeymon, Sherly (RBC IS)</v>
      </c>
      <c r="H193" s="79" t="str">
        <f>IF("5-Confirmed SLA Not Required"=VLOOKUP(A193,'ITS Apps-IIPM'!$E$4:$V$291,12,FALSE),"N/A",IF("2-In Progress"=VLOOKUP(A193,'ITS Apps-IIPM'!$E$4:$V$291,12,FALSE),"In Progress",""))</f>
        <v/>
      </c>
      <c r="I193" s="79" t="str">
        <f>IF(NOT(ISBLANK(VLOOKUP(A193,'ITS Apps-IIPM'!$E$4:$V$291,18,FALSE))),VLOOKUP(A193,'ITS Apps-IIPM'!$E$4:$V$291,18,FALSE),"")</f>
        <v>can't open email approvals</v>
      </c>
      <c r="J193" s="79" t="str">
        <f>IF(NOT(ISBLANK(VLOOKUP(A193,'ITS Apps-IIPM'!$E$4:$BB$291,21,FALSE))),VLOOKUP(A193,'ITS Apps-IIPM'!$E$4:$BB$291,21,FALSE),"")</f>
        <v>1-In Good Standing</v>
      </c>
      <c r="K193" s="79" t="str">
        <f>IF(NOT(ISBLANK(VLOOKUP(A193,'ITS Apps-IIPM'!$E$4:$BB$291,22,FALSE))),VLOOKUP(A193,'ITS Apps-IIPM'!$E$4:$BB$291,22,FALSE),"")</f>
        <v/>
      </c>
      <c r="L193" s="79" t="str">
        <f>IF(NOT(ISBLANK(VLOOKUP(A193,'ITS Apps-IIPM'!$E$4:$BB$291,23,FALSE))),VLOOKUP(A193,'ITS Apps-IIPM'!$E$4:$BB$291,23,FALSE),"")</f>
        <v/>
      </c>
      <c r="M193" s="79" t="str">
        <f>IF(NOT(ISBLANK(VLOOKUP(A193,'ITS Apps-IIPM'!$E$4:$BB$291,24,FALSE))),VLOOKUP(A193,'ITS Apps-IIPM'!$E$4:$BB$291,24,FALSE),"")</f>
        <v>6-Infrastructure/ Availability Implemented</v>
      </c>
      <c r="N193" s="79" t="str">
        <f>IF(NOT(ISBLANK(VLOOKUP(A193,'ITS Apps-IIPM'!$E$4:$BB$291,25,FALSE))),VLOOKUP(A193,'ITS Apps-IIPM'!$E$4:$BB$291,25,FALSE),"")</f>
        <v/>
      </c>
      <c r="O193" t="b">
        <v>1</v>
      </c>
    </row>
    <row r="194" spans="1:15">
      <c r="A194" s="56" t="s">
        <v>481</v>
      </c>
      <c r="B194" t="str">
        <f>IF(NOT(ISBLANK(VLOOKUP(A194,'ITS Apps-IIPM'!$E$4:$V$291,2,FALSE))),VLOOKUP(A194,'ITS Apps-IIPM'!$E$4:$V$291,2,FALSE),"")</f>
        <v>FAS</v>
      </c>
      <c r="C194" t="str">
        <f>IF(NOT(ISBLANK(VLOOKUP(A194,'ITS Apps-IIPM'!$E$4:$V$291,4,FALSE))),VLOOKUP(A194,'ITS Apps-IIPM'!$E$4:$V$291,4,FALSE),"")</f>
        <v>de Lucy, Chloe</v>
      </c>
      <c r="D194" s="79">
        <f>IF(NOT(ISBLANK(VLOOKUP(A194,'ITS Apps-IIPM'!$E$4:$V$291,13,FALSE))),VLOOKUP(A194,'ITS Apps-IIPM'!$E$4:$V$291,13,FALSE),"")</f>
        <v>42887</v>
      </c>
      <c r="E194" s="79" t="str">
        <f>IF(NOT(ISBLANK(VLOOKUP(A194,'ITS Apps-IIPM'!$E$4:$V$291,14,FALSE))),VLOOKUP(A194,'ITS Apps-IIPM'!$E$4:$V$291,14,FALSE),"")</f>
        <v/>
      </c>
      <c r="F194" s="79" t="str">
        <f>IF(NOT(ISBLANK(VLOOKUP(A194,'ITS Apps-IIPM'!$E$4:$V$291,15,FALSE))),VLOOKUP(A194,'ITS Apps-IIPM'!$E$4:$V$291,15,FALSE),"")</f>
        <v>Mutually Agreeable</v>
      </c>
      <c r="G194" s="79" t="str">
        <f>IF(NOT(ISBLANK(VLOOKUP(A194,'ITS Apps-IIPM'!$E$4:$V$291,3,FALSE))),VLOOKUP(A194,'ITS Apps-IIPM'!$E$4:$V$291,3,FALSE),"")</f>
        <v>Abeymon, Sherly (RBC IS)</v>
      </c>
      <c r="H194" s="79" t="str">
        <f>IF("5-Confirmed SLA Not Required"=VLOOKUP(A194,'ITS Apps-IIPM'!$E$4:$V$291,12,FALSE),"N/A",IF("2-In Progress"=VLOOKUP(A194,'ITS Apps-IIPM'!$E$4:$V$291,12,FALSE),"In Progress",""))</f>
        <v/>
      </c>
      <c r="I194" s="79" t="str">
        <f>IF(NOT(ISBLANK(VLOOKUP(A194,'ITS Apps-IIPM'!$E$4:$V$291,18,FALSE))),VLOOKUP(A194,'ITS Apps-IIPM'!$E$4:$V$291,18,FALSE),"")</f>
        <v>can't open email approvals</v>
      </c>
      <c r="J194" s="79" t="str">
        <f>IF(NOT(ISBLANK(VLOOKUP(A194,'ITS Apps-IIPM'!$E$4:$BB$291,21,FALSE))),VLOOKUP(A194,'ITS Apps-IIPM'!$E$4:$BB$291,21,FALSE),"")</f>
        <v>1-In Good Standing</v>
      </c>
      <c r="K194" s="79" t="str">
        <f>IF(NOT(ISBLANK(VLOOKUP(A194,'ITS Apps-IIPM'!$E$4:$BB$291,22,FALSE))),VLOOKUP(A194,'ITS Apps-IIPM'!$E$4:$BB$291,22,FALSE),"")</f>
        <v/>
      </c>
      <c r="L194" s="79" t="str">
        <f>IF(NOT(ISBLANK(VLOOKUP(A194,'ITS Apps-IIPM'!$E$4:$BB$291,23,FALSE))),VLOOKUP(A194,'ITS Apps-IIPM'!$E$4:$BB$291,23,FALSE),"")</f>
        <v/>
      </c>
      <c r="M194" s="79" t="str">
        <f>IF(NOT(ISBLANK(VLOOKUP(A194,'ITS Apps-IIPM'!$E$4:$BB$291,24,FALSE))),VLOOKUP(A194,'ITS Apps-IIPM'!$E$4:$BB$291,24,FALSE),"")</f>
        <v>6-Infrastructure/ Availability Implemented</v>
      </c>
      <c r="N194" s="79" t="str">
        <f>IF(NOT(ISBLANK(VLOOKUP(A194,'ITS Apps-IIPM'!$E$4:$BB$291,25,FALSE))),VLOOKUP(A194,'ITS Apps-IIPM'!$E$4:$BB$291,25,FALSE),"")</f>
        <v/>
      </c>
      <c r="O194" t="b">
        <v>1</v>
      </c>
    </row>
    <row r="195" spans="1:15">
      <c r="A195" s="56" t="s">
        <v>483</v>
      </c>
      <c r="B195" t="str">
        <f>IF(NOT(ISBLANK(VLOOKUP(A195,'ITS Apps-IIPM'!$E$4:$V$291,2,FALSE))),VLOOKUP(A195,'ITS Apps-IIPM'!$E$4:$V$291,2,FALSE),"")</f>
        <v>CAM</v>
      </c>
      <c r="C195" t="str">
        <f>IF(NOT(ISBLANK(VLOOKUP(A195,'ITS Apps-IIPM'!$E$4:$V$291,4,FALSE))),VLOOKUP(A195,'ITS Apps-IIPM'!$E$4:$V$291,4,FALSE),"")</f>
        <v>de Lucy, Chloe</v>
      </c>
      <c r="D195" s="79">
        <f>IF(NOT(ISBLANK(VLOOKUP(A195,'ITS Apps-IIPM'!$E$4:$V$291,13,FALSE))),VLOOKUP(A195,'ITS Apps-IIPM'!$E$4:$V$291,13,FALSE),"")</f>
        <v>42887</v>
      </c>
      <c r="E195" s="79" t="str">
        <f>IF(NOT(ISBLANK(VLOOKUP(A195,'ITS Apps-IIPM'!$E$4:$V$291,14,FALSE))),VLOOKUP(A195,'ITS Apps-IIPM'!$E$4:$V$291,14,FALSE),"")</f>
        <v/>
      </c>
      <c r="F195" s="79" t="str">
        <f>IF(NOT(ISBLANK(VLOOKUP(A195,'ITS Apps-IIPM'!$E$4:$V$291,15,FALSE))),VLOOKUP(A195,'ITS Apps-IIPM'!$E$4:$V$291,15,FALSE),"")</f>
        <v>Mutually Agreeable</v>
      </c>
      <c r="G195" s="79" t="str">
        <f>IF(NOT(ISBLANK(VLOOKUP(A195,'ITS Apps-IIPM'!$E$4:$V$291,3,FALSE))),VLOOKUP(A195,'ITS Apps-IIPM'!$E$4:$V$291,3,FALSE),"")</f>
        <v>Abeymon, Sherly (RBC IS)</v>
      </c>
      <c r="H195" s="79" t="str">
        <f>IF("5-Confirmed SLA Not Required"=VLOOKUP(A195,'ITS Apps-IIPM'!$E$4:$V$291,12,FALSE),"N/A",IF("2-In Progress"=VLOOKUP(A195,'ITS Apps-IIPM'!$E$4:$V$291,12,FALSE),"In Progress",""))</f>
        <v/>
      </c>
      <c r="I195" s="79" t="str">
        <f>IF(NOT(ISBLANK(VLOOKUP(A195,'ITS Apps-IIPM'!$E$4:$V$291,18,FALSE))),VLOOKUP(A195,'ITS Apps-IIPM'!$E$4:$V$291,18,FALSE),"")</f>
        <v>can't open email approvals</v>
      </c>
      <c r="J195" s="79" t="str">
        <f>IF(NOT(ISBLANK(VLOOKUP(A195,'ITS Apps-IIPM'!$E$4:$BB$291,21,FALSE))),VLOOKUP(A195,'ITS Apps-IIPM'!$E$4:$BB$291,21,FALSE),"")</f>
        <v>1-In Good Standing</v>
      </c>
      <c r="K195" s="79" t="str">
        <f>IF(NOT(ISBLANK(VLOOKUP(A195,'ITS Apps-IIPM'!$E$4:$BB$291,22,FALSE))),VLOOKUP(A195,'ITS Apps-IIPM'!$E$4:$BB$291,22,FALSE),"")</f>
        <v/>
      </c>
      <c r="L195" s="79" t="str">
        <f>IF(NOT(ISBLANK(VLOOKUP(A195,'ITS Apps-IIPM'!$E$4:$BB$291,23,FALSE))),VLOOKUP(A195,'ITS Apps-IIPM'!$E$4:$BB$291,23,FALSE),"")</f>
        <v/>
      </c>
      <c r="M195" s="79" t="str">
        <f>IF(NOT(ISBLANK(VLOOKUP(A195,'ITS Apps-IIPM'!$E$4:$BB$291,24,FALSE))),VLOOKUP(A195,'ITS Apps-IIPM'!$E$4:$BB$291,24,FALSE),"")</f>
        <v>6-Infrastructure/ Availability Implemented</v>
      </c>
      <c r="N195" s="79" t="str">
        <f>IF(NOT(ISBLANK(VLOOKUP(A195,'ITS Apps-IIPM'!$E$4:$BB$291,25,FALSE))),VLOOKUP(A195,'ITS Apps-IIPM'!$E$4:$BB$291,25,FALSE),"")</f>
        <v/>
      </c>
      <c r="O195" t="b">
        <v>1</v>
      </c>
    </row>
    <row r="196" spans="1:15">
      <c r="A196" s="56" t="s">
        <v>485</v>
      </c>
      <c r="B196" t="str">
        <f>IF(NOT(ISBLANK(VLOOKUP(A196,'ITS Apps-IIPM'!$E$4:$V$291,2,FALSE))),VLOOKUP(A196,'ITS Apps-IIPM'!$E$4:$V$291,2,FALSE),"")</f>
        <v>TAX Manager</v>
      </c>
      <c r="C196" t="str">
        <f>IF(NOT(ISBLANK(VLOOKUP(A196,'ITS Apps-IIPM'!$E$4:$V$291,4,FALSE))),VLOOKUP(A196,'ITS Apps-IIPM'!$E$4:$V$291,4,FALSE),"")</f>
        <v>Markakis, Bob</v>
      </c>
      <c r="D196" s="79">
        <f>IF(NOT(ISBLANK(VLOOKUP(A196,'ITS Apps-IIPM'!$E$4:$V$291,13,FALSE))),VLOOKUP(A196,'ITS Apps-IIPM'!$E$4:$V$291,13,FALSE),"")</f>
        <v>42887</v>
      </c>
      <c r="E196" s="79" t="str">
        <f>IF(NOT(ISBLANK(VLOOKUP(A196,'ITS Apps-IIPM'!$E$4:$V$291,14,FALSE))),VLOOKUP(A196,'ITS Apps-IIPM'!$E$4:$V$291,14,FALSE),"")</f>
        <v/>
      </c>
      <c r="F196" s="79" t="str">
        <f>IF(NOT(ISBLANK(VLOOKUP(A196,'ITS Apps-IIPM'!$E$4:$V$291,15,FALSE))),VLOOKUP(A196,'ITS Apps-IIPM'!$E$4:$V$291,15,FALSE),"")</f>
        <v>Mutually Agreeable</v>
      </c>
      <c r="G196" s="79" t="str">
        <f>IF(NOT(ISBLANK(VLOOKUP(A196,'ITS Apps-IIPM'!$E$4:$V$291,3,FALSE))),VLOOKUP(A196,'ITS Apps-IIPM'!$E$4:$V$291,3,FALSE),"")</f>
        <v>Williamson, Craig (RBC IS)</v>
      </c>
      <c r="H196" s="79" t="str">
        <f>IF("5-Confirmed SLA Not Required"=VLOOKUP(A196,'ITS Apps-IIPM'!$E$4:$V$291,12,FALSE),"N/A",IF("2-In Progress"=VLOOKUP(A196,'ITS Apps-IIPM'!$E$4:$V$291,12,FALSE),"In Progress",""))</f>
        <v/>
      </c>
      <c r="I196" s="79" t="str">
        <f>IF(NOT(ISBLANK(VLOOKUP(A196,'ITS Apps-IIPM'!$E$4:$V$291,18,FALSE))),VLOOKUP(A196,'ITS Apps-IIPM'!$E$4:$V$291,18,FALSE),"")</f>
        <v>can't open email approvals</v>
      </c>
      <c r="J196" s="79" t="str">
        <f>IF(NOT(ISBLANK(VLOOKUP(A196,'ITS Apps-IIPM'!$E$4:$BB$291,21,FALSE))),VLOOKUP(A196,'ITS Apps-IIPM'!$E$4:$BB$291,21,FALSE),"")</f>
        <v>1-In Good Standing</v>
      </c>
      <c r="K196" s="79" t="str">
        <f>IF(NOT(ISBLANK(VLOOKUP(A196,'ITS Apps-IIPM'!$E$4:$BB$291,22,FALSE))),VLOOKUP(A196,'ITS Apps-IIPM'!$E$4:$BB$291,22,FALSE),"")</f>
        <v/>
      </c>
      <c r="L196" s="79" t="str">
        <f>IF(NOT(ISBLANK(VLOOKUP(A196,'ITS Apps-IIPM'!$E$4:$BB$291,23,FALSE))),VLOOKUP(A196,'ITS Apps-IIPM'!$E$4:$BB$291,23,FALSE),"")</f>
        <v/>
      </c>
      <c r="M196" s="79" t="str">
        <f>IF(NOT(ISBLANK(VLOOKUP(A196,'ITS Apps-IIPM'!$E$4:$BB$291,24,FALSE))),VLOOKUP(A196,'ITS Apps-IIPM'!$E$4:$BB$291,24,FALSE),"")</f>
        <v>6-Infrastructure/ Availability Implemented</v>
      </c>
      <c r="N196" s="79" t="str">
        <f>IF(NOT(ISBLANK(VLOOKUP(A196,'ITS Apps-IIPM'!$E$4:$BB$291,25,FALSE))),VLOOKUP(A196,'ITS Apps-IIPM'!$E$4:$BB$291,25,FALSE),"")</f>
        <v/>
      </c>
    </row>
    <row r="197" spans="1:15">
      <c r="A197" s="56" t="s">
        <v>488</v>
      </c>
      <c r="B197" t="str">
        <f>IF(NOT(ISBLANK(VLOOKUP(A197,'ITS Apps-IIPM'!$E$4:$V$291,2,FALSE))),VLOOKUP(A197,'ITS Apps-IIPM'!$E$4:$V$291,2,FALSE),"")</f>
        <v>SALERIO</v>
      </c>
      <c r="C197" t="str">
        <f>IF(NOT(ISBLANK(VLOOKUP(A197,'ITS Apps-IIPM'!$E$4:$V$291,4,FALSE))),VLOOKUP(A197,'ITS Apps-IIPM'!$E$4:$V$291,4,FALSE),"")</f>
        <v>de Lucy, Chloe</v>
      </c>
      <c r="D197" s="79">
        <f>IF(NOT(ISBLANK(VLOOKUP(A197,'ITS Apps-IIPM'!$E$4:$V$291,13,FALSE))),VLOOKUP(A197,'ITS Apps-IIPM'!$E$4:$V$291,13,FALSE),"")</f>
        <v>42873</v>
      </c>
      <c r="E197" s="79">
        <f>IF(NOT(ISBLANK(VLOOKUP(A197,'ITS Apps-IIPM'!$E$4:$V$291,14,FALSE))),VLOOKUP(A197,'ITS Apps-IIPM'!$E$4:$V$291,14,FALSE),"")</f>
        <v>43238</v>
      </c>
      <c r="F197" s="79" t="str">
        <f>IF(NOT(ISBLANK(VLOOKUP(A197,'ITS Apps-IIPM'!$E$4:$V$291,15,FALSE))),VLOOKUP(A197,'ITS Apps-IIPM'!$E$4:$V$291,15,FALSE),"")</f>
        <v>Quarterly</v>
      </c>
      <c r="G197" s="79" t="str">
        <f>IF(NOT(ISBLANK(VLOOKUP(A197,'ITS Apps-IIPM'!$E$4:$V$291,3,FALSE))),VLOOKUP(A197,'ITS Apps-IIPM'!$E$4:$V$291,3,FALSE),"")</f>
        <v>Abeymon, Sherly (RBC IS)</v>
      </c>
      <c r="H197" s="79" t="str">
        <f>IF("5-Confirmed SLA Not Required"=VLOOKUP(A197,'ITS Apps-IIPM'!$E$4:$V$291,12,FALSE),"N/A",IF("2-In Progress"=VLOOKUP(A197,'ITS Apps-IIPM'!$E$4:$V$291,12,FALSE),"In Progress",""))</f>
        <v/>
      </c>
      <c r="I197" s="79" t="str">
        <f>IF(NOT(ISBLANK(VLOOKUP(A197,'ITS Apps-IIPM'!$E$4:$V$291,18,FALSE))),VLOOKUP(A197,'ITS Apps-IIPM'!$E$4:$V$291,18,FALSE),"")</f>
        <v/>
      </c>
      <c r="J197" s="79" t="str">
        <f>IF(NOT(ISBLANK(VLOOKUP(A197,'ITS Apps-IIPM'!$E$4:$BB$291,21,FALSE))),VLOOKUP(A197,'ITS Apps-IIPM'!$E$4:$BB$291,21,FALSE),"")</f>
        <v>1-In Good Standing</v>
      </c>
      <c r="K197" s="79" t="str">
        <f>IF(NOT(ISBLANK(VLOOKUP(A197,'ITS Apps-IIPM'!$E$4:$BB$291,22,FALSE))),VLOOKUP(A197,'ITS Apps-IIPM'!$E$4:$BB$291,22,FALSE),"")</f>
        <v/>
      </c>
      <c r="L197" s="79" t="str">
        <f>IF(NOT(ISBLANK(VLOOKUP(A197,'ITS Apps-IIPM'!$E$4:$BB$291,23,FALSE))),VLOOKUP(A197,'ITS Apps-IIPM'!$E$4:$BB$291,23,FALSE),"")</f>
        <v/>
      </c>
      <c r="M197" s="79" t="str">
        <f>IF(NOT(ISBLANK(VLOOKUP(A197,'ITS Apps-IIPM'!$E$4:$BB$291,24,FALSE))),VLOOKUP(A197,'ITS Apps-IIPM'!$E$4:$BB$291,24,FALSE),"")</f>
        <v>6-Infrastructure/ Availability Implemented</v>
      </c>
      <c r="N197" s="79" t="str">
        <f>IF(NOT(ISBLANK(VLOOKUP(A197,'ITS Apps-IIPM'!$E$4:$BB$291,25,FALSE))),VLOOKUP(A197,'ITS Apps-IIPM'!$E$4:$BB$291,25,FALSE),"")</f>
        <v/>
      </c>
    </row>
    <row r="198" spans="1:15">
      <c r="A198" s="56" t="s">
        <v>490</v>
      </c>
      <c r="B198" t="str">
        <f>IF(NOT(ISBLANK(VLOOKUP(A198,'ITS Apps-IIPM'!$E$4:$V$291,2,FALSE))),VLOOKUP(A198,'ITS Apps-IIPM'!$E$4:$V$291,2,FALSE),"")</f>
        <v>ADVISORTRAX</v>
      </c>
      <c r="C198" t="str">
        <f>IF(NOT(ISBLANK(VLOOKUP(A198,'ITS Apps-IIPM'!$E$4:$V$291,4,FALSE))),VLOOKUP(A198,'ITS Apps-IIPM'!$E$4:$V$291,4,FALSE),"")</f>
        <v>Stefanovic, Snezana</v>
      </c>
      <c r="D198" s="79">
        <f>IF(NOT(ISBLANK(VLOOKUP(A198,'ITS Apps-IIPM'!$E$4:$V$291,13,FALSE))),VLOOKUP(A198,'ITS Apps-IIPM'!$E$4:$V$291,13,FALSE),"")</f>
        <v>43178</v>
      </c>
      <c r="E198" s="79">
        <f>IF(NOT(ISBLANK(VLOOKUP(A198,'ITS Apps-IIPM'!$E$4:$V$291,14,FALSE))),VLOOKUP(A198,'ITS Apps-IIPM'!$E$4:$V$291,14,FALSE),"")</f>
        <v>43546</v>
      </c>
      <c r="F198" s="79" t="str">
        <f>IF(NOT(ISBLANK(VLOOKUP(A198,'ITS Apps-IIPM'!$E$4:$V$291,15,FALSE))),VLOOKUP(A198,'ITS Apps-IIPM'!$E$4:$V$291,15,FALSE),"")</f>
        <v>Mutually Agreeable</v>
      </c>
      <c r="G198" s="79" t="str">
        <f>IF(NOT(ISBLANK(VLOOKUP(A198,'ITS Apps-IIPM'!$E$4:$V$291,3,FALSE))),VLOOKUP(A198,'ITS Apps-IIPM'!$E$4:$V$291,3,FALSE),"")</f>
        <v>Panic, Vladan (RBC IS)</v>
      </c>
      <c r="H198" s="79" t="str">
        <f>IF("5-Confirmed SLA Not Required"=VLOOKUP(A198,'ITS Apps-IIPM'!$E$4:$V$291,12,FALSE),"N/A",IF("2-In Progress"=VLOOKUP(A198,'ITS Apps-IIPM'!$E$4:$V$291,12,FALSE),"In Progress",""))</f>
        <v/>
      </c>
      <c r="I198" s="79" t="str">
        <f>IF(NOT(ISBLANK(VLOOKUP(A198,'ITS Apps-IIPM'!$E$4:$V$291,18,FALSE))),VLOOKUP(A198,'ITS Apps-IIPM'!$E$4:$V$291,18,FALSE),"")</f>
        <v/>
      </c>
      <c r="J198" s="79" t="str">
        <f>IF(NOT(ISBLANK(VLOOKUP(A198,'ITS Apps-IIPM'!$E$4:$BB$291,21,FALSE))),VLOOKUP(A198,'ITS Apps-IIPM'!$E$4:$BB$291,21,FALSE),"")</f>
        <v>3-Not Started</v>
      </c>
      <c r="K198" s="79" t="str">
        <f>IF(NOT(ISBLANK(VLOOKUP(A198,'ITS Apps-IIPM'!$E$4:$BB$291,22,FALSE))),VLOOKUP(A198,'ITS Apps-IIPM'!$E$4:$BB$291,22,FALSE),"")</f>
        <v/>
      </c>
      <c r="L198" s="79" t="str">
        <f>IF(NOT(ISBLANK(VLOOKUP(A198,'ITS Apps-IIPM'!$E$4:$BB$291,23,FALSE))),VLOOKUP(A198,'ITS Apps-IIPM'!$E$4:$BB$291,23,FALSE),"")</f>
        <v>vendor apps, don't expect to have KPIs</v>
      </c>
      <c r="M198" s="79" t="str">
        <f>IF(NOT(ISBLANK(VLOOKUP(A198,'ITS Apps-IIPM'!$E$4:$BB$291,24,FALSE))),VLOOKUP(A198,'ITS Apps-IIPM'!$E$4:$BB$291,24,FALSE),"")</f>
        <v>3-Not Started</v>
      </c>
      <c r="N198" s="79" t="str">
        <f>IF(NOT(ISBLANK(VLOOKUP(A198,'ITS Apps-IIPM'!$E$4:$BB$291,25,FALSE))),VLOOKUP(A198,'ITS Apps-IIPM'!$E$4:$BB$291,25,FALSE),"")</f>
        <v/>
      </c>
    </row>
    <row r="199" spans="1:15">
      <c r="A199" s="56" t="s">
        <v>492</v>
      </c>
      <c r="B199" t="str">
        <f>IF(NOT(ISBLANK(VLOOKUP(A199,'ITS Apps-IIPM'!$E$4:$V$291,2,FALSE))),VLOOKUP(A199,'ITS Apps-IIPM'!$E$4:$V$291,2,FALSE),"")</f>
        <v>INVESTORTRAX</v>
      </c>
      <c r="C199" t="str">
        <f>IF(NOT(ISBLANK(VLOOKUP(A199,'ITS Apps-IIPM'!$E$4:$V$291,4,FALSE))),VLOOKUP(A199,'ITS Apps-IIPM'!$E$4:$V$291,4,FALSE),"")</f>
        <v>Stefanovic, Snezana</v>
      </c>
      <c r="D199" s="79">
        <f>IF(NOT(ISBLANK(VLOOKUP(A199,'ITS Apps-IIPM'!$E$4:$V$291,13,FALSE))),VLOOKUP(A199,'ITS Apps-IIPM'!$E$4:$V$291,13,FALSE),"")</f>
        <v>43178</v>
      </c>
      <c r="E199" s="79">
        <f>IF(NOT(ISBLANK(VLOOKUP(A199,'ITS Apps-IIPM'!$E$4:$V$291,14,FALSE))),VLOOKUP(A199,'ITS Apps-IIPM'!$E$4:$V$291,14,FALSE),"")</f>
        <v>43546</v>
      </c>
      <c r="F199" s="79" t="str">
        <f>IF(NOT(ISBLANK(VLOOKUP(A199,'ITS Apps-IIPM'!$E$4:$V$291,15,FALSE))),VLOOKUP(A199,'ITS Apps-IIPM'!$E$4:$V$291,15,FALSE),"")</f>
        <v>Mutually Agreeable</v>
      </c>
      <c r="G199" s="79" t="str">
        <f>IF(NOT(ISBLANK(VLOOKUP(A199,'ITS Apps-IIPM'!$E$4:$V$291,3,FALSE))),VLOOKUP(A199,'ITS Apps-IIPM'!$E$4:$V$291,3,FALSE),"")</f>
        <v>Panic, Vladan (RBC IS)</v>
      </c>
      <c r="H199" s="79" t="str">
        <f>IF("5-Confirmed SLA Not Required"=VLOOKUP(A199,'ITS Apps-IIPM'!$E$4:$V$291,12,FALSE),"N/A",IF("2-In Progress"=VLOOKUP(A199,'ITS Apps-IIPM'!$E$4:$V$291,12,FALSE),"In Progress",""))</f>
        <v/>
      </c>
      <c r="I199" s="79" t="str">
        <f>IF(NOT(ISBLANK(VLOOKUP(A199,'ITS Apps-IIPM'!$E$4:$V$291,18,FALSE))),VLOOKUP(A199,'ITS Apps-IIPM'!$E$4:$V$291,18,FALSE),"")</f>
        <v/>
      </c>
      <c r="J199" s="79" t="str">
        <f>IF(NOT(ISBLANK(VLOOKUP(A199,'ITS Apps-IIPM'!$E$4:$BB$291,21,FALSE))),VLOOKUP(A199,'ITS Apps-IIPM'!$E$4:$BB$291,21,FALSE),"")</f>
        <v>3-Not Started</v>
      </c>
      <c r="K199" s="79" t="str">
        <f>IF(NOT(ISBLANK(VLOOKUP(A199,'ITS Apps-IIPM'!$E$4:$BB$291,22,FALSE))),VLOOKUP(A199,'ITS Apps-IIPM'!$E$4:$BB$291,22,FALSE),"")</f>
        <v/>
      </c>
      <c r="L199" s="79" t="str">
        <f>IF(NOT(ISBLANK(VLOOKUP(A199,'ITS Apps-IIPM'!$E$4:$BB$291,23,FALSE))),VLOOKUP(A199,'ITS Apps-IIPM'!$E$4:$BB$291,23,FALSE),"")</f>
        <v>vendor apps, don't expect to have KPIs</v>
      </c>
      <c r="M199" s="79" t="str">
        <f>IF(NOT(ISBLANK(VLOOKUP(A199,'ITS Apps-IIPM'!$E$4:$BB$291,24,FALSE))),VLOOKUP(A199,'ITS Apps-IIPM'!$E$4:$BB$291,24,FALSE),"")</f>
        <v>3-Not Started</v>
      </c>
      <c r="N199" s="79" t="str">
        <f>IF(NOT(ISBLANK(VLOOKUP(A199,'ITS Apps-IIPM'!$E$4:$BB$291,25,FALSE))),VLOOKUP(A199,'ITS Apps-IIPM'!$E$4:$BB$291,25,FALSE),"")</f>
        <v/>
      </c>
    </row>
    <row r="200" spans="1:15">
      <c r="A200" s="56" t="s">
        <v>494</v>
      </c>
      <c r="B200" t="str">
        <f>IF(NOT(ISBLANK(VLOOKUP(A200,'ITS Apps-IIPM'!$E$4:$V$291,2,FALSE))),VLOOKUP(A200,'ITS Apps-IIPM'!$E$4:$V$291,2,FALSE),"")</f>
        <v>REPORTING SERVICES</v>
      </c>
      <c r="C200" t="str">
        <f>IF(NOT(ISBLANK(VLOOKUP(A200,'ITS Apps-IIPM'!$E$4:$V$291,4,FALSE))),VLOOKUP(A200,'ITS Apps-IIPM'!$E$4:$V$291,4,FALSE),"")</f>
        <v>Stefanovic, Snezana</v>
      </c>
      <c r="D200" s="79">
        <f>IF(NOT(ISBLANK(VLOOKUP(A200,'ITS Apps-IIPM'!$E$4:$V$291,13,FALSE))),VLOOKUP(A200,'ITS Apps-IIPM'!$E$4:$V$291,13,FALSE),"")</f>
        <v>43178</v>
      </c>
      <c r="E200" s="79">
        <f>IF(NOT(ISBLANK(VLOOKUP(A200,'ITS Apps-IIPM'!$E$4:$V$291,14,FALSE))),VLOOKUP(A200,'ITS Apps-IIPM'!$E$4:$V$291,14,FALSE),"")</f>
        <v>43546</v>
      </c>
      <c r="F200" s="79" t="str">
        <f>IF(NOT(ISBLANK(VLOOKUP(A200,'ITS Apps-IIPM'!$E$4:$V$291,15,FALSE))),VLOOKUP(A200,'ITS Apps-IIPM'!$E$4:$V$291,15,FALSE),"")</f>
        <v>Mutually Agreeable</v>
      </c>
      <c r="G200" s="79" t="str">
        <f>IF(NOT(ISBLANK(VLOOKUP(A200,'ITS Apps-IIPM'!$E$4:$V$291,3,FALSE))),VLOOKUP(A200,'ITS Apps-IIPM'!$E$4:$V$291,3,FALSE),"")</f>
        <v>Panic, Vladan (RBC IS)</v>
      </c>
      <c r="H200" s="79" t="str">
        <f>IF("5-Confirmed SLA Not Required"=VLOOKUP(A200,'ITS Apps-IIPM'!$E$4:$V$291,12,FALSE),"N/A",IF("2-In Progress"=VLOOKUP(A200,'ITS Apps-IIPM'!$E$4:$V$291,12,FALSE),"In Progress",""))</f>
        <v/>
      </c>
      <c r="I200" s="79" t="str">
        <f>IF(NOT(ISBLANK(VLOOKUP(A200,'ITS Apps-IIPM'!$E$4:$V$291,18,FALSE))),VLOOKUP(A200,'ITS Apps-IIPM'!$E$4:$V$291,18,FALSE),"")</f>
        <v/>
      </c>
      <c r="J200" s="79" t="str">
        <f>IF(NOT(ISBLANK(VLOOKUP(A200,'ITS Apps-IIPM'!$E$4:$BB$291,21,FALSE))),VLOOKUP(A200,'ITS Apps-IIPM'!$E$4:$BB$291,21,FALSE),"")</f>
        <v>3-Not Started</v>
      </c>
      <c r="K200" s="79" t="str">
        <f>IF(NOT(ISBLANK(VLOOKUP(A200,'ITS Apps-IIPM'!$E$4:$BB$291,22,FALSE))),VLOOKUP(A200,'ITS Apps-IIPM'!$E$4:$BB$291,22,FALSE),"")</f>
        <v/>
      </c>
      <c r="L200" s="79" t="str">
        <f>IF(NOT(ISBLANK(VLOOKUP(A200,'ITS Apps-IIPM'!$E$4:$BB$291,23,FALSE))),VLOOKUP(A200,'ITS Apps-IIPM'!$E$4:$BB$291,23,FALSE),"")</f>
        <v>vendor apps, don't expect to have KPIs</v>
      </c>
      <c r="M200" s="79" t="str">
        <f>IF(NOT(ISBLANK(VLOOKUP(A200,'ITS Apps-IIPM'!$E$4:$BB$291,24,FALSE))),VLOOKUP(A200,'ITS Apps-IIPM'!$E$4:$BB$291,24,FALSE),"")</f>
        <v>3-Not Started</v>
      </c>
      <c r="N200" s="79" t="str">
        <f>IF(NOT(ISBLANK(VLOOKUP(A200,'ITS Apps-IIPM'!$E$4:$BB$291,25,FALSE))),VLOOKUP(A200,'ITS Apps-IIPM'!$E$4:$BB$291,25,FALSE),"")</f>
        <v/>
      </c>
    </row>
    <row r="201" spans="1:15">
      <c r="A201" s="56" t="s">
        <v>1376</v>
      </c>
      <c r="B201" t="str">
        <f>IF(NOT(ISBLANK(VLOOKUP(A201,'ITS Apps-IIPM'!$E$4:$V$291,2,FALSE))),VLOOKUP(A201,'ITS Apps-IIPM'!$E$4:$V$291,2,FALSE),"")</f>
        <v>AXIOM SL ANACREDIT</v>
      </c>
      <c r="C201" t="str">
        <f>IF(NOT(ISBLANK(VLOOKUP(A201,'ITS Apps-IIPM'!$E$4:$V$291,4,FALSE))),VLOOKUP(A201,'ITS Apps-IIPM'!$E$4:$V$291,4,FALSE),"")</f>
        <v>Stefanovic, Snezana</v>
      </c>
      <c r="D201" s="79" t="str">
        <f>IF(NOT(ISBLANK(VLOOKUP(A201,'ITS Apps-IIPM'!$E$4:$V$291,13,FALSE))),VLOOKUP(A201,'ITS Apps-IIPM'!$E$4:$V$291,13,FALSE),"")</f>
        <v/>
      </c>
      <c r="E201" s="79" t="str">
        <f>IF(NOT(ISBLANK(VLOOKUP(A201,'ITS Apps-IIPM'!$E$4:$V$291,14,FALSE))),VLOOKUP(A201,'ITS Apps-IIPM'!$E$4:$V$291,14,FALSE),"")</f>
        <v/>
      </c>
      <c r="F201" s="79" t="str">
        <f>IF(NOT(ISBLANK(VLOOKUP(A201,'ITS Apps-IIPM'!$E$4:$V$291,15,FALSE))),VLOOKUP(A201,'ITS Apps-IIPM'!$E$4:$V$291,15,FALSE),"")</f>
        <v/>
      </c>
      <c r="G201" s="79" t="str">
        <f>IF(NOT(ISBLANK(VLOOKUP(A201,'ITS Apps-IIPM'!$E$4:$V$291,3,FALSE))),VLOOKUP(A201,'ITS Apps-IIPM'!$E$4:$V$291,3,FALSE),"")</f>
        <v>Walifete, Esther (RBC IS)</v>
      </c>
      <c r="H201" s="79" t="str">
        <f>IF("5-Confirmed SLA Not Required"=VLOOKUP(A201,'ITS Apps-IIPM'!$E$4:$V$291,12,FALSE),"N/A",IF("2-In Progress"=VLOOKUP(A201,'ITS Apps-IIPM'!$E$4:$V$291,12,FALSE),"In Progress",""))</f>
        <v/>
      </c>
      <c r="I201" s="79" t="str">
        <f>IF(NOT(ISBLANK(VLOOKUP(A201,'ITS Apps-IIPM'!$E$4:$V$291,18,FALSE))),VLOOKUP(A201,'ITS Apps-IIPM'!$E$4:$V$291,18,FALSE),"")</f>
        <v/>
      </c>
      <c r="J201" s="79" t="str">
        <f>IF(NOT(ISBLANK(VLOOKUP(A201,'ITS Apps-IIPM'!$E$4:$BB$291,21,FALSE))),VLOOKUP(A201,'ITS Apps-IIPM'!$E$4:$BB$291,21,FALSE),"")</f>
        <v/>
      </c>
      <c r="K201" s="79" t="str">
        <f>IF(NOT(ISBLANK(VLOOKUP(A201,'ITS Apps-IIPM'!$E$4:$BB$291,22,FALSE))),VLOOKUP(A201,'ITS Apps-IIPM'!$E$4:$BB$291,22,FALSE),"")</f>
        <v/>
      </c>
      <c r="L201" s="79" t="str">
        <f>IF(NOT(ISBLANK(VLOOKUP(A201,'ITS Apps-IIPM'!$E$4:$BB$291,23,FALSE))),VLOOKUP(A201,'ITS Apps-IIPM'!$E$4:$BB$291,23,FALSE),"")</f>
        <v/>
      </c>
      <c r="M201" s="79" t="str">
        <f>IF(NOT(ISBLANK(VLOOKUP(A201,'ITS Apps-IIPM'!$E$4:$BB$291,24,FALSE))),VLOOKUP(A201,'ITS Apps-IIPM'!$E$4:$BB$291,24,FALSE),"")</f>
        <v/>
      </c>
      <c r="N201" s="79" t="str">
        <f>IF(NOT(ISBLANK(VLOOKUP(A201,'ITS Apps-IIPM'!$E$4:$BB$291,25,FALSE))),VLOOKUP(A201,'ITS Apps-IIPM'!$E$4:$BB$291,25,FALSE),"")</f>
        <v/>
      </c>
    </row>
    <row r="202" spans="1:15">
      <c r="A202" s="56" t="s">
        <v>737</v>
      </c>
      <c r="B202" t="str">
        <f>IF(NOT(ISBLANK(VLOOKUP(A202,'ITS Apps-IIPM'!$E$4:$V$291,2,FALSE))),VLOOKUP(A202,'ITS Apps-IIPM'!$E$4:$V$291,2,FALSE),"")</f>
        <v>eROOM LUXEMBOURG</v>
      </c>
      <c r="C202" t="str">
        <f>IF(NOT(ISBLANK(VLOOKUP(A202,'ITS Apps-IIPM'!$E$4:$V$291,4,FALSE))),VLOOKUP(A202,'ITS Apps-IIPM'!$E$4:$V$291,4,FALSE),"")</f>
        <v>Stefanovic, Snezana</v>
      </c>
      <c r="D202" s="79">
        <f>IF(NOT(ISBLANK(VLOOKUP(A202,'ITS Apps-IIPM'!$E$4:$V$291,13,FALSE))),VLOOKUP(A202,'ITS Apps-IIPM'!$E$4:$V$291,13,FALSE),"")</f>
        <v>42912</v>
      </c>
      <c r="E202" s="79">
        <f>IF(NOT(ISBLANK(VLOOKUP(A202,'ITS Apps-IIPM'!$E$4:$V$291,14,FALSE))),VLOOKUP(A202,'ITS Apps-IIPM'!$E$4:$V$291,14,FALSE),"")</f>
        <v>43273</v>
      </c>
      <c r="F202" s="79" t="str">
        <f>IF(NOT(ISBLANK(VLOOKUP(A202,'ITS Apps-IIPM'!$E$4:$V$291,15,FALSE))),VLOOKUP(A202,'ITS Apps-IIPM'!$E$4:$V$291,15,FALSE),"")</f>
        <v>2 year</v>
      </c>
      <c r="G202" s="79" t="str">
        <f>IF(NOT(ISBLANK(VLOOKUP(A202,'ITS Apps-IIPM'!$E$4:$V$291,3,FALSE))),VLOOKUP(A202,'ITS Apps-IIPM'!$E$4:$V$291,3,FALSE),"")</f>
        <v>Franz, Laurent (RBC IS)</v>
      </c>
      <c r="H202" s="79" t="str">
        <f>IF("5-Confirmed SLA Not Required"=VLOOKUP(A202,'ITS Apps-IIPM'!$E$4:$V$291,12,FALSE),"N/A",IF("2-In Progress"=VLOOKUP(A202,'ITS Apps-IIPM'!$E$4:$V$291,12,FALSE),"In Progress",""))</f>
        <v/>
      </c>
      <c r="I202" s="79" t="str">
        <f>IF(NOT(ISBLANK(VLOOKUP(A202,'ITS Apps-IIPM'!$E$4:$V$291,18,FALSE))),VLOOKUP(A202,'ITS Apps-IIPM'!$E$4:$V$291,18,FALSE),"")</f>
        <v>SLA.</v>
      </c>
      <c r="J202" s="79" t="str">
        <f>IF(NOT(ISBLANK(VLOOKUP(A202,'ITS Apps-IIPM'!$E$4:$BB$291,21,FALSE))),VLOOKUP(A202,'ITS Apps-IIPM'!$E$4:$BB$291,21,FALSE),"")</f>
        <v>1-In Good Standing</v>
      </c>
      <c r="K202" s="79" t="str">
        <f>IF(NOT(ISBLANK(VLOOKUP(A202,'ITS Apps-IIPM'!$E$4:$BB$291,22,FALSE))),VLOOKUP(A202,'ITS Apps-IIPM'!$E$4:$BB$291,22,FALSE),"")</f>
        <v/>
      </c>
      <c r="L202" s="79" t="str">
        <f>IF(NOT(ISBLANK(VLOOKUP(A202,'ITS Apps-IIPM'!$E$4:$BB$291,23,FALSE))),VLOOKUP(A202,'ITS Apps-IIPM'!$E$4:$BB$291,23,FALSE),"")</f>
        <v/>
      </c>
      <c r="M202" s="79" t="str">
        <f>IF(NOT(ISBLANK(VLOOKUP(A202,'ITS Apps-IIPM'!$E$4:$BB$291,24,FALSE))),VLOOKUP(A202,'ITS Apps-IIPM'!$E$4:$BB$291,24,FALSE),"")</f>
        <v>6-Infrastructure/ Availability Implemented</v>
      </c>
      <c r="N202" s="79" t="str">
        <f>IF(NOT(ISBLANK(VLOOKUP(A202,'ITS Apps-IIPM'!$E$4:$BB$291,25,FALSE))),VLOOKUP(A202,'ITS Apps-IIPM'!$E$4:$BB$291,25,FALSE),"")</f>
        <v/>
      </c>
    </row>
    <row r="203" spans="1:15">
      <c r="A203" s="56" t="s">
        <v>771</v>
      </c>
      <c r="B203" t="str">
        <f>IF(NOT(ISBLANK(VLOOKUP(A203,'ITS Apps-IIPM'!$E$4:$V$291,2,FALSE))),VLOOKUP(A203,'ITS Apps-IIPM'!$E$4:$V$291,2,FALSE),"")</f>
        <v>SPAZIO Managed File Transfer</v>
      </c>
      <c r="C203" t="str">
        <f>IF(NOT(ISBLANK(VLOOKUP(A203,'ITS Apps-IIPM'!$E$4:$V$291,4,FALSE))),VLOOKUP(A203,'ITS Apps-IIPM'!$E$4:$V$291,4,FALSE),"")</f>
        <v>Stefanovic, Snezana</v>
      </c>
      <c r="D203" s="79">
        <f>IF(NOT(ISBLANK(VLOOKUP(A203,'ITS Apps-IIPM'!$E$4:$V$291,13,FALSE))),VLOOKUP(A203,'ITS Apps-IIPM'!$E$4:$V$291,13,FALSE),"")</f>
        <v>42867</v>
      </c>
      <c r="E203" s="79" t="str">
        <f>IF(NOT(ISBLANK(VLOOKUP(A203,'ITS Apps-IIPM'!$E$4:$V$291,14,FALSE))),VLOOKUP(A203,'ITS Apps-IIPM'!$E$4:$V$291,14,FALSE),"")</f>
        <v/>
      </c>
      <c r="F203" s="79" t="str">
        <f>IF(NOT(ISBLANK(VLOOKUP(A203,'ITS Apps-IIPM'!$E$4:$V$291,15,FALSE))),VLOOKUP(A203,'ITS Apps-IIPM'!$E$4:$V$291,15,FALSE),"")</f>
        <v/>
      </c>
      <c r="G203" s="79" t="str">
        <f>IF(NOT(ISBLANK(VLOOKUP(A203,'ITS Apps-IIPM'!$E$4:$V$291,3,FALSE))),VLOOKUP(A203,'ITS Apps-IIPM'!$E$4:$V$291,3,FALSE),"")</f>
        <v>Lion, Massimo (RBC IS)</v>
      </c>
      <c r="H203" s="79" t="str">
        <f>IF("5-Confirmed SLA Not Required"=VLOOKUP(A203,'ITS Apps-IIPM'!$E$4:$V$291,12,FALSE),"N/A",IF("2-In Progress"=VLOOKUP(A203,'ITS Apps-IIPM'!$E$4:$V$291,12,FALSE),"In Progress",""))</f>
        <v>N/A</v>
      </c>
      <c r="I203" s="79" t="str">
        <f>IF(NOT(ISBLANK(VLOOKUP(A203,'ITS Apps-IIPM'!$E$4:$V$291,18,FALSE))),VLOOKUP(A203,'ITS Apps-IIPM'!$E$4:$V$291,18,FALSE),"")</f>
        <v>massimo.lion@rbc.com</v>
      </c>
      <c r="J203" s="79" t="str">
        <f>IF(NOT(ISBLANK(VLOOKUP(A203,'ITS Apps-IIPM'!$E$4:$BB$291,21,FALSE))),VLOOKUP(A203,'ITS Apps-IIPM'!$E$4:$BB$291,21,FALSE),"")</f>
        <v>3-Not Started</v>
      </c>
      <c r="K203" s="79" t="str">
        <f>IF(NOT(ISBLANK(VLOOKUP(A203,'ITS Apps-IIPM'!$E$4:$BB$291,22,FALSE))),VLOOKUP(A203,'ITS Apps-IIPM'!$E$4:$BB$291,22,FALSE),"")</f>
        <v/>
      </c>
      <c r="L203" s="79" t="str">
        <f>IF(NOT(ISBLANK(VLOOKUP(A203,'ITS Apps-IIPM'!$E$4:$BB$291,23,FALSE))),VLOOKUP(A203,'ITS Apps-IIPM'!$E$4:$BB$291,23,FALSE),"")</f>
        <v/>
      </c>
      <c r="M203" s="79" t="str">
        <f>IF(NOT(ISBLANK(VLOOKUP(A203,'ITS Apps-IIPM'!$E$4:$BB$291,24,FALSE))),VLOOKUP(A203,'ITS Apps-IIPM'!$E$4:$BB$291,24,FALSE),"")</f>
        <v>3-Not Started</v>
      </c>
      <c r="N203" s="79" t="str">
        <f>IF(NOT(ISBLANK(VLOOKUP(A203,'ITS Apps-IIPM'!$E$4:$BB$291,25,FALSE))),VLOOKUP(A203,'ITS Apps-IIPM'!$E$4:$BB$291,25,FALSE),"")</f>
        <v/>
      </c>
    </row>
    <row r="204" spans="1:15">
      <c r="A204" s="56" t="s">
        <v>496</v>
      </c>
      <c r="B204" t="str">
        <f>IF(NOT(ISBLANK(VLOOKUP(A204,'ITS Apps-IIPM'!$E$4:$V$291,2,FALSE))),VLOOKUP(A204,'ITS Apps-IIPM'!$E$4:$V$291,2,FALSE),"")</f>
        <v>ADVANTAGE (LUX)</v>
      </c>
      <c r="C204" t="str">
        <f>IF(NOT(ISBLANK(VLOOKUP(A204,'ITS Apps-IIPM'!$E$4:$V$291,4,FALSE))),VLOOKUP(A204,'ITS Apps-IIPM'!$E$4:$V$291,4,FALSE),"")</f>
        <v>Markakis, Bob</v>
      </c>
      <c r="D204" s="79">
        <f>IF(NOT(ISBLANK(VLOOKUP(A204,'ITS Apps-IIPM'!$E$4:$V$291,13,FALSE))),VLOOKUP(A204,'ITS Apps-IIPM'!$E$4:$V$291,13,FALSE),"")</f>
        <v>42872</v>
      </c>
      <c r="E204" s="79">
        <f>IF(NOT(ISBLANK(VLOOKUP(A204,'ITS Apps-IIPM'!$E$4:$V$291,14,FALSE))),VLOOKUP(A204,'ITS Apps-IIPM'!$E$4:$V$291,14,FALSE),"")</f>
        <v>43229</v>
      </c>
      <c r="F204" s="79" t="str">
        <f>IF(NOT(ISBLANK(VLOOKUP(A204,'ITS Apps-IIPM'!$E$4:$V$291,15,FALSE))),VLOOKUP(A204,'ITS Apps-IIPM'!$E$4:$V$291,15,FALSE),"")</f>
        <v>Quarterly</v>
      </c>
      <c r="G204" s="79" t="str">
        <f>IF(NOT(ISBLANK(VLOOKUP(A204,'ITS Apps-IIPM'!$E$4:$V$291,3,FALSE))),VLOOKUP(A204,'ITS Apps-IIPM'!$E$4:$V$291,3,FALSE),"")</f>
        <v>Djoffon, Christian (CWM-NR)</v>
      </c>
      <c r="H204" s="79" t="str">
        <f>IF("5-Confirmed SLA Not Required"=VLOOKUP(A204,'ITS Apps-IIPM'!$E$4:$V$291,12,FALSE),"N/A",IF("2-In Progress"=VLOOKUP(A204,'ITS Apps-IIPM'!$E$4:$V$291,12,FALSE),"In Progress",""))</f>
        <v/>
      </c>
      <c r="I204" s="79" t="str">
        <f>IF(NOT(ISBLANK(VLOOKUP(A204,'ITS Apps-IIPM'!$E$4:$V$291,18,FALSE))),VLOOKUP(A204,'ITS Apps-IIPM'!$E$4:$V$291,18,FALSE),"")</f>
        <v/>
      </c>
      <c r="J204" s="79" t="str">
        <f>IF(NOT(ISBLANK(VLOOKUP(A204,'ITS Apps-IIPM'!$E$4:$BB$291,21,FALSE))),VLOOKUP(A204,'ITS Apps-IIPM'!$E$4:$BB$291,21,FALSE),"")</f>
        <v>1-In Good Standing</v>
      </c>
      <c r="K204" s="79" t="str">
        <f>IF(NOT(ISBLANK(VLOOKUP(A204,'ITS Apps-IIPM'!$E$4:$BB$291,22,FALSE))),VLOOKUP(A204,'ITS Apps-IIPM'!$E$4:$BB$291,22,FALSE),"")</f>
        <v/>
      </c>
      <c r="L204" s="79" t="str">
        <f>IF(NOT(ISBLANK(VLOOKUP(A204,'ITS Apps-IIPM'!$E$4:$BB$291,23,FALSE))),VLOOKUP(A204,'ITS Apps-IIPM'!$E$4:$BB$291,23,FALSE),"")</f>
        <v/>
      </c>
      <c r="M204" s="79" t="str">
        <f>IF(NOT(ISBLANK(VLOOKUP(A204,'ITS Apps-IIPM'!$E$4:$BB$291,24,FALSE))),VLOOKUP(A204,'ITS Apps-IIPM'!$E$4:$BB$291,24,FALSE),"")</f>
        <v>6-Infrastructure/ Availability Implemented</v>
      </c>
      <c r="N204" s="79" t="str">
        <f>IF(NOT(ISBLANK(VLOOKUP(A204,'ITS Apps-IIPM'!$E$4:$BB$291,25,FALSE))),VLOOKUP(A204,'ITS Apps-IIPM'!$E$4:$BB$291,25,FALSE),"")</f>
        <v/>
      </c>
    </row>
    <row r="205" spans="1:15">
      <c r="A205" s="56" t="s">
        <v>498</v>
      </c>
      <c r="B205" t="str">
        <f>IF(NOT(ISBLANK(VLOOKUP(A205,'ITS Apps-IIPM'!$E$4:$V$291,2,FALSE))),VLOOKUP(A205,'ITS Apps-IIPM'!$E$4:$V$291,2,FALSE),"")</f>
        <v>Annonce Gestionnaire</v>
      </c>
      <c r="C205" t="str">
        <f>IF(NOT(ISBLANK(VLOOKUP(A205,'ITS Apps-IIPM'!$E$4:$V$291,4,FALSE))),VLOOKUP(A205,'ITS Apps-IIPM'!$E$4:$V$291,4,FALSE),"")</f>
        <v>Markakis, Bob</v>
      </c>
      <c r="D205" s="79">
        <f>IF(NOT(ISBLANK(VLOOKUP(A205,'ITS Apps-IIPM'!$E$4:$V$291,13,FALSE))),VLOOKUP(A205,'ITS Apps-IIPM'!$E$4:$V$291,13,FALSE),"")</f>
        <v>42923</v>
      </c>
      <c r="E205" s="79">
        <f>IF(NOT(ISBLANK(VLOOKUP(A205,'ITS Apps-IIPM'!$E$4:$V$291,14,FALSE))),VLOOKUP(A205,'ITS Apps-IIPM'!$E$4:$V$291,14,FALSE),"")</f>
        <v>43288</v>
      </c>
      <c r="F205" s="79" t="str">
        <f>IF(NOT(ISBLANK(VLOOKUP(A205,'ITS Apps-IIPM'!$E$4:$V$291,15,FALSE))),VLOOKUP(A205,'ITS Apps-IIPM'!$E$4:$V$291,15,FALSE),"")</f>
        <v>Mutually Agreeable</v>
      </c>
      <c r="G205" s="79" t="str">
        <f>IF(NOT(ISBLANK(VLOOKUP(A205,'ITS Apps-IIPM'!$E$4:$V$291,3,FALSE))),VLOOKUP(A205,'ITS Apps-IIPM'!$E$4:$V$291,3,FALSE),"")</f>
        <v>Zanon, Julie (RBC IS)</v>
      </c>
      <c r="H205" s="79" t="str">
        <f>IF("5-Confirmed SLA Not Required"=VLOOKUP(A205,'ITS Apps-IIPM'!$E$4:$V$291,12,FALSE),"N/A",IF("2-In Progress"=VLOOKUP(A205,'ITS Apps-IIPM'!$E$4:$V$291,12,FALSE),"In Progress",""))</f>
        <v/>
      </c>
      <c r="I205" s="79" t="str">
        <f>IF(NOT(ISBLANK(VLOOKUP(A205,'ITS Apps-IIPM'!$E$4:$V$291,18,FALSE))),VLOOKUP(A205,'ITS Apps-IIPM'!$E$4:$V$291,18,FALSE),"")</f>
        <v/>
      </c>
      <c r="J205" s="79" t="str">
        <f>IF(NOT(ISBLANK(VLOOKUP(A205,'ITS Apps-IIPM'!$E$4:$BB$291,21,FALSE))),VLOOKUP(A205,'ITS Apps-IIPM'!$E$4:$BB$291,21,FALSE),"")</f>
        <v>3-Not Started</v>
      </c>
      <c r="K205" s="79" t="str">
        <f>IF(NOT(ISBLANK(VLOOKUP(A205,'ITS Apps-IIPM'!$E$4:$BB$291,22,FALSE))),VLOOKUP(A205,'ITS Apps-IIPM'!$E$4:$BB$291,22,FALSE),"")</f>
        <v/>
      </c>
      <c r="L205" s="79" t="str">
        <f>IF(NOT(ISBLANK(VLOOKUP(A205,'ITS Apps-IIPM'!$E$4:$BB$291,23,FALSE))),VLOOKUP(A205,'ITS Apps-IIPM'!$E$4:$BB$291,23,FALSE),"")</f>
        <v/>
      </c>
      <c r="M205" s="79" t="str">
        <f>IF(NOT(ISBLANK(VLOOKUP(A205,'ITS Apps-IIPM'!$E$4:$BB$291,24,FALSE))),VLOOKUP(A205,'ITS Apps-IIPM'!$E$4:$BB$291,24,FALSE),"")</f>
        <v>3-Not Started</v>
      </c>
      <c r="N205" s="79" t="str">
        <f>IF(NOT(ISBLANK(VLOOKUP(A205,'ITS Apps-IIPM'!$E$4:$BB$291,25,FALSE))),VLOOKUP(A205,'ITS Apps-IIPM'!$E$4:$BB$291,25,FALSE),"")</f>
        <v/>
      </c>
    </row>
    <row r="206" spans="1:15">
      <c r="A206" s="56" t="s">
        <v>500</v>
      </c>
      <c r="B206" t="str">
        <f>IF(NOT(ISBLANK(VLOOKUP(A206,'ITS Apps-IIPM'!$E$4:$V$291,2,FALSE))),VLOOKUP(A206,'ITS Apps-IIPM'!$E$4:$V$291,2,FALSE),"")</f>
        <v>Archimede</v>
      </c>
      <c r="C206" t="str">
        <f>IF(NOT(ISBLANK(VLOOKUP(A206,'ITS Apps-IIPM'!$E$4:$V$291,4,FALSE))),VLOOKUP(A206,'ITS Apps-IIPM'!$E$4:$V$291,4,FALSE),"")</f>
        <v>Stefanovic, Snezana</v>
      </c>
      <c r="D206" s="79">
        <f>IF(NOT(ISBLANK(VLOOKUP(A206,'ITS Apps-IIPM'!$E$4:$V$291,13,FALSE))),VLOOKUP(A206,'ITS Apps-IIPM'!$E$4:$V$291,13,FALSE),"")</f>
        <v>42898</v>
      </c>
      <c r="E206" s="79" t="str">
        <f>IF(NOT(ISBLANK(VLOOKUP(A206,'ITS Apps-IIPM'!$E$4:$V$291,14,FALSE))),VLOOKUP(A206,'ITS Apps-IIPM'!$E$4:$V$291,14,FALSE),"")</f>
        <v/>
      </c>
      <c r="F206" s="79" t="str">
        <f>IF(NOT(ISBLANK(VLOOKUP(A206,'ITS Apps-IIPM'!$E$4:$V$291,15,FALSE))),VLOOKUP(A206,'ITS Apps-IIPM'!$E$4:$V$291,15,FALSE),"")</f>
        <v/>
      </c>
      <c r="G206" s="79" t="str">
        <f>IF(NOT(ISBLANK(VLOOKUP(A206,'ITS Apps-IIPM'!$E$4:$V$291,3,FALSE))),VLOOKUP(A206,'ITS Apps-IIPM'!$E$4:$V$291,3,FALSE),"")</f>
        <v>Lion, Massimo (RBC IS)</v>
      </c>
      <c r="H206" s="79" t="str">
        <f>IF("5-Confirmed SLA Not Required"=VLOOKUP(A206,'ITS Apps-IIPM'!$E$4:$V$291,12,FALSE),"N/A",IF("2-In Progress"=VLOOKUP(A206,'ITS Apps-IIPM'!$E$4:$V$291,12,FALSE),"In Progress",""))</f>
        <v>N/A</v>
      </c>
      <c r="I206" s="79" t="str">
        <f>IF(NOT(ISBLANK(VLOOKUP(A206,'ITS Apps-IIPM'!$E$4:$V$291,18,FALSE))),VLOOKUP(A206,'ITS Apps-IIPM'!$E$4:$V$291,18,FALSE),"")</f>
        <v>massimo.lion@rbc.com</v>
      </c>
      <c r="J206" s="79" t="str">
        <f>IF(NOT(ISBLANK(VLOOKUP(A206,'ITS Apps-IIPM'!$E$4:$BB$291,21,FALSE))),VLOOKUP(A206,'ITS Apps-IIPM'!$E$4:$BB$291,21,FALSE),"")</f>
        <v>3-Not Started</v>
      </c>
      <c r="K206" s="79" t="str">
        <f>IF(NOT(ISBLANK(VLOOKUP(A206,'ITS Apps-IIPM'!$E$4:$BB$291,22,FALSE))),VLOOKUP(A206,'ITS Apps-IIPM'!$E$4:$BB$291,22,FALSE),"")</f>
        <v/>
      </c>
      <c r="L206" s="79" t="str">
        <f>IF(NOT(ISBLANK(VLOOKUP(A206,'ITS Apps-IIPM'!$E$4:$BB$291,23,FALSE))),VLOOKUP(A206,'ITS Apps-IIPM'!$E$4:$BB$291,23,FALSE),"")</f>
        <v/>
      </c>
      <c r="M206" s="79" t="str">
        <f>IF(NOT(ISBLANK(VLOOKUP(A206,'ITS Apps-IIPM'!$E$4:$BB$291,24,FALSE))),VLOOKUP(A206,'ITS Apps-IIPM'!$E$4:$BB$291,24,FALSE),"")</f>
        <v>3-Not Started</v>
      </c>
      <c r="N206" s="79" t="str">
        <f>IF(NOT(ISBLANK(VLOOKUP(A206,'ITS Apps-IIPM'!$E$4:$BB$291,25,FALSE))),VLOOKUP(A206,'ITS Apps-IIPM'!$E$4:$BB$291,25,FALSE),"")</f>
        <v/>
      </c>
    </row>
    <row r="207" spans="1:15">
      <c r="A207" s="56" t="s">
        <v>502</v>
      </c>
      <c r="B207" t="str">
        <f>IF(NOT(ISBLANK(VLOOKUP(A207,'ITS Apps-IIPM'!$E$4:$V$291,2,FALSE))),VLOOKUP(A207,'ITS Apps-IIPM'!$E$4:$V$291,2,FALSE),"")</f>
        <v>ARPSON</v>
      </c>
      <c r="C207" t="str">
        <f>IF(NOT(ISBLANK(VLOOKUP(A207,'ITS Apps-IIPM'!$E$4:$V$291,4,FALSE))),VLOOKUP(A207,'ITS Apps-IIPM'!$E$4:$V$291,4,FALSE),"")</f>
        <v>de Lucy, Chloe</v>
      </c>
      <c r="D207" s="79">
        <f>IF(NOT(ISBLANK(VLOOKUP(A207,'ITS Apps-IIPM'!$E$4:$V$291,13,FALSE))),VLOOKUP(A207,'ITS Apps-IIPM'!$E$4:$V$291,13,FALSE),"")</f>
        <v>42865</v>
      </c>
      <c r="E207" s="79">
        <f>IF(NOT(ISBLANK(VLOOKUP(A207,'ITS Apps-IIPM'!$E$4:$V$291,14,FALSE))),VLOOKUP(A207,'ITS Apps-IIPM'!$E$4:$V$291,14,FALSE),"")</f>
        <v>43229</v>
      </c>
      <c r="F207" s="79" t="str">
        <f>IF(NOT(ISBLANK(VLOOKUP(A207,'ITS Apps-IIPM'!$E$4:$V$291,15,FALSE))),VLOOKUP(A207,'ITS Apps-IIPM'!$E$4:$V$291,15,FALSE),"")</f>
        <v>Quarterly</v>
      </c>
      <c r="G207" s="79" t="str">
        <f>IF(NOT(ISBLANK(VLOOKUP(A207,'ITS Apps-IIPM'!$E$4:$V$291,3,FALSE))),VLOOKUP(A207,'ITS Apps-IIPM'!$E$4:$V$291,3,FALSE),"")</f>
        <v>Thiry, Eric (RBC IS)</v>
      </c>
      <c r="H207" s="79" t="str">
        <f>IF("5-Confirmed SLA Not Required"=VLOOKUP(A207,'ITS Apps-IIPM'!$E$4:$V$291,12,FALSE),"N/A",IF("2-In Progress"=VLOOKUP(A207,'ITS Apps-IIPM'!$E$4:$V$291,12,FALSE),"In Progress",""))</f>
        <v/>
      </c>
      <c r="I207" s="79" t="str">
        <f>IF(NOT(ISBLANK(VLOOKUP(A207,'ITS Apps-IIPM'!$E$4:$V$291,18,FALSE))),VLOOKUP(A207,'ITS Apps-IIPM'!$E$4:$V$291,18,FALSE),"")</f>
        <v/>
      </c>
      <c r="J207" s="79" t="str">
        <f>IF(NOT(ISBLANK(VLOOKUP(A207,'ITS Apps-IIPM'!$E$4:$BB$291,21,FALSE))),VLOOKUP(A207,'ITS Apps-IIPM'!$E$4:$BB$291,21,FALSE),"")</f>
        <v>1-In Good Standing</v>
      </c>
      <c r="K207" s="79" t="str">
        <f>IF(NOT(ISBLANK(VLOOKUP(A207,'ITS Apps-IIPM'!$E$4:$BB$291,22,FALSE))),VLOOKUP(A207,'ITS Apps-IIPM'!$E$4:$BB$291,22,FALSE),"")</f>
        <v/>
      </c>
      <c r="L207" s="79" t="str">
        <f>IF(NOT(ISBLANK(VLOOKUP(A207,'ITS Apps-IIPM'!$E$4:$BB$291,23,FALSE))),VLOOKUP(A207,'ITS Apps-IIPM'!$E$4:$BB$291,23,FALSE),"")</f>
        <v/>
      </c>
      <c r="M207" s="79" t="str">
        <f>IF(NOT(ISBLANK(VLOOKUP(A207,'ITS Apps-IIPM'!$E$4:$BB$291,24,FALSE))),VLOOKUP(A207,'ITS Apps-IIPM'!$E$4:$BB$291,24,FALSE),"")</f>
        <v>6-Infrastructure/ Availability Implemented</v>
      </c>
      <c r="N207" s="79" t="str">
        <f>IF(NOT(ISBLANK(VLOOKUP(A207,'ITS Apps-IIPM'!$E$4:$BB$291,25,FALSE))),VLOOKUP(A207,'ITS Apps-IIPM'!$E$4:$BB$291,25,FALSE),"")</f>
        <v/>
      </c>
    </row>
    <row r="208" spans="1:15">
      <c r="A208" s="56" t="s">
        <v>505</v>
      </c>
      <c r="B208" t="str">
        <f>IF(NOT(ISBLANK(VLOOKUP(A208,'ITS Apps-IIPM'!$E$4:$V$291,2,FALSE))),VLOOKUP(A208,'ITS Apps-IIPM'!$E$4:$V$291,2,FALSE),"")</f>
        <v>Belfius Web</v>
      </c>
      <c r="C208" t="str">
        <f>IF(NOT(ISBLANK(VLOOKUP(A208,'ITS Apps-IIPM'!$E$4:$V$291,4,FALSE))),VLOOKUP(A208,'ITS Apps-IIPM'!$E$4:$V$291,4,FALSE),"")</f>
        <v>Markakis, Bob</v>
      </c>
      <c r="D208" s="79">
        <f>IF(NOT(ISBLANK(VLOOKUP(A208,'ITS Apps-IIPM'!$E$4:$V$291,13,FALSE))),VLOOKUP(A208,'ITS Apps-IIPM'!$E$4:$V$291,13,FALSE),"")</f>
        <v>42951</v>
      </c>
      <c r="E208" s="79">
        <f>IF(NOT(ISBLANK(VLOOKUP(A208,'ITS Apps-IIPM'!$E$4:$V$291,14,FALSE))),VLOOKUP(A208,'ITS Apps-IIPM'!$E$4:$V$291,14,FALSE),"")</f>
        <v>43316</v>
      </c>
      <c r="F208" s="79" t="str">
        <f>IF(NOT(ISBLANK(VLOOKUP(A208,'ITS Apps-IIPM'!$E$4:$V$291,15,FALSE))),VLOOKUP(A208,'ITS Apps-IIPM'!$E$4:$V$291,15,FALSE),"")</f>
        <v>Mutually Agreeable</v>
      </c>
      <c r="G208" s="79" t="str">
        <f>IF(NOT(ISBLANK(VLOOKUP(A208,'ITS Apps-IIPM'!$E$4:$V$291,3,FALSE))),VLOOKUP(A208,'ITS Apps-IIPM'!$E$4:$V$291,3,FALSE),"")</f>
        <v>Dumont, Pascale (RBC IS)</v>
      </c>
      <c r="H208" s="79" t="str">
        <f>IF("5-Confirmed SLA Not Required"=VLOOKUP(A208,'ITS Apps-IIPM'!$E$4:$V$291,12,FALSE),"N/A",IF("2-In Progress"=VLOOKUP(A208,'ITS Apps-IIPM'!$E$4:$V$291,12,FALSE),"In Progress",""))</f>
        <v/>
      </c>
      <c r="I208" s="79" t="str">
        <f>IF(NOT(ISBLANK(VLOOKUP(A208,'ITS Apps-IIPM'!$E$4:$V$291,18,FALSE))),VLOOKUP(A208,'ITS Apps-IIPM'!$E$4:$V$291,18,FALSE),"")</f>
        <v/>
      </c>
      <c r="J208" s="79" t="str">
        <f>IF(NOT(ISBLANK(VLOOKUP(A208,'ITS Apps-IIPM'!$E$4:$BB$291,21,FALSE))),VLOOKUP(A208,'ITS Apps-IIPM'!$E$4:$BB$291,21,FALSE),"")</f>
        <v>3-Not Started</v>
      </c>
      <c r="K208" s="79" t="str">
        <f>IF(NOT(ISBLANK(VLOOKUP(A208,'ITS Apps-IIPM'!$E$4:$BB$291,22,FALSE))),VLOOKUP(A208,'ITS Apps-IIPM'!$E$4:$BB$291,22,FALSE),"")</f>
        <v/>
      </c>
      <c r="L208" s="79" t="str">
        <f>IF(NOT(ISBLANK(VLOOKUP(A208,'ITS Apps-IIPM'!$E$4:$BB$291,23,FALSE))),VLOOKUP(A208,'ITS Apps-IIPM'!$E$4:$BB$291,23,FALSE),"")</f>
        <v/>
      </c>
      <c r="M208" s="79" t="str">
        <f>IF(NOT(ISBLANK(VLOOKUP(A208,'ITS Apps-IIPM'!$E$4:$BB$291,24,FALSE))),VLOOKUP(A208,'ITS Apps-IIPM'!$E$4:$BB$291,24,FALSE),"")</f>
        <v>3-Not Started</v>
      </c>
      <c r="N208" s="79" t="str">
        <f>IF(NOT(ISBLANK(VLOOKUP(A208,'ITS Apps-IIPM'!$E$4:$BB$291,25,FALSE))),VLOOKUP(A208,'ITS Apps-IIPM'!$E$4:$BB$291,25,FALSE),"")</f>
        <v/>
      </c>
    </row>
    <row r="209" spans="1:14">
      <c r="A209" s="56" t="s">
        <v>507</v>
      </c>
      <c r="B209" t="str">
        <f>IF(NOT(ISBLANK(VLOOKUP(A209,'ITS Apps-IIPM'!$E$4:$V$291,2,FALSE))),VLOOKUP(A209,'ITS Apps-IIPM'!$E$4:$V$291,2,FALSE),"")</f>
        <v>BLS</v>
      </c>
      <c r="C209" t="str">
        <f>IF(NOT(ISBLANK(VLOOKUP(A209,'ITS Apps-IIPM'!$E$4:$V$291,4,FALSE))),VLOOKUP(A209,'ITS Apps-IIPM'!$E$4:$V$291,4,FALSE),"")</f>
        <v>Markakis, Bob</v>
      </c>
      <c r="D209" s="79">
        <f>IF(NOT(ISBLANK(VLOOKUP(A209,'ITS Apps-IIPM'!$E$4:$V$291,13,FALSE))),VLOOKUP(A209,'ITS Apps-IIPM'!$E$4:$V$291,13,FALSE),"")</f>
        <v>42877</v>
      </c>
      <c r="E209" s="79">
        <f>IF(NOT(ISBLANK(VLOOKUP(A209,'ITS Apps-IIPM'!$E$4:$V$291,14,FALSE))),VLOOKUP(A209,'ITS Apps-IIPM'!$E$4:$V$291,14,FALSE),"")</f>
        <v>43239</v>
      </c>
      <c r="F209" s="79" t="str">
        <f>IF(NOT(ISBLANK(VLOOKUP(A209,'ITS Apps-IIPM'!$E$4:$V$291,15,FALSE))),VLOOKUP(A209,'ITS Apps-IIPM'!$E$4:$V$291,15,FALSE),"")</f>
        <v>Quarterly</v>
      </c>
      <c r="G209" s="79" t="str">
        <f>IF(NOT(ISBLANK(VLOOKUP(A209,'ITS Apps-IIPM'!$E$4:$V$291,3,FALSE))),VLOOKUP(A209,'ITS Apps-IIPM'!$E$4:$V$291,3,FALSE),"")</f>
        <v>Mouries, Eric (RBC IS)</v>
      </c>
      <c r="H209" s="79" t="str">
        <f>IF("5-Confirmed SLA Not Required"=VLOOKUP(A209,'ITS Apps-IIPM'!$E$4:$V$291,12,FALSE),"N/A",IF("2-In Progress"=VLOOKUP(A209,'ITS Apps-IIPM'!$E$4:$V$291,12,FALSE),"In Progress",""))</f>
        <v/>
      </c>
      <c r="I209" s="79" t="str">
        <f>IF(NOT(ISBLANK(VLOOKUP(A209,'ITS Apps-IIPM'!$E$4:$V$291,18,FALSE))),VLOOKUP(A209,'ITS Apps-IIPM'!$E$4:$V$291,18,FALSE),"")</f>
        <v/>
      </c>
      <c r="J209" s="79" t="str">
        <f>IF(NOT(ISBLANK(VLOOKUP(A209,'ITS Apps-IIPM'!$E$4:$BB$291,21,FALSE))),VLOOKUP(A209,'ITS Apps-IIPM'!$E$4:$BB$291,21,FALSE),"")</f>
        <v>3-Not Started</v>
      </c>
      <c r="K209" s="79" t="str">
        <f>IF(NOT(ISBLANK(VLOOKUP(A209,'ITS Apps-IIPM'!$E$4:$BB$291,22,FALSE))),VLOOKUP(A209,'ITS Apps-IIPM'!$E$4:$BB$291,22,FALSE),"")</f>
        <v/>
      </c>
      <c r="L209" s="79" t="str">
        <f>IF(NOT(ISBLANK(VLOOKUP(A209,'ITS Apps-IIPM'!$E$4:$BB$291,23,FALSE))),VLOOKUP(A209,'ITS Apps-IIPM'!$E$4:$BB$291,23,FALSE),"")</f>
        <v/>
      </c>
      <c r="M209" s="79" t="str">
        <f>IF(NOT(ISBLANK(VLOOKUP(A209,'ITS Apps-IIPM'!$E$4:$BB$291,24,FALSE))),VLOOKUP(A209,'ITS Apps-IIPM'!$E$4:$BB$291,24,FALSE),"")</f>
        <v>3-Not Started</v>
      </c>
      <c r="N209" s="79" t="str">
        <f>IF(NOT(ISBLANK(VLOOKUP(A209,'ITS Apps-IIPM'!$E$4:$BB$291,25,FALSE))),VLOOKUP(A209,'ITS Apps-IIPM'!$E$4:$BB$291,25,FALSE),"")</f>
        <v/>
      </c>
    </row>
    <row r="210" spans="1:14">
      <c r="A210" s="56" t="s">
        <v>401</v>
      </c>
      <c r="B210" t="str">
        <f>IF(NOT(ISBLANK(VLOOKUP(A210,'ITS Apps-IIPM'!$E$4:$V$291,2,FALSE))),VLOOKUP(A210,'ITS Apps-IIPM'!$E$4:$V$291,2,FALSE),"")</f>
        <v xml:space="preserve">Access Accounts </v>
      </c>
      <c r="C210" t="str">
        <f>IF(NOT(ISBLANK(VLOOKUP(A210,'ITS Apps-IIPM'!$E$4:$V$291,4,FALSE))),VLOOKUP(A210,'ITS Apps-IIPM'!$E$4:$V$291,4,FALSE),"")</f>
        <v>Stefanovic, Snezana</v>
      </c>
      <c r="D210" s="79">
        <f>IF(NOT(ISBLANK(VLOOKUP(A210,'ITS Apps-IIPM'!$E$4:$V$291,13,FALSE))),VLOOKUP(A210,'ITS Apps-IIPM'!$E$4:$V$291,13,FALSE),"")</f>
        <v>42916</v>
      </c>
      <c r="E210" s="79">
        <f>IF(NOT(ISBLANK(VLOOKUP(A210,'ITS Apps-IIPM'!$E$4:$V$291,14,FALSE))),VLOOKUP(A210,'ITS Apps-IIPM'!$E$4:$V$291,14,FALSE),"")</f>
        <v>43281</v>
      </c>
      <c r="F210" s="79" t="str">
        <f>IF(NOT(ISBLANK(VLOOKUP(A210,'ITS Apps-IIPM'!$E$4:$V$291,15,FALSE))),VLOOKUP(A210,'ITS Apps-IIPM'!$E$4:$V$291,15,FALSE),"")</f>
        <v>Mutually Agreeable</v>
      </c>
      <c r="G210" s="79" t="str">
        <f>IF(NOT(ISBLANK(VLOOKUP(A210,'ITS Apps-IIPM'!$E$4:$V$291,3,FALSE))),VLOOKUP(A210,'ITS Apps-IIPM'!$E$4:$V$291,3,FALSE),"")</f>
        <v>Hillard, Philippe (RBC IS)</v>
      </c>
      <c r="H210" s="79" t="str">
        <f>IF("5-Confirmed SLA Not Required"=VLOOKUP(A210,'ITS Apps-IIPM'!$E$4:$V$291,12,FALSE),"N/A",IF("2-In Progress"=VLOOKUP(A210,'ITS Apps-IIPM'!$E$4:$V$291,12,FALSE),"In Progress",""))</f>
        <v/>
      </c>
      <c r="I210" s="79" t="str">
        <f>IF(NOT(ISBLANK(VLOOKUP(A210,'ITS Apps-IIPM'!$E$4:$V$291,18,FALSE))),VLOOKUP(A210,'ITS Apps-IIPM'!$E$4:$V$291,18,FALSE),"")</f>
        <v/>
      </c>
      <c r="J210" s="79" t="str">
        <f>IF(NOT(ISBLANK(VLOOKUP(A210,'ITS Apps-IIPM'!$E$4:$BB$291,21,FALSE))),VLOOKUP(A210,'ITS Apps-IIPM'!$E$4:$BB$291,21,FALSE),"")</f>
        <v>3-Not Started</v>
      </c>
      <c r="K210" s="79" t="str">
        <f>IF(NOT(ISBLANK(VLOOKUP(A210,'ITS Apps-IIPM'!$E$4:$BB$291,22,FALSE))),VLOOKUP(A210,'ITS Apps-IIPM'!$E$4:$BB$291,22,FALSE),"")</f>
        <v/>
      </c>
      <c r="L210" s="79" t="str">
        <f>IF(NOT(ISBLANK(VLOOKUP(A210,'ITS Apps-IIPM'!$E$4:$BB$291,23,FALSE))),VLOOKUP(A210,'ITS Apps-IIPM'!$E$4:$BB$291,23,FALSE),"")</f>
        <v/>
      </c>
      <c r="M210" s="79" t="str">
        <f>IF(NOT(ISBLANK(VLOOKUP(A210,'ITS Apps-IIPM'!$E$4:$BB$291,24,FALSE))),VLOOKUP(A210,'ITS Apps-IIPM'!$E$4:$BB$291,24,FALSE),"")</f>
        <v>3-Not Started</v>
      </c>
      <c r="N210" s="79" t="str">
        <f>IF(NOT(ISBLANK(VLOOKUP(A210,'ITS Apps-IIPM'!$E$4:$BB$291,25,FALSE))),VLOOKUP(A210,'ITS Apps-IIPM'!$E$4:$BB$291,25,FALSE),"")</f>
        <v/>
      </c>
    </row>
    <row r="211" spans="1:14">
      <c r="A211" s="56" t="s">
        <v>409</v>
      </c>
      <c r="B211" t="str">
        <f>IF(NOT(ISBLANK(VLOOKUP(A211,'ITS Apps-IIPM'!$E$4:$V$291,2,FALSE))),VLOOKUP(A211,'ITS Apps-IIPM'!$E$4:$V$291,2,FALSE),"")</f>
        <v>CMS</v>
      </c>
      <c r="C211" t="str">
        <f>IF(NOT(ISBLANK(VLOOKUP(A211,'ITS Apps-IIPM'!$E$4:$V$291,4,FALSE))),VLOOKUP(A211,'ITS Apps-IIPM'!$E$4:$V$291,4,FALSE),"")</f>
        <v>Markakis, Bob</v>
      </c>
      <c r="D211" s="79">
        <f>IF(NOT(ISBLANK(VLOOKUP(A211,'ITS Apps-IIPM'!$E$4:$V$291,13,FALSE))),VLOOKUP(A211,'ITS Apps-IIPM'!$E$4:$V$291,13,FALSE),"")</f>
        <v>42905</v>
      </c>
      <c r="E211" s="79">
        <f>IF(NOT(ISBLANK(VLOOKUP(A211,'ITS Apps-IIPM'!$E$4:$V$291,14,FALSE))),VLOOKUP(A211,'ITS Apps-IIPM'!$E$4:$V$291,14,FALSE),"")</f>
        <v>43270</v>
      </c>
      <c r="F211" s="79" t="str">
        <f>IF(NOT(ISBLANK(VLOOKUP(A211,'ITS Apps-IIPM'!$E$4:$V$291,15,FALSE))),VLOOKUP(A211,'ITS Apps-IIPM'!$E$4:$V$291,15,FALSE),"")</f>
        <v>Quarterly</v>
      </c>
      <c r="G211" s="79" t="str">
        <f>IF(NOT(ISBLANK(VLOOKUP(A211,'ITS Apps-IIPM'!$E$4:$V$291,3,FALSE))),VLOOKUP(A211,'ITS Apps-IIPM'!$E$4:$V$291,3,FALSE),"")</f>
        <v>Desilets, Raymond (RBC I&amp;TS)</v>
      </c>
      <c r="H211" s="79" t="str">
        <f>IF("5-Confirmed SLA Not Required"=VLOOKUP(A211,'ITS Apps-IIPM'!$E$4:$V$291,12,FALSE),"N/A",IF("2-In Progress"=VLOOKUP(A211,'ITS Apps-IIPM'!$E$4:$V$291,12,FALSE),"In Progress",""))</f>
        <v/>
      </c>
      <c r="I211" s="79" t="str">
        <f>IF(NOT(ISBLANK(VLOOKUP(A211,'ITS Apps-IIPM'!$E$4:$V$291,18,FALSE))),VLOOKUP(A211,'ITS Apps-IIPM'!$E$4:$V$291,18,FALSE),"")</f>
        <v/>
      </c>
      <c r="J211" s="79" t="str">
        <f>IF(NOT(ISBLANK(VLOOKUP(A211,'ITS Apps-IIPM'!$E$4:$BB$291,21,FALSE))),VLOOKUP(A211,'ITS Apps-IIPM'!$E$4:$BB$291,21,FALSE),"")</f>
        <v>3-Not Started</v>
      </c>
      <c r="K211" s="79">
        <f>IF(NOT(ISBLANK(VLOOKUP(A211,'ITS Apps-IIPM'!$E$4:$BB$291,22,FALSE))),VLOOKUP(A211,'ITS Apps-IIPM'!$E$4:$BB$291,22,FALSE),"")</f>
        <v>43130</v>
      </c>
      <c r="L211" s="79" t="str">
        <f>IF(NOT(ISBLANK(VLOOKUP(A211,'ITS Apps-IIPM'!$E$4:$BB$291,23,FALSE))),VLOOKUP(A211,'ITS Apps-IIPM'!$E$4:$BB$291,23,FALSE),"")</f>
        <v/>
      </c>
      <c r="M211" s="79" t="str">
        <f>IF(NOT(ISBLANK(VLOOKUP(A211,'ITS Apps-IIPM'!$E$4:$BB$291,24,FALSE))),VLOOKUP(A211,'ITS Apps-IIPM'!$E$4:$BB$291,24,FALSE),"")</f>
        <v>3-Not Started</v>
      </c>
      <c r="N211" s="79" t="str">
        <f>IF(NOT(ISBLANK(VLOOKUP(A211,'ITS Apps-IIPM'!$E$4:$BB$291,25,FALSE))),VLOOKUP(A211,'ITS Apps-IIPM'!$E$4:$BB$291,25,FALSE),"")</f>
        <v/>
      </c>
    </row>
    <row r="212" spans="1:14">
      <c r="A212" s="56" t="s">
        <v>513</v>
      </c>
      <c r="B212" t="str">
        <f>IF(NOT(ISBLANK(VLOOKUP(A212,'ITS Apps-IIPM'!$E$4:$V$291,2,FALSE))),VLOOKUP(A212,'ITS Apps-IIPM'!$E$4:$V$291,2,FALSE),"")</f>
        <v>ODS</v>
      </c>
      <c r="C212" t="str">
        <f>IF(NOT(ISBLANK(VLOOKUP(A212,'ITS Apps-IIPM'!$E$4:$V$291,4,FALSE))),VLOOKUP(A212,'ITS Apps-IIPM'!$E$4:$V$291,4,FALSE),"")</f>
        <v>Markakis, Bob</v>
      </c>
      <c r="D212" s="79">
        <f>IF(NOT(ISBLANK(VLOOKUP(A212,'ITS Apps-IIPM'!$E$4:$V$291,13,FALSE))),VLOOKUP(A212,'ITS Apps-IIPM'!$E$4:$V$291,13,FALSE),"")</f>
        <v>42863</v>
      </c>
      <c r="E212" s="79">
        <f>IF(NOT(ISBLANK(VLOOKUP(A212,'ITS Apps-IIPM'!$E$4:$V$291,14,FALSE))),VLOOKUP(A212,'ITS Apps-IIPM'!$E$4:$V$291,14,FALSE),"")</f>
        <v>43228</v>
      </c>
      <c r="F212" s="79" t="str">
        <f>IF(NOT(ISBLANK(VLOOKUP(A212,'ITS Apps-IIPM'!$E$4:$V$291,15,FALSE))),VLOOKUP(A212,'ITS Apps-IIPM'!$E$4:$V$291,15,FALSE),"")</f>
        <v>Quarterly</v>
      </c>
      <c r="G212" s="79" t="str">
        <f>IF(NOT(ISBLANK(VLOOKUP(A212,'ITS Apps-IIPM'!$E$4:$V$291,3,FALSE))),VLOOKUP(A212,'ITS Apps-IIPM'!$E$4:$V$291,3,FALSE),"")</f>
        <v>Mouries, Eric (RBC IS)</v>
      </c>
      <c r="H212" s="79" t="str">
        <f>IF("5-Confirmed SLA Not Required"=VLOOKUP(A212,'ITS Apps-IIPM'!$E$4:$V$291,12,FALSE),"N/A",IF("2-In Progress"=VLOOKUP(A212,'ITS Apps-IIPM'!$E$4:$V$291,12,FALSE),"In Progress",""))</f>
        <v/>
      </c>
      <c r="I212" s="79" t="str">
        <f>IF(NOT(ISBLANK(VLOOKUP(A212,'ITS Apps-IIPM'!$E$4:$V$291,18,FALSE))),VLOOKUP(A212,'ITS Apps-IIPM'!$E$4:$V$291,18,FALSE),"")</f>
        <v/>
      </c>
      <c r="J212" s="79" t="str">
        <f>IF(NOT(ISBLANK(VLOOKUP(A212,'ITS Apps-IIPM'!$E$4:$BB$291,21,FALSE))),VLOOKUP(A212,'ITS Apps-IIPM'!$E$4:$BB$291,21,FALSE),"")</f>
        <v>3-Not Started</v>
      </c>
      <c r="K212" s="79" t="str">
        <f>IF(NOT(ISBLANK(VLOOKUP(A212,'ITS Apps-IIPM'!$E$4:$BB$291,22,FALSE))),VLOOKUP(A212,'ITS Apps-IIPM'!$E$4:$BB$291,22,FALSE),"")</f>
        <v/>
      </c>
      <c r="L212" s="79" t="str">
        <f>IF(NOT(ISBLANK(VLOOKUP(A212,'ITS Apps-IIPM'!$E$4:$BB$291,23,FALSE))),VLOOKUP(A212,'ITS Apps-IIPM'!$E$4:$BB$291,23,FALSE),"")</f>
        <v/>
      </c>
      <c r="M212" s="79" t="str">
        <f>IF(NOT(ISBLANK(VLOOKUP(A212,'ITS Apps-IIPM'!$E$4:$BB$291,24,FALSE))),VLOOKUP(A212,'ITS Apps-IIPM'!$E$4:$BB$291,24,FALSE),"")</f>
        <v>3-Not Started</v>
      </c>
      <c r="N212" s="79" t="str">
        <f>IF(NOT(ISBLANK(VLOOKUP(A212,'ITS Apps-IIPM'!$E$4:$BB$291,25,FALSE))),VLOOKUP(A212,'ITS Apps-IIPM'!$E$4:$BB$291,25,FALSE),"")</f>
        <v/>
      </c>
    </row>
    <row r="213" spans="1:14">
      <c r="A213" s="56" t="s">
        <v>515</v>
      </c>
      <c r="B213" t="str">
        <f>IF(NOT(ISBLANK(VLOOKUP(A213,'ITS Apps-IIPM'!$E$4:$V$291,2,FALSE))),VLOOKUP(A213,'ITS Apps-IIPM'!$E$4:$V$291,2,FALSE),"")</f>
        <v>CPS</v>
      </c>
      <c r="C213" t="str">
        <f>IF(NOT(ISBLANK(VLOOKUP(A213,'ITS Apps-IIPM'!$E$4:$V$291,4,FALSE))),VLOOKUP(A213,'ITS Apps-IIPM'!$E$4:$V$291,4,FALSE),"")</f>
        <v>Stefanovic, Snezana</v>
      </c>
      <c r="D213" s="79">
        <f>IF(NOT(ISBLANK(VLOOKUP(A213,'ITS Apps-IIPM'!$E$4:$V$291,13,FALSE))),VLOOKUP(A213,'ITS Apps-IIPM'!$E$4:$V$291,13,FALSE),"")</f>
        <v>42704</v>
      </c>
      <c r="E213" s="79">
        <f>IF(NOT(ISBLANK(VLOOKUP(A213,'ITS Apps-IIPM'!$E$4:$V$291,14,FALSE))),VLOOKUP(A213,'ITS Apps-IIPM'!$E$4:$V$291,14,FALSE),"")</f>
        <v>43244</v>
      </c>
      <c r="F213" s="79" t="str">
        <f>IF(NOT(ISBLANK(VLOOKUP(A213,'ITS Apps-IIPM'!$E$4:$V$291,15,FALSE))),VLOOKUP(A213,'ITS Apps-IIPM'!$E$4:$V$291,15,FALSE),"")</f>
        <v>Quarterly</v>
      </c>
      <c r="G213" s="79" t="str">
        <f>IF(NOT(ISBLANK(VLOOKUP(A213,'ITS Apps-IIPM'!$E$4:$V$291,3,FALSE))),VLOOKUP(A213,'ITS Apps-IIPM'!$E$4:$V$291,3,FALSE),"")</f>
        <v>China, Bruno (RBC IS)</v>
      </c>
      <c r="H213" s="79" t="str">
        <f>IF("5-Confirmed SLA Not Required"=VLOOKUP(A213,'ITS Apps-IIPM'!$E$4:$V$291,12,FALSE),"N/A",IF("2-In Progress"=VLOOKUP(A213,'ITS Apps-IIPM'!$E$4:$V$291,12,FALSE),"In Progress",""))</f>
        <v/>
      </c>
      <c r="I213" s="79" t="str">
        <f>IF(NOT(ISBLANK(VLOOKUP(A213,'ITS Apps-IIPM'!$E$4:$V$291,18,FALSE))),VLOOKUP(A213,'ITS Apps-IIPM'!$E$4:$V$291,18,FALSE),"")</f>
        <v/>
      </c>
      <c r="J213" s="79" t="str">
        <f>IF(NOT(ISBLANK(VLOOKUP(A213,'ITS Apps-IIPM'!$E$4:$BB$291,21,FALSE))),VLOOKUP(A213,'ITS Apps-IIPM'!$E$4:$BB$291,21,FALSE),"")</f>
        <v>1-In Good Standing</v>
      </c>
      <c r="K213" s="79" t="str">
        <f>IF(NOT(ISBLANK(VLOOKUP(A213,'ITS Apps-IIPM'!$E$4:$BB$291,22,FALSE))),VLOOKUP(A213,'ITS Apps-IIPM'!$E$4:$BB$291,22,FALSE),"")</f>
        <v/>
      </c>
      <c r="L213" s="79" t="str">
        <f>IF(NOT(ISBLANK(VLOOKUP(A213,'ITS Apps-IIPM'!$E$4:$BB$291,23,FALSE))),VLOOKUP(A213,'ITS Apps-IIPM'!$E$4:$BB$291,23,FALSE),"")</f>
        <v/>
      </c>
      <c r="M213" s="79" t="str">
        <f>IF(NOT(ISBLANK(VLOOKUP(A213,'ITS Apps-IIPM'!$E$4:$BB$291,24,FALSE))),VLOOKUP(A213,'ITS Apps-IIPM'!$E$4:$BB$291,24,FALSE),"")</f>
        <v>6-Infrastructure/ Availability Implemented</v>
      </c>
      <c r="N213" s="79" t="str">
        <f>IF(NOT(ISBLANK(VLOOKUP(A213,'ITS Apps-IIPM'!$E$4:$BB$291,25,FALSE))),VLOOKUP(A213,'ITS Apps-IIPM'!$E$4:$BB$291,25,FALSE),"")</f>
        <v/>
      </c>
    </row>
    <row r="214" spans="1:14">
      <c r="A214" s="56" t="s">
        <v>517</v>
      </c>
      <c r="B214" t="str">
        <f>IF(NOT(ISBLANK(VLOOKUP(A214,'ITS Apps-IIPM'!$E$4:$V$291,2,FALSE))),VLOOKUP(A214,'ITS Apps-IIPM'!$E$4:$V$291,2,FALSE),"")</f>
        <v>Custy</v>
      </c>
      <c r="C214" t="str">
        <f>IF(NOT(ISBLANK(VLOOKUP(A214,'ITS Apps-IIPM'!$E$4:$V$291,4,FALSE))),VLOOKUP(A214,'ITS Apps-IIPM'!$E$4:$V$291,4,FALSE),"")</f>
        <v>Stefanovic, Snezana</v>
      </c>
      <c r="D214" s="79">
        <f>IF(NOT(ISBLANK(VLOOKUP(A214,'ITS Apps-IIPM'!$E$4:$V$291,13,FALSE))),VLOOKUP(A214,'ITS Apps-IIPM'!$E$4:$V$291,13,FALSE),"")</f>
        <v>42885</v>
      </c>
      <c r="E214" s="79">
        <f>IF(NOT(ISBLANK(VLOOKUP(A214,'ITS Apps-IIPM'!$E$4:$V$291,14,FALSE))),VLOOKUP(A214,'ITS Apps-IIPM'!$E$4:$V$291,14,FALSE),"")</f>
        <v>43250</v>
      </c>
      <c r="F214" s="79" t="str">
        <f>IF(NOT(ISBLANK(VLOOKUP(A214,'ITS Apps-IIPM'!$E$4:$V$291,15,FALSE))),VLOOKUP(A214,'ITS Apps-IIPM'!$E$4:$V$291,15,FALSE),"")</f>
        <v>Quarterly</v>
      </c>
      <c r="G214" s="79" t="str">
        <f>IF(NOT(ISBLANK(VLOOKUP(A214,'ITS Apps-IIPM'!$E$4:$V$291,3,FALSE))),VLOOKUP(A214,'ITS Apps-IIPM'!$E$4:$V$291,3,FALSE),"")</f>
        <v>Nangia, Nagesh (CWM-NR)</v>
      </c>
      <c r="H214" s="79" t="str">
        <f>IF("5-Confirmed SLA Not Required"=VLOOKUP(A214,'ITS Apps-IIPM'!$E$4:$V$291,12,FALSE),"N/A",IF("2-In Progress"=VLOOKUP(A214,'ITS Apps-IIPM'!$E$4:$V$291,12,FALSE),"In Progress",""))</f>
        <v/>
      </c>
      <c r="I214" s="79" t="str">
        <f>IF(NOT(ISBLANK(VLOOKUP(A214,'ITS Apps-IIPM'!$E$4:$V$291,18,FALSE))),VLOOKUP(A214,'ITS Apps-IIPM'!$E$4:$V$291,18,FALSE),"")</f>
        <v/>
      </c>
      <c r="J214" s="79" t="str">
        <f>IF(NOT(ISBLANK(VLOOKUP(A214,'ITS Apps-IIPM'!$E$4:$BB$291,21,FALSE))),VLOOKUP(A214,'ITS Apps-IIPM'!$E$4:$BB$291,21,FALSE),"")</f>
        <v>1-In Good Standing</v>
      </c>
      <c r="K214" s="79" t="str">
        <f>IF(NOT(ISBLANK(VLOOKUP(A214,'ITS Apps-IIPM'!$E$4:$BB$291,22,FALSE))),VLOOKUP(A214,'ITS Apps-IIPM'!$E$4:$BB$291,22,FALSE),"")</f>
        <v/>
      </c>
      <c r="L214" s="79" t="str">
        <f>IF(NOT(ISBLANK(VLOOKUP(A214,'ITS Apps-IIPM'!$E$4:$BB$291,23,FALSE))),VLOOKUP(A214,'ITS Apps-IIPM'!$E$4:$BB$291,23,FALSE),"")</f>
        <v/>
      </c>
      <c r="M214" s="79" t="str">
        <f>IF(NOT(ISBLANK(VLOOKUP(A214,'ITS Apps-IIPM'!$E$4:$BB$291,24,FALSE))),VLOOKUP(A214,'ITS Apps-IIPM'!$E$4:$BB$291,24,FALSE),"")</f>
        <v>6-Infrastructure/ Availability Implemented</v>
      </c>
      <c r="N214" s="79" t="str">
        <f>IF(NOT(ISBLANK(VLOOKUP(A214,'ITS Apps-IIPM'!$E$4:$BB$291,25,FALSE))),VLOOKUP(A214,'ITS Apps-IIPM'!$E$4:$BB$291,25,FALSE),"")</f>
        <v/>
      </c>
    </row>
    <row r="215" spans="1:14">
      <c r="A215" s="56" t="s">
        <v>519</v>
      </c>
      <c r="B215" t="str">
        <f>IF(NOT(ISBLANK(VLOOKUP(A215,'ITS Apps-IIPM'!$E$4:$V$291,2,FALSE))),VLOOKUP(A215,'ITS Apps-IIPM'!$E$4:$V$291,2,FALSE),"")</f>
        <v>DESYS</v>
      </c>
      <c r="C215" t="str">
        <f>IF(NOT(ISBLANK(VLOOKUP(A215,'ITS Apps-IIPM'!$E$4:$V$291,4,FALSE))),VLOOKUP(A215,'ITS Apps-IIPM'!$E$4:$V$291,4,FALSE),"")</f>
        <v>Markakis, Bob</v>
      </c>
      <c r="D215" s="79">
        <f>IF(NOT(ISBLANK(VLOOKUP(A215,'ITS Apps-IIPM'!$E$4:$V$291,13,FALSE))),VLOOKUP(A215,'ITS Apps-IIPM'!$E$4:$V$291,13,FALSE),"")</f>
        <v>42886</v>
      </c>
      <c r="E215" s="79">
        <f>IF(NOT(ISBLANK(VLOOKUP(A215,'ITS Apps-IIPM'!$E$4:$V$291,14,FALSE))),VLOOKUP(A215,'ITS Apps-IIPM'!$E$4:$V$291,14,FALSE),"")</f>
        <v>43251</v>
      </c>
      <c r="F215" s="79" t="str">
        <f>IF(NOT(ISBLANK(VLOOKUP(A215,'ITS Apps-IIPM'!$E$4:$V$291,15,FALSE))),VLOOKUP(A215,'ITS Apps-IIPM'!$E$4:$V$291,15,FALSE),"")</f>
        <v>Mutually Agreeable</v>
      </c>
      <c r="G215" s="79" t="str">
        <f>IF(NOT(ISBLANK(VLOOKUP(A215,'ITS Apps-IIPM'!$E$4:$V$291,3,FALSE))),VLOOKUP(A215,'ITS Apps-IIPM'!$E$4:$V$291,3,FALSE),"")</f>
        <v>Zanon, Julie (RBC IS)</v>
      </c>
      <c r="H215" s="79" t="str">
        <f>IF("5-Confirmed SLA Not Required"=VLOOKUP(A215,'ITS Apps-IIPM'!$E$4:$V$291,12,FALSE),"N/A",IF("2-In Progress"=VLOOKUP(A215,'ITS Apps-IIPM'!$E$4:$V$291,12,FALSE),"In Progress",""))</f>
        <v/>
      </c>
      <c r="I215" s="79" t="str">
        <f>IF(NOT(ISBLANK(VLOOKUP(A215,'ITS Apps-IIPM'!$E$4:$V$291,18,FALSE))),VLOOKUP(A215,'ITS Apps-IIPM'!$E$4:$V$291,18,FALSE),"")</f>
        <v/>
      </c>
      <c r="J215" s="79" t="str">
        <f>IF(NOT(ISBLANK(VLOOKUP(A215,'ITS Apps-IIPM'!$E$4:$BB$291,21,FALSE))),VLOOKUP(A215,'ITS Apps-IIPM'!$E$4:$BB$291,21,FALSE),"")</f>
        <v>3-Not Started</v>
      </c>
      <c r="K215" s="79" t="str">
        <f>IF(NOT(ISBLANK(VLOOKUP(A215,'ITS Apps-IIPM'!$E$4:$BB$291,22,FALSE))),VLOOKUP(A215,'ITS Apps-IIPM'!$E$4:$BB$291,22,FALSE),"")</f>
        <v/>
      </c>
      <c r="L215" s="79" t="str">
        <f>IF(NOT(ISBLANK(VLOOKUP(A215,'ITS Apps-IIPM'!$E$4:$BB$291,23,FALSE))),VLOOKUP(A215,'ITS Apps-IIPM'!$E$4:$BB$291,23,FALSE),"")</f>
        <v>business approver on vacation, will have a discussion in early August.</v>
      </c>
      <c r="M215" s="79" t="str">
        <f>IF(NOT(ISBLANK(VLOOKUP(A215,'ITS Apps-IIPM'!$E$4:$BB$291,24,FALSE))),VLOOKUP(A215,'ITS Apps-IIPM'!$E$4:$BB$291,24,FALSE),"")</f>
        <v>3-Not Started</v>
      </c>
      <c r="N215" s="79" t="str">
        <f>IF(NOT(ISBLANK(VLOOKUP(A215,'ITS Apps-IIPM'!$E$4:$BB$291,25,FALSE))),VLOOKUP(A215,'ITS Apps-IIPM'!$E$4:$BB$291,25,FALSE),"")</f>
        <v/>
      </c>
    </row>
    <row r="216" spans="1:14">
      <c r="A216" s="56" t="s">
        <v>521</v>
      </c>
      <c r="B216" t="str">
        <f>IF(NOT(ISBLANK(VLOOKUP(A216,'ITS Apps-IIPM'!$E$4:$V$291,2,FALSE))),VLOOKUP(A216,'ITS Apps-IIPM'!$E$4:$V$291,2,FALSE),"")</f>
        <v>Multi Target Payment</v>
      </c>
      <c r="C216" t="str">
        <f>IF(NOT(ISBLANK(VLOOKUP(A216,'ITS Apps-IIPM'!$E$4:$V$291,4,FALSE))),VLOOKUP(A216,'ITS Apps-IIPM'!$E$4:$V$291,4,FALSE),"")</f>
        <v>Stefanovic, Snezana</v>
      </c>
      <c r="D216" s="79">
        <f>IF(NOT(ISBLANK(VLOOKUP(A216,'ITS Apps-IIPM'!$E$4:$V$291,13,FALSE))),VLOOKUP(A216,'ITS Apps-IIPM'!$E$4:$V$291,13,FALSE),"")</f>
        <v>42907</v>
      </c>
      <c r="E216" s="79">
        <f>IF(NOT(ISBLANK(VLOOKUP(A216,'ITS Apps-IIPM'!$E$4:$V$291,14,FALSE))),VLOOKUP(A216,'ITS Apps-IIPM'!$E$4:$V$291,14,FALSE),"")</f>
        <v>43271</v>
      </c>
      <c r="F216" s="79" t="str">
        <f>IF(NOT(ISBLANK(VLOOKUP(A216,'ITS Apps-IIPM'!$E$4:$V$291,15,FALSE))),VLOOKUP(A216,'ITS Apps-IIPM'!$E$4:$V$291,15,FALSE),"")</f>
        <v>Annually</v>
      </c>
      <c r="G216" s="79" t="str">
        <f>IF(NOT(ISBLANK(VLOOKUP(A216,'ITS Apps-IIPM'!$E$4:$V$291,3,FALSE))),VLOOKUP(A216,'ITS Apps-IIPM'!$E$4:$V$291,3,FALSE),"")</f>
        <v>Franz, Laurent (RBC IS)</v>
      </c>
      <c r="H216" s="79" t="str">
        <f>IF("5-Confirmed SLA Not Required"=VLOOKUP(A216,'ITS Apps-IIPM'!$E$4:$V$291,12,FALSE),"N/A",IF("2-In Progress"=VLOOKUP(A216,'ITS Apps-IIPM'!$E$4:$V$291,12,FALSE),"In Progress",""))</f>
        <v/>
      </c>
      <c r="I216" s="79" t="str">
        <f>IF(NOT(ISBLANK(VLOOKUP(A216,'ITS Apps-IIPM'!$E$4:$V$291,18,FALSE))),VLOOKUP(A216,'ITS Apps-IIPM'!$E$4:$V$291,18,FALSE),"")</f>
        <v xml:space="preserve">SLA. </v>
      </c>
      <c r="J216" s="79" t="str">
        <f>IF(NOT(ISBLANK(VLOOKUP(A216,'ITS Apps-IIPM'!$E$4:$BB$291,21,FALSE))),VLOOKUP(A216,'ITS Apps-IIPM'!$E$4:$BB$291,21,FALSE),"")</f>
        <v>3-Not Started</v>
      </c>
      <c r="K216" s="79" t="str">
        <f>IF(NOT(ISBLANK(VLOOKUP(A216,'ITS Apps-IIPM'!$E$4:$BB$291,22,FALSE))),VLOOKUP(A216,'ITS Apps-IIPM'!$E$4:$BB$291,22,FALSE),"")</f>
        <v/>
      </c>
      <c r="L216" s="79" t="str">
        <f>IF(NOT(ISBLANK(VLOOKUP(A216,'ITS Apps-IIPM'!$E$4:$BB$291,23,FALSE))),VLOOKUP(A216,'ITS Apps-IIPM'!$E$4:$BB$291,23,FALSE),"")</f>
        <v/>
      </c>
      <c r="M216" s="79" t="str">
        <f>IF(NOT(ISBLANK(VLOOKUP(A216,'ITS Apps-IIPM'!$E$4:$BB$291,24,FALSE))),VLOOKUP(A216,'ITS Apps-IIPM'!$E$4:$BB$291,24,FALSE),"")</f>
        <v>3-Not Started</v>
      </c>
      <c r="N216" s="79" t="str">
        <f>IF(NOT(ISBLANK(VLOOKUP(A216,'ITS Apps-IIPM'!$E$4:$BB$291,25,FALSE))),VLOOKUP(A216,'ITS Apps-IIPM'!$E$4:$BB$291,25,FALSE),"")</f>
        <v/>
      </c>
    </row>
    <row r="217" spans="1:14">
      <c r="A217" s="56" t="s">
        <v>522</v>
      </c>
      <c r="B217" t="str">
        <f>IF(NOT(ISBLANK(VLOOKUP(A217,'ITS Apps-IIPM'!$E$4:$V$291,2,FALSE))),VLOOKUP(A217,'ITS Apps-IIPM'!$E$4:$V$291,2,FALSE),"")</f>
        <v>DOCUMENTUM SHS</v>
      </c>
      <c r="C217" t="str">
        <f>IF(NOT(ISBLANK(VLOOKUP(A217,'ITS Apps-IIPM'!$E$4:$V$291,4,FALSE))),VLOOKUP(A217,'ITS Apps-IIPM'!$E$4:$V$291,4,FALSE),"")</f>
        <v>Stefanovic, Snezana</v>
      </c>
      <c r="D217" s="79">
        <f>IF(NOT(ISBLANK(VLOOKUP(A217,'ITS Apps-IIPM'!$E$4:$V$291,13,FALSE))),VLOOKUP(A217,'ITS Apps-IIPM'!$E$4:$V$291,13,FALSE),"")</f>
        <v>42912</v>
      </c>
      <c r="E217" s="79">
        <f>IF(NOT(ISBLANK(VLOOKUP(A217,'ITS Apps-IIPM'!$E$4:$V$291,14,FALSE))),VLOOKUP(A217,'ITS Apps-IIPM'!$E$4:$V$291,14,FALSE),"")</f>
        <v>43273</v>
      </c>
      <c r="F217" s="79" t="str">
        <f>IF(NOT(ISBLANK(VLOOKUP(A217,'ITS Apps-IIPM'!$E$4:$V$291,15,FALSE))),VLOOKUP(A217,'ITS Apps-IIPM'!$E$4:$V$291,15,FALSE),"")</f>
        <v>Annually</v>
      </c>
      <c r="G217" s="79" t="str">
        <f>IF(NOT(ISBLANK(VLOOKUP(A217,'ITS Apps-IIPM'!$E$4:$V$291,3,FALSE))),VLOOKUP(A217,'ITS Apps-IIPM'!$E$4:$V$291,3,FALSE),"")</f>
        <v>Franz, Laurent (RBC IS)</v>
      </c>
      <c r="H217" s="79" t="str">
        <f>IF("5-Confirmed SLA Not Required"=VLOOKUP(A217,'ITS Apps-IIPM'!$E$4:$V$291,12,FALSE),"N/A",IF("2-In Progress"=VLOOKUP(A217,'ITS Apps-IIPM'!$E$4:$V$291,12,FALSE),"In Progress",""))</f>
        <v/>
      </c>
      <c r="I217" s="79" t="str">
        <f>IF(NOT(ISBLANK(VLOOKUP(A217,'ITS Apps-IIPM'!$E$4:$V$291,18,FALSE))),VLOOKUP(A217,'ITS Apps-IIPM'!$E$4:$V$291,18,FALSE),"")</f>
        <v>SLA.</v>
      </c>
      <c r="J217" s="79" t="str">
        <f>IF(NOT(ISBLANK(VLOOKUP(A217,'ITS Apps-IIPM'!$E$4:$BB$291,21,FALSE))),VLOOKUP(A217,'ITS Apps-IIPM'!$E$4:$BB$291,21,FALSE),"")</f>
        <v>1-In Good Standing</v>
      </c>
      <c r="K217" s="79" t="str">
        <f>IF(NOT(ISBLANK(VLOOKUP(A217,'ITS Apps-IIPM'!$E$4:$BB$291,22,FALSE))),VLOOKUP(A217,'ITS Apps-IIPM'!$E$4:$BB$291,22,FALSE),"")</f>
        <v/>
      </c>
      <c r="L217" s="79" t="str">
        <f>IF(NOT(ISBLANK(VLOOKUP(A217,'ITS Apps-IIPM'!$E$4:$BB$291,23,FALSE))),VLOOKUP(A217,'ITS Apps-IIPM'!$E$4:$BB$291,23,FALSE),"")</f>
        <v/>
      </c>
      <c r="M217" s="79" t="str">
        <f>IF(NOT(ISBLANK(VLOOKUP(A217,'ITS Apps-IIPM'!$E$4:$BB$291,24,FALSE))),VLOOKUP(A217,'ITS Apps-IIPM'!$E$4:$BB$291,24,FALSE),"")</f>
        <v>6-Infrastructure/ Availability Implemented</v>
      </c>
      <c r="N217" s="79" t="str">
        <f>IF(NOT(ISBLANK(VLOOKUP(A217,'ITS Apps-IIPM'!$E$4:$BB$291,25,FALSE))),VLOOKUP(A217,'ITS Apps-IIPM'!$E$4:$BB$291,25,FALSE),"")</f>
        <v/>
      </c>
    </row>
    <row r="218" spans="1:14">
      <c r="A218" s="56" t="s">
        <v>524</v>
      </c>
      <c r="B218" t="str">
        <f>IF(NOT(ISBLANK(VLOOKUP(A218,'ITS Apps-IIPM'!$E$4:$V$291,2,FALSE))),VLOOKUP(A218,'ITS Apps-IIPM'!$E$4:$V$291,2,FALSE),"")</f>
        <v>DWH FA</v>
      </c>
      <c r="C218" t="str">
        <f>IF(NOT(ISBLANK(VLOOKUP(A218,'ITS Apps-IIPM'!$E$4:$V$291,4,FALSE))),VLOOKUP(A218,'ITS Apps-IIPM'!$E$4:$V$291,4,FALSE),"")</f>
        <v>de Lucy, Chloe</v>
      </c>
      <c r="D218" s="79">
        <f>IF(NOT(ISBLANK(VLOOKUP(A218,'ITS Apps-IIPM'!$E$4:$V$291,13,FALSE))),VLOOKUP(A218,'ITS Apps-IIPM'!$E$4:$V$291,13,FALSE),"")</f>
        <v>42851</v>
      </c>
      <c r="E218" s="79">
        <f>IF(NOT(ISBLANK(VLOOKUP(A218,'ITS Apps-IIPM'!$E$4:$V$291,14,FALSE))),VLOOKUP(A218,'ITS Apps-IIPM'!$E$4:$V$291,14,FALSE),"")</f>
        <v>43215</v>
      </c>
      <c r="F218" s="79" t="str">
        <f>IF(NOT(ISBLANK(VLOOKUP(A218,'ITS Apps-IIPM'!$E$4:$V$291,15,FALSE))),VLOOKUP(A218,'ITS Apps-IIPM'!$E$4:$V$291,15,FALSE),"")</f>
        <v>Quarterly</v>
      </c>
      <c r="G218" s="79" t="str">
        <f>IF(NOT(ISBLANK(VLOOKUP(A218,'ITS Apps-IIPM'!$E$4:$V$291,3,FALSE))),VLOOKUP(A218,'ITS Apps-IIPM'!$E$4:$V$291,3,FALSE),"")</f>
        <v>Barrier, Fr¿d¿ric (RBC IS)</v>
      </c>
      <c r="H218" s="79" t="str">
        <f>IF("5-Confirmed SLA Not Required"=VLOOKUP(A218,'ITS Apps-IIPM'!$E$4:$V$291,12,FALSE),"N/A",IF("2-In Progress"=VLOOKUP(A218,'ITS Apps-IIPM'!$E$4:$V$291,12,FALSE),"In Progress",""))</f>
        <v/>
      </c>
      <c r="I218" s="79" t="str">
        <f>IF(NOT(ISBLANK(VLOOKUP(A218,'ITS Apps-IIPM'!$E$4:$V$291,18,FALSE))),VLOOKUP(A218,'ITS Apps-IIPM'!$E$4:$V$291,18,FALSE),"")</f>
        <v/>
      </c>
      <c r="J218" s="79" t="str">
        <f>IF(NOT(ISBLANK(VLOOKUP(A218,'ITS Apps-IIPM'!$E$4:$BB$291,21,FALSE))),VLOOKUP(A218,'ITS Apps-IIPM'!$E$4:$BB$291,21,FALSE),"")</f>
        <v>1-In Good Standing</v>
      </c>
      <c r="K218" s="79" t="str">
        <f>IF(NOT(ISBLANK(VLOOKUP(A218,'ITS Apps-IIPM'!$E$4:$BB$291,22,FALSE))),VLOOKUP(A218,'ITS Apps-IIPM'!$E$4:$BB$291,22,FALSE),"")</f>
        <v/>
      </c>
      <c r="L218" s="79" t="str">
        <f>IF(NOT(ISBLANK(VLOOKUP(A218,'ITS Apps-IIPM'!$E$4:$BB$291,23,FALSE))),VLOOKUP(A218,'ITS Apps-IIPM'!$E$4:$BB$291,23,FALSE),"")</f>
        <v/>
      </c>
      <c r="M218" s="79" t="str">
        <f>IF(NOT(ISBLANK(VLOOKUP(A218,'ITS Apps-IIPM'!$E$4:$BB$291,24,FALSE))),VLOOKUP(A218,'ITS Apps-IIPM'!$E$4:$BB$291,24,FALSE),"")</f>
        <v>6-Infrastructure/ Availability Implemented</v>
      </c>
      <c r="N218" s="79" t="str">
        <f>IF(NOT(ISBLANK(VLOOKUP(A218,'ITS Apps-IIPM'!$E$4:$BB$291,25,FALSE))),VLOOKUP(A218,'ITS Apps-IIPM'!$E$4:$BB$291,25,FALSE),"")</f>
        <v/>
      </c>
    </row>
    <row r="219" spans="1:14">
      <c r="A219" s="56" t="s">
        <v>526</v>
      </c>
      <c r="B219" t="str">
        <f>IF(NOT(ISBLANK(VLOOKUP(A219,'ITS Apps-IIPM'!$E$4:$V$291,2,FALSE))),VLOOKUP(A219,'ITS Apps-IIPM'!$E$4:$V$291,2,FALSE),"")</f>
        <v>DWH GC</v>
      </c>
      <c r="C219" t="str">
        <f>IF(NOT(ISBLANK(VLOOKUP(A219,'ITS Apps-IIPM'!$E$4:$V$291,4,FALSE))),VLOOKUP(A219,'ITS Apps-IIPM'!$E$4:$V$291,4,FALSE),"")</f>
        <v>Markakis, Bob</v>
      </c>
      <c r="D219" s="79">
        <f>IF(NOT(ISBLANK(VLOOKUP(A219,'ITS Apps-IIPM'!$E$4:$V$291,13,FALSE))),VLOOKUP(A219,'ITS Apps-IIPM'!$E$4:$V$291,13,FALSE),"")</f>
        <v>42851</v>
      </c>
      <c r="E219" s="79">
        <f>IF(NOT(ISBLANK(VLOOKUP(A219,'ITS Apps-IIPM'!$E$4:$V$291,14,FALSE))),VLOOKUP(A219,'ITS Apps-IIPM'!$E$4:$V$291,14,FALSE),"")</f>
        <v>43216</v>
      </c>
      <c r="F219" s="79" t="str">
        <f>IF(NOT(ISBLANK(VLOOKUP(A219,'ITS Apps-IIPM'!$E$4:$V$291,15,FALSE))),VLOOKUP(A219,'ITS Apps-IIPM'!$E$4:$V$291,15,FALSE),"")</f>
        <v>Quarterly</v>
      </c>
      <c r="G219" s="79" t="str">
        <f>IF(NOT(ISBLANK(VLOOKUP(A219,'ITS Apps-IIPM'!$E$4:$V$291,3,FALSE))),VLOOKUP(A219,'ITS Apps-IIPM'!$E$4:$V$291,3,FALSE),"")</f>
        <v>Mouries, Eric (RBC IS)</v>
      </c>
      <c r="H219" s="79" t="str">
        <f>IF("5-Confirmed SLA Not Required"=VLOOKUP(A219,'ITS Apps-IIPM'!$E$4:$V$291,12,FALSE),"N/A",IF("2-In Progress"=VLOOKUP(A219,'ITS Apps-IIPM'!$E$4:$V$291,12,FALSE),"In Progress",""))</f>
        <v/>
      </c>
      <c r="I219" s="79" t="str">
        <f>IF(NOT(ISBLANK(VLOOKUP(A219,'ITS Apps-IIPM'!$E$4:$V$291,18,FALSE))),VLOOKUP(A219,'ITS Apps-IIPM'!$E$4:$V$291,18,FALSE),"")</f>
        <v/>
      </c>
      <c r="J219" s="79" t="str">
        <f>IF(NOT(ISBLANK(VLOOKUP(A219,'ITS Apps-IIPM'!$E$4:$BB$291,21,FALSE))),VLOOKUP(A219,'ITS Apps-IIPM'!$E$4:$BB$291,21,FALSE),"")</f>
        <v>1-In Good Standing</v>
      </c>
      <c r="K219" s="79" t="str">
        <f>IF(NOT(ISBLANK(VLOOKUP(A219,'ITS Apps-IIPM'!$E$4:$BB$291,22,FALSE))),VLOOKUP(A219,'ITS Apps-IIPM'!$E$4:$BB$291,22,FALSE),"")</f>
        <v/>
      </c>
      <c r="L219" s="79" t="str">
        <f>IF(NOT(ISBLANK(VLOOKUP(A219,'ITS Apps-IIPM'!$E$4:$BB$291,23,FALSE))),VLOOKUP(A219,'ITS Apps-IIPM'!$E$4:$BB$291,23,FALSE),"")</f>
        <v/>
      </c>
      <c r="M219" s="79" t="str">
        <f>IF(NOT(ISBLANK(VLOOKUP(A219,'ITS Apps-IIPM'!$E$4:$BB$291,24,FALSE))),VLOOKUP(A219,'ITS Apps-IIPM'!$E$4:$BB$291,24,FALSE),"")</f>
        <v>6-Infrastructure/ Availability Implemented</v>
      </c>
      <c r="N219" s="79" t="str">
        <f>IF(NOT(ISBLANK(VLOOKUP(A219,'ITS Apps-IIPM'!$E$4:$BB$291,25,FALSE))),VLOOKUP(A219,'ITS Apps-IIPM'!$E$4:$BB$291,25,FALSE),"")</f>
        <v/>
      </c>
    </row>
    <row r="220" spans="1:14">
      <c r="A220" s="56" t="s">
        <v>528</v>
      </c>
      <c r="B220" t="str">
        <f>IF(NOT(ISBLANK(VLOOKUP(A220,'ITS Apps-IIPM'!$E$4:$V$291,2,FALSE))),VLOOKUP(A220,'ITS Apps-IIPM'!$E$4:$V$291,2,FALSE),"")</f>
        <v>DWH TA</v>
      </c>
      <c r="C220" t="str">
        <f>IF(NOT(ISBLANK(VLOOKUP(A220,'ITS Apps-IIPM'!$E$4:$V$291,4,FALSE))),VLOOKUP(A220,'ITS Apps-IIPM'!$E$4:$V$291,4,FALSE),"")</f>
        <v>Stefanovic, Snezana</v>
      </c>
      <c r="D220" s="79">
        <f>IF(NOT(ISBLANK(VLOOKUP(A220,'ITS Apps-IIPM'!$E$4:$V$291,13,FALSE))),VLOOKUP(A220,'ITS Apps-IIPM'!$E$4:$V$291,13,FALSE),"")</f>
        <v>42851</v>
      </c>
      <c r="E220" s="79">
        <f>IF(NOT(ISBLANK(VLOOKUP(A220,'ITS Apps-IIPM'!$E$4:$V$291,14,FALSE))),VLOOKUP(A220,'ITS Apps-IIPM'!$E$4:$V$291,14,FALSE),"")</f>
        <v>43214</v>
      </c>
      <c r="F220" s="79" t="str">
        <f>IF(NOT(ISBLANK(VLOOKUP(A220,'ITS Apps-IIPM'!$E$4:$V$291,15,FALSE))),VLOOKUP(A220,'ITS Apps-IIPM'!$E$4:$V$291,15,FALSE),"")</f>
        <v>Quarterly</v>
      </c>
      <c r="G220" s="79" t="str">
        <f>IF(NOT(ISBLANK(VLOOKUP(A220,'ITS Apps-IIPM'!$E$4:$V$291,3,FALSE))),VLOOKUP(A220,'ITS Apps-IIPM'!$E$4:$V$291,3,FALSE),"")</f>
        <v>Dazy, Philippe (RBC IS)</v>
      </c>
      <c r="H220" s="79" t="str">
        <f>IF("5-Confirmed SLA Not Required"=VLOOKUP(A220,'ITS Apps-IIPM'!$E$4:$V$291,12,FALSE),"N/A",IF("2-In Progress"=VLOOKUP(A220,'ITS Apps-IIPM'!$E$4:$V$291,12,FALSE),"In Progress",""))</f>
        <v/>
      </c>
      <c r="I220" s="79" t="str">
        <f>IF(NOT(ISBLANK(VLOOKUP(A220,'ITS Apps-IIPM'!$E$4:$V$291,18,FALSE))),VLOOKUP(A220,'ITS Apps-IIPM'!$E$4:$V$291,18,FALSE),"")</f>
        <v/>
      </c>
      <c r="J220" s="79" t="str">
        <f>IF(NOT(ISBLANK(VLOOKUP(A220,'ITS Apps-IIPM'!$E$4:$BB$291,21,FALSE))),VLOOKUP(A220,'ITS Apps-IIPM'!$E$4:$BB$291,21,FALSE),"")</f>
        <v>1-In Good Standing</v>
      </c>
      <c r="K220" s="79" t="str">
        <f>IF(NOT(ISBLANK(VLOOKUP(A220,'ITS Apps-IIPM'!$E$4:$BB$291,22,FALSE))),VLOOKUP(A220,'ITS Apps-IIPM'!$E$4:$BB$291,22,FALSE),"")</f>
        <v/>
      </c>
      <c r="L220" s="79" t="str">
        <f>IF(NOT(ISBLANK(VLOOKUP(A220,'ITS Apps-IIPM'!$E$4:$BB$291,23,FALSE))),VLOOKUP(A220,'ITS Apps-IIPM'!$E$4:$BB$291,23,FALSE),"")</f>
        <v/>
      </c>
      <c r="M220" s="79" t="str">
        <f>IF(NOT(ISBLANK(VLOOKUP(A220,'ITS Apps-IIPM'!$E$4:$BB$291,24,FALSE))),VLOOKUP(A220,'ITS Apps-IIPM'!$E$4:$BB$291,24,FALSE),"")</f>
        <v>6-Infrastructure/ Availability Implemented</v>
      </c>
      <c r="N220" s="79" t="str">
        <f>IF(NOT(ISBLANK(VLOOKUP(A220,'ITS Apps-IIPM'!$E$4:$BB$291,25,FALSE))),VLOOKUP(A220,'ITS Apps-IIPM'!$E$4:$BB$291,25,FALSE),"")</f>
        <v/>
      </c>
    </row>
    <row r="221" spans="1:14">
      <c r="A221" s="56" t="s">
        <v>531</v>
      </c>
      <c r="B221" t="str">
        <f>IF(NOT(ISBLANK(VLOOKUP(A221,'ITS Apps-IIPM'!$E$4:$V$291,2,FALSE))),VLOOKUP(A221,'ITS Apps-IIPM'!$E$4:$V$291,2,FALSE),"")</f>
        <v>DZWEB</v>
      </c>
      <c r="C221" t="str">
        <f>IF(NOT(ISBLANK(VLOOKUP(A221,'ITS Apps-IIPM'!$E$4:$V$291,4,FALSE))),VLOOKUP(A221,'ITS Apps-IIPM'!$E$4:$V$291,4,FALSE),"")</f>
        <v>Markakis, Bob</v>
      </c>
      <c r="D221" s="79">
        <f>IF(NOT(ISBLANK(VLOOKUP(A221,'ITS Apps-IIPM'!$E$4:$V$291,13,FALSE))),VLOOKUP(A221,'ITS Apps-IIPM'!$E$4:$V$291,13,FALSE),"")</f>
        <v>42898</v>
      </c>
      <c r="E221" s="79" t="str">
        <f>IF(NOT(ISBLANK(VLOOKUP(A221,'ITS Apps-IIPM'!$E$4:$V$291,14,FALSE))),VLOOKUP(A221,'ITS Apps-IIPM'!$E$4:$V$291,14,FALSE),"")</f>
        <v/>
      </c>
      <c r="F221" s="79" t="str">
        <f>IF(NOT(ISBLANK(VLOOKUP(A221,'ITS Apps-IIPM'!$E$4:$V$291,15,FALSE))),VLOOKUP(A221,'ITS Apps-IIPM'!$E$4:$V$291,15,FALSE),"")</f>
        <v/>
      </c>
      <c r="G221" s="79" t="str">
        <f>IF(NOT(ISBLANK(VLOOKUP(A221,'ITS Apps-IIPM'!$E$4:$V$291,3,FALSE))),VLOOKUP(A221,'ITS Apps-IIPM'!$E$4:$V$291,3,FALSE),"")</f>
        <v>Lion, Massimo (RBC IS)</v>
      </c>
      <c r="H221" s="79" t="str">
        <f>IF("5-Confirmed SLA Not Required"=VLOOKUP(A221,'ITS Apps-IIPM'!$E$4:$V$291,12,FALSE),"N/A",IF("2-In Progress"=VLOOKUP(A221,'ITS Apps-IIPM'!$E$4:$V$291,12,FALSE),"In Progress",""))</f>
        <v>N/A</v>
      </c>
      <c r="I221" s="79" t="str">
        <f>IF(NOT(ISBLANK(VLOOKUP(A221,'ITS Apps-IIPM'!$E$4:$V$291,18,FALSE))),VLOOKUP(A221,'ITS Apps-IIPM'!$E$4:$V$291,18,FALSE),"")</f>
        <v>massimo.lion@rbc.com</v>
      </c>
      <c r="J221" s="79" t="str">
        <f>IF(NOT(ISBLANK(VLOOKUP(A221,'ITS Apps-IIPM'!$E$4:$BB$291,21,FALSE))),VLOOKUP(A221,'ITS Apps-IIPM'!$E$4:$BB$291,21,FALSE),"")</f>
        <v>3-Not Started</v>
      </c>
      <c r="K221" s="79" t="str">
        <f>IF(NOT(ISBLANK(VLOOKUP(A221,'ITS Apps-IIPM'!$E$4:$BB$291,22,FALSE))),VLOOKUP(A221,'ITS Apps-IIPM'!$E$4:$BB$291,22,FALSE),"")</f>
        <v/>
      </c>
      <c r="L221" s="79" t="str">
        <f>IF(NOT(ISBLANK(VLOOKUP(A221,'ITS Apps-IIPM'!$E$4:$BB$291,23,FALSE))),VLOOKUP(A221,'ITS Apps-IIPM'!$E$4:$BB$291,23,FALSE),"")</f>
        <v/>
      </c>
      <c r="M221" s="79" t="str">
        <f>IF(NOT(ISBLANK(VLOOKUP(A221,'ITS Apps-IIPM'!$E$4:$BB$291,24,FALSE))),VLOOKUP(A221,'ITS Apps-IIPM'!$E$4:$BB$291,24,FALSE),"")</f>
        <v>3-Not Started</v>
      </c>
      <c r="N221" s="79" t="str">
        <f>IF(NOT(ISBLANK(VLOOKUP(A221,'ITS Apps-IIPM'!$E$4:$BB$291,25,FALSE))),VLOOKUP(A221,'ITS Apps-IIPM'!$E$4:$BB$291,25,FALSE),"")</f>
        <v/>
      </c>
    </row>
    <row r="222" spans="1:14">
      <c r="A222" s="56" t="s">
        <v>533</v>
      </c>
      <c r="B222" t="str">
        <f>IF(NOT(ISBLANK(VLOOKUP(A222,'ITS Apps-IIPM'!$E$4:$V$291,2,FALSE))),VLOOKUP(A222,'ITS Apps-IIPM'!$E$4:$V$291,2,FALSE),"")</f>
        <v>E-Front</v>
      </c>
      <c r="C222" t="str">
        <f>IF(NOT(ISBLANK(VLOOKUP(A222,'ITS Apps-IIPM'!$E$4:$V$291,4,FALSE))),VLOOKUP(A222,'ITS Apps-IIPM'!$E$4:$V$291,4,FALSE),"")</f>
        <v>Markakis, Bob</v>
      </c>
      <c r="D222" s="79">
        <f>IF(NOT(ISBLANK(VLOOKUP(A222,'ITS Apps-IIPM'!$E$4:$V$291,13,FALSE))),VLOOKUP(A222,'ITS Apps-IIPM'!$E$4:$V$291,13,FALSE),"")</f>
        <v>42879</v>
      </c>
      <c r="E222" s="79">
        <f>IF(NOT(ISBLANK(VLOOKUP(A222,'ITS Apps-IIPM'!$E$4:$V$291,14,FALSE))),VLOOKUP(A222,'ITS Apps-IIPM'!$E$4:$V$291,14,FALSE),"")</f>
        <v>43244</v>
      </c>
      <c r="F222" s="79" t="str">
        <f>IF(NOT(ISBLANK(VLOOKUP(A222,'ITS Apps-IIPM'!$E$4:$V$291,15,FALSE))),VLOOKUP(A222,'ITS Apps-IIPM'!$E$4:$V$291,15,FALSE),"")</f>
        <v>Mutually Agreeable</v>
      </c>
      <c r="G222" s="79" t="str">
        <f>IF(NOT(ISBLANK(VLOOKUP(A222,'ITS Apps-IIPM'!$E$4:$V$291,3,FALSE))),VLOOKUP(A222,'ITS Apps-IIPM'!$E$4:$V$291,3,FALSE),"")</f>
        <v>Zanon, Julie (RBC IS)</v>
      </c>
      <c r="H222" s="79" t="str">
        <f>IF("5-Confirmed SLA Not Required"=VLOOKUP(A222,'ITS Apps-IIPM'!$E$4:$V$291,12,FALSE),"N/A",IF("2-In Progress"=VLOOKUP(A222,'ITS Apps-IIPM'!$E$4:$V$291,12,FALSE),"In Progress",""))</f>
        <v/>
      </c>
      <c r="I222" s="79" t="str">
        <f>IF(NOT(ISBLANK(VLOOKUP(A222,'ITS Apps-IIPM'!$E$4:$V$291,18,FALSE))),VLOOKUP(A222,'ITS Apps-IIPM'!$E$4:$V$291,18,FALSE),"")</f>
        <v/>
      </c>
      <c r="J222" s="79" t="str">
        <f>IF(NOT(ISBLANK(VLOOKUP(A222,'ITS Apps-IIPM'!$E$4:$BB$291,21,FALSE))),VLOOKUP(A222,'ITS Apps-IIPM'!$E$4:$BB$291,21,FALSE),"")</f>
        <v>1-In Good Standing</v>
      </c>
      <c r="K222" s="79" t="str">
        <f>IF(NOT(ISBLANK(VLOOKUP(A222,'ITS Apps-IIPM'!$E$4:$BB$291,22,FALSE))),VLOOKUP(A222,'ITS Apps-IIPM'!$E$4:$BB$291,22,FALSE),"")</f>
        <v/>
      </c>
      <c r="L222" s="79" t="str">
        <f>IF(NOT(ISBLANK(VLOOKUP(A222,'ITS Apps-IIPM'!$E$4:$BB$291,23,FALSE))),VLOOKUP(A222,'ITS Apps-IIPM'!$E$4:$BB$291,23,FALSE),"")</f>
        <v/>
      </c>
      <c r="M222" s="79" t="str">
        <f>IF(NOT(ISBLANK(VLOOKUP(A222,'ITS Apps-IIPM'!$E$4:$BB$291,24,FALSE))),VLOOKUP(A222,'ITS Apps-IIPM'!$E$4:$BB$291,24,FALSE),"")</f>
        <v>6-Infrastructure/ Availability Implemented</v>
      </c>
      <c r="N222" s="79" t="str">
        <f>IF(NOT(ISBLANK(VLOOKUP(A222,'ITS Apps-IIPM'!$E$4:$BB$291,25,FALSE))),VLOOKUP(A222,'ITS Apps-IIPM'!$E$4:$BB$291,25,FALSE),"")</f>
        <v/>
      </c>
    </row>
    <row r="223" spans="1:14">
      <c r="A223" s="56" t="s">
        <v>535</v>
      </c>
      <c r="B223" t="str">
        <f>IF(NOT(ISBLANK(VLOOKUP(A223,'ITS Apps-IIPM'!$E$4:$V$291,2,FALSE))),VLOOKUP(A223,'ITS Apps-IIPM'!$E$4:$V$291,2,FALSE),"")</f>
        <v>FCRM - Financial Crime Risk Management</v>
      </c>
      <c r="C223" t="str">
        <f>IF(NOT(ISBLANK(VLOOKUP(A223,'ITS Apps-IIPM'!$E$4:$V$291,4,FALSE))),VLOOKUP(A223,'ITS Apps-IIPM'!$E$4:$V$291,4,FALSE),"")</f>
        <v>Stefanovic, Snezana</v>
      </c>
      <c r="D223" s="79">
        <f>IF(NOT(ISBLANK(VLOOKUP(A223,'ITS Apps-IIPM'!$E$4:$V$291,13,FALSE))),VLOOKUP(A223,'ITS Apps-IIPM'!$E$4:$V$291,13,FALSE),"")</f>
        <v>42858</v>
      </c>
      <c r="E223" s="79">
        <f>IF(NOT(ISBLANK(VLOOKUP(A223,'ITS Apps-IIPM'!$E$4:$V$291,14,FALSE))),VLOOKUP(A223,'ITS Apps-IIPM'!$E$4:$V$291,14,FALSE),"")</f>
        <v>43223</v>
      </c>
      <c r="F223" s="79" t="str">
        <f>IF(NOT(ISBLANK(VLOOKUP(A223,'ITS Apps-IIPM'!$E$4:$V$291,15,FALSE))),VLOOKUP(A223,'ITS Apps-IIPM'!$E$4:$V$291,15,FALSE),"")</f>
        <v>Quarterly</v>
      </c>
      <c r="G223" s="79" t="str">
        <f>IF(NOT(ISBLANK(VLOOKUP(A223,'ITS Apps-IIPM'!$E$4:$V$291,3,FALSE))),VLOOKUP(A223,'ITS Apps-IIPM'!$E$4:$V$291,3,FALSE),"")</f>
        <v>Dazy, Philippe (RBC IS)</v>
      </c>
      <c r="H223" s="79" t="str">
        <f>IF("5-Confirmed SLA Not Required"=VLOOKUP(A223,'ITS Apps-IIPM'!$E$4:$V$291,12,FALSE),"N/A",IF("2-In Progress"=VLOOKUP(A223,'ITS Apps-IIPM'!$E$4:$V$291,12,FALSE),"In Progress",""))</f>
        <v/>
      </c>
      <c r="I223" s="79" t="str">
        <f>IF(NOT(ISBLANK(VLOOKUP(A223,'ITS Apps-IIPM'!$E$4:$V$291,18,FALSE))),VLOOKUP(A223,'ITS Apps-IIPM'!$E$4:$V$291,18,FALSE),"")</f>
        <v/>
      </c>
      <c r="J223" s="79" t="str">
        <f>IF(NOT(ISBLANK(VLOOKUP(A223,'ITS Apps-IIPM'!$E$4:$BB$291,21,FALSE))),VLOOKUP(A223,'ITS Apps-IIPM'!$E$4:$BB$291,21,FALSE),"")</f>
        <v>1-In Good Standing</v>
      </c>
      <c r="K223" s="79" t="str">
        <f>IF(NOT(ISBLANK(VLOOKUP(A223,'ITS Apps-IIPM'!$E$4:$BB$291,22,FALSE))),VLOOKUP(A223,'ITS Apps-IIPM'!$E$4:$BB$291,22,FALSE),"")</f>
        <v/>
      </c>
      <c r="L223" s="79" t="str">
        <f>IF(NOT(ISBLANK(VLOOKUP(A223,'ITS Apps-IIPM'!$E$4:$BB$291,23,FALSE))),VLOOKUP(A223,'ITS Apps-IIPM'!$E$4:$BB$291,23,FALSE),"")</f>
        <v/>
      </c>
      <c r="M223" s="79" t="str">
        <f>IF(NOT(ISBLANK(VLOOKUP(A223,'ITS Apps-IIPM'!$E$4:$BB$291,24,FALSE))),VLOOKUP(A223,'ITS Apps-IIPM'!$E$4:$BB$291,24,FALSE),"")</f>
        <v>6-Infrastructure/ Availability Implemented</v>
      </c>
      <c r="N223" s="79" t="str">
        <f>IF(NOT(ISBLANK(VLOOKUP(A223,'ITS Apps-IIPM'!$E$4:$BB$291,25,FALSE))),VLOOKUP(A223,'ITS Apps-IIPM'!$E$4:$BB$291,25,FALSE),"")</f>
        <v/>
      </c>
    </row>
    <row r="224" spans="1:14">
      <c r="A224" s="56" t="s">
        <v>537</v>
      </c>
      <c r="B224" t="str">
        <f>IF(NOT(ISBLANK(VLOOKUP(A224,'ITS Apps-IIPM'!$E$4:$V$291,2,FALSE))),VLOOKUP(A224,'ITS Apps-IIPM'!$E$4:$V$291,2,FALSE),"")</f>
        <v>EUCLID</v>
      </c>
      <c r="C224" t="str">
        <f>IF(NOT(ISBLANK(VLOOKUP(A224,'ITS Apps-IIPM'!$E$4:$V$291,4,FALSE))),VLOOKUP(A224,'ITS Apps-IIPM'!$E$4:$V$291,4,FALSE),"")</f>
        <v>Markakis, Bob</v>
      </c>
      <c r="D224" s="79">
        <f>IF(NOT(ISBLANK(VLOOKUP(A224,'ITS Apps-IIPM'!$E$4:$V$291,13,FALSE))),VLOOKUP(A224,'ITS Apps-IIPM'!$E$4:$V$291,13,FALSE),"")</f>
        <v>42873</v>
      </c>
      <c r="E224" s="79">
        <f>IF(NOT(ISBLANK(VLOOKUP(A224,'ITS Apps-IIPM'!$E$4:$V$291,14,FALSE))),VLOOKUP(A224,'ITS Apps-IIPM'!$E$4:$V$291,14,FALSE),"")</f>
        <v>43238</v>
      </c>
      <c r="F224" s="79" t="str">
        <f>IF(NOT(ISBLANK(VLOOKUP(A224,'ITS Apps-IIPM'!$E$4:$V$291,15,FALSE))),VLOOKUP(A224,'ITS Apps-IIPM'!$E$4:$V$291,15,FALSE),"")</f>
        <v>Quarterly</v>
      </c>
      <c r="G224" s="79" t="str">
        <f>IF(NOT(ISBLANK(VLOOKUP(A224,'ITS Apps-IIPM'!$E$4:$V$291,3,FALSE))),VLOOKUP(A224,'ITS Apps-IIPM'!$E$4:$V$291,3,FALSE),"")</f>
        <v>Cain, Neill (RBC IS)</v>
      </c>
      <c r="H224" s="79" t="str">
        <f>IF("5-Confirmed SLA Not Required"=VLOOKUP(A224,'ITS Apps-IIPM'!$E$4:$V$291,12,FALSE),"N/A",IF("2-In Progress"=VLOOKUP(A224,'ITS Apps-IIPM'!$E$4:$V$291,12,FALSE),"In Progress",""))</f>
        <v/>
      </c>
      <c r="I224" s="79" t="str">
        <f>IF(NOT(ISBLANK(VLOOKUP(A224,'ITS Apps-IIPM'!$E$4:$V$291,18,FALSE))),VLOOKUP(A224,'ITS Apps-IIPM'!$E$4:$V$291,18,FALSE),"")</f>
        <v/>
      </c>
      <c r="J224" s="79" t="str">
        <f>IF(NOT(ISBLANK(VLOOKUP(A224,'ITS Apps-IIPM'!$E$4:$BB$291,21,FALSE))),VLOOKUP(A224,'ITS Apps-IIPM'!$E$4:$BB$291,21,FALSE),"")</f>
        <v>1-In Good Standing</v>
      </c>
      <c r="K224" s="79" t="str">
        <f>IF(NOT(ISBLANK(VLOOKUP(A224,'ITS Apps-IIPM'!$E$4:$BB$291,22,FALSE))),VLOOKUP(A224,'ITS Apps-IIPM'!$E$4:$BB$291,22,FALSE),"")</f>
        <v/>
      </c>
      <c r="L224" s="79" t="str">
        <f>IF(NOT(ISBLANK(VLOOKUP(A224,'ITS Apps-IIPM'!$E$4:$BB$291,23,FALSE))),VLOOKUP(A224,'ITS Apps-IIPM'!$E$4:$BB$291,23,FALSE),"")</f>
        <v/>
      </c>
      <c r="M224" s="79" t="str">
        <f>IF(NOT(ISBLANK(VLOOKUP(A224,'ITS Apps-IIPM'!$E$4:$BB$291,24,FALSE))),VLOOKUP(A224,'ITS Apps-IIPM'!$E$4:$BB$291,24,FALSE),"")</f>
        <v>6-Infrastructure/ Availability Implemented</v>
      </c>
      <c r="N224" s="79" t="str">
        <f>IF(NOT(ISBLANK(VLOOKUP(A224,'ITS Apps-IIPM'!$E$4:$BB$291,25,FALSE))),VLOOKUP(A224,'ITS Apps-IIPM'!$E$4:$BB$291,25,FALSE),"")</f>
        <v/>
      </c>
    </row>
    <row r="225" spans="1:15">
      <c r="A225" s="56" t="s">
        <v>539</v>
      </c>
      <c r="B225" t="str">
        <f>IF(NOT(ISBLANK(VLOOKUP(A225,'ITS Apps-IIPM'!$E$4:$V$291,2,FALSE))),VLOOKUP(A225,'ITS Apps-IIPM'!$E$4:$V$291,2,FALSE),"")</f>
        <v>EXACT</v>
      </c>
      <c r="C225" t="str">
        <f>IF(NOT(ISBLANK(VLOOKUP(A225,'ITS Apps-IIPM'!$E$4:$V$291,4,FALSE))),VLOOKUP(A225,'ITS Apps-IIPM'!$E$4:$V$291,4,FALSE),"")</f>
        <v>Markakis, Bob</v>
      </c>
      <c r="D225" s="79">
        <f>IF(NOT(ISBLANK(VLOOKUP(A225,'ITS Apps-IIPM'!$E$4:$V$291,13,FALSE))),VLOOKUP(A225,'ITS Apps-IIPM'!$E$4:$V$291,13,FALSE),"")</f>
        <v>42853</v>
      </c>
      <c r="E225" s="79">
        <f>IF(NOT(ISBLANK(VLOOKUP(A225,'ITS Apps-IIPM'!$E$4:$V$291,14,FALSE))),VLOOKUP(A225,'ITS Apps-IIPM'!$E$4:$V$291,14,FALSE),"")</f>
        <v>43218</v>
      </c>
      <c r="F225" s="79" t="str">
        <f>IF(NOT(ISBLANK(VLOOKUP(A225,'ITS Apps-IIPM'!$E$4:$V$291,15,FALSE))),VLOOKUP(A225,'ITS Apps-IIPM'!$E$4:$V$291,15,FALSE),"")</f>
        <v>Quarterly</v>
      </c>
      <c r="G225" s="79" t="str">
        <f>IF(NOT(ISBLANK(VLOOKUP(A225,'ITS Apps-IIPM'!$E$4:$V$291,3,FALSE))),VLOOKUP(A225,'ITS Apps-IIPM'!$E$4:$V$291,3,FALSE),"")</f>
        <v>Peeters, Ivan (RBC IS)</v>
      </c>
      <c r="H225" s="79" t="str">
        <f>IF("5-Confirmed SLA Not Required"=VLOOKUP(A225,'ITS Apps-IIPM'!$E$4:$V$291,12,FALSE),"N/A",IF("2-In Progress"=VLOOKUP(A225,'ITS Apps-IIPM'!$E$4:$V$291,12,FALSE),"In Progress",""))</f>
        <v/>
      </c>
      <c r="I225" s="79" t="str">
        <f>IF(NOT(ISBLANK(VLOOKUP(A225,'ITS Apps-IIPM'!$E$4:$V$291,18,FALSE))),VLOOKUP(A225,'ITS Apps-IIPM'!$E$4:$V$291,18,FALSE),"")</f>
        <v/>
      </c>
      <c r="J225" s="79" t="str">
        <f>IF(NOT(ISBLANK(VLOOKUP(A225,'ITS Apps-IIPM'!$E$4:$BB$291,21,FALSE))),VLOOKUP(A225,'ITS Apps-IIPM'!$E$4:$BB$291,21,FALSE),"")</f>
        <v>1-In Good Standing</v>
      </c>
      <c r="K225" s="79" t="str">
        <f>IF(NOT(ISBLANK(VLOOKUP(A225,'ITS Apps-IIPM'!$E$4:$BB$291,22,FALSE))),VLOOKUP(A225,'ITS Apps-IIPM'!$E$4:$BB$291,22,FALSE),"")</f>
        <v/>
      </c>
      <c r="L225" s="79" t="str">
        <f>IF(NOT(ISBLANK(VLOOKUP(A225,'ITS Apps-IIPM'!$E$4:$BB$291,23,FALSE))),VLOOKUP(A225,'ITS Apps-IIPM'!$E$4:$BB$291,23,FALSE),"")</f>
        <v/>
      </c>
      <c r="M225" s="79" t="str">
        <f>IF(NOT(ISBLANK(VLOOKUP(A225,'ITS Apps-IIPM'!$E$4:$BB$291,24,FALSE))),VLOOKUP(A225,'ITS Apps-IIPM'!$E$4:$BB$291,24,FALSE),"")</f>
        <v>6-Infrastructure/ Availability Implemented</v>
      </c>
      <c r="N225" s="79" t="str">
        <f>IF(NOT(ISBLANK(VLOOKUP(A225,'ITS Apps-IIPM'!$E$4:$BB$291,25,FALSE))),VLOOKUP(A225,'ITS Apps-IIPM'!$E$4:$BB$291,25,FALSE),"")</f>
        <v/>
      </c>
    </row>
    <row r="226" spans="1:15">
      <c r="A226" s="56" t="s">
        <v>588</v>
      </c>
      <c r="B226" t="str">
        <f>IF(NOT(ISBLANK(VLOOKUP(A226,'ITS Apps-IIPM'!$E$4:$V$291,2,FALSE))),VLOOKUP(A226,'ITS Apps-IIPM'!$E$4:$V$291,2,FALSE),"")</f>
        <v>HI RTGS Suite</v>
      </c>
      <c r="C226" t="str">
        <f>IF(NOT(ISBLANK(VLOOKUP(A226,'ITS Apps-IIPM'!$E$4:$V$291,4,FALSE))),VLOOKUP(A226,'ITS Apps-IIPM'!$E$4:$V$291,4,FALSE),"")</f>
        <v>de Lucy, Chloe</v>
      </c>
      <c r="D226" s="79">
        <f>IF(NOT(ISBLANK(VLOOKUP(A226,'ITS Apps-IIPM'!$E$4:$V$291,13,FALSE))),VLOOKUP(A226,'ITS Apps-IIPM'!$E$4:$V$291,13,FALSE),"")</f>
        <v>42880</v>
      </c>
      <c r="E226" s="79">
        <f>IF(NOT(ISBLANK(VLOOKUP(A226,'ITS Apps-IIPM'!$E$4:$V$291,14,FALSE))),VLOOKUP(A226,'ITS Apps-IIPM'!$E$4:$V$291,14,FALSE),"")</f>
        <v>43245</v>
      </c>
      <c r="F226" s="79" t="str">
        <f>IF(NOT(ISBLANK(VLOOKUP(A226,'ITS Apps-IIPM'!$E$4:$V$291,15,FALSE))),VLOOKUP(A226,'ITS Apps-IIPM'!$E$4:$V$291,15,FALSE),"")</f>
        <v>Quarterly</v>
      </c>
      <c r="G226" s="79" t="str">
        <f>IF(NOT(ISBLANK(VLOOKUP(A226,'ITS Apps-IIPM'!$E$4:$V$291,3,FALSE))),VLOOKUP(A226,'ITS Apps-IIPM'!$E$4:$V$291,3,FALSE),"")</f>
        <v>Li, Tracy (RBC IS)</v>
      </c>
      <c r="H226" s="79" t="str">
        <f>IF("5-Confirmed SLA Not Required"=VLOOKUP(A226,'ITS Apps-IIPM'!$E$4:$V$291,12,FALSE),"N/A",IF("2-In Progress"=VLOOKUP(A226,'ITS Apps-IIPM'!$E$4:$V$291,12,FALSE),"In Progress",""))</f>
        <v/>
      </c>
      <c r="I226" s="79" t="str">
        <f>IF(NOT(ISBLANK(VLOOKUP(A226,'ITS Apps-IIPM'!$E$4:$V$291,18,FALSE))),VLOOKUP(A226,'ITS Apps-IIPM'!$E$4:$V$291,18,FALSE),"")</f>
        <v>AppOwner - Myfanwy Jenkins</v>
      </c>
      <c r="J226" s="79" t="str">
        <f>IF(NOT(ISBLANK(VLOOKUP(A226,'ITS Apps-IIPM'!$E$4:$BB$291,21,FALSE))),VLOOKUP(A226,'ITS Apps-IIPM'!$E$4:$BB$291,21,FALSE),"")</f>
        <v>3-Not Started</v>
      </c>
      <c r="K226" s="79" t="str">
        <f>IF(NOT(ISBLANK(VLOOKUP(A226,'ITS Apps-IIPM'!$E$4:$BB$291,22,FALSE))),VLOOKUP(A226,'ITS Apps-IIPM'!$E$4:$BB$291,22,FALSE),"")</f>
        <v/>
      </c>
      <c r="L226" s="79" t="str">
        <f>IF(NOT(ISBLANK(VLOOKUP(A226,'ITS Apps-IIPM'!$E$4:$BB$291,23,FALSE))),VLOOKUP(A226,'ITS Apps-IIPM'!$E$4:$BB$291,23,FALSE),"")</f>
        <v/>
      </c>
      <c r="M226" s="79" t="str">
        <f>IF(NOT(ISBLANK(VLOOKUP(A226,'ITS Apps-IIPM'!$E$4:$BB$291,24,FALSE))),VLOOKUP(A226,'ITS Apps-IIPM'!$E$4:$BB$291,24,FALSE),"")</f>
        <v>3-Not Started</v>
      </c>
      <c r="N226" s="79" t="str">
        <f>IF(NOT(ISBLANK(VLOOKUP(A226,'ITS Apps-IIPM'!$E$4:$BB$291,25,FALSE))),VLOOKUP(A226,'ITS Apps-IIPM'!$E$4:$BB$291,25,FALSE),"")</f>
        <v/>
      </c>
    </row>
    <row r="227" spans="1:15">
      <c r="A227" s="56" t="s">
        <v>1383</v>
      </c>
      <c r="B227" t="str">
        <f>IF(NOT(ISBLANK(VLOOKUP(A227,'ITS Apps-IIPM'!$E$4:$V$291,2,FALSE))),VLOOKUP(A227,'ITS Apps-IIPM'!$E$4:$V$291,2,FALSE),"")</f>
        <v>Credit Authorization Tool</v>
      </c>
      <c r="C227" t="str">
        <f>IF(NOT(ISBLANK(VLOOKUP(A227,'ITS Apps-IIPM'!$E$4:$V$291,4,FALSE))),VLOOKUP(A227,'ITS Apps-IIPM'!$E$4:$V$291,4,FALSE),"")</f>
        <v>Stefanovic, Snezana</v>
      </c>
      <c r="D227" s="79" t="str">
        <f>IF(NOT(ISBLANK(VLOOKUP(A227,'ITS Apps-IIPM'!$E$4:$V$291,13,FALSE))),VLOOKUP(A227,'ITS Apps-IIPM'!$E$4:$V$291,13,FALSE),"")</f>
        <v/>
      </c>
      <c r="E227" s="79" t="str">
        <f>IF(NOT(ISBLANK(VLOOKUP(A227,'ITS Apps-IIPM'!$E$4:$V$291,14,FALSE))),VLOOKUP(A227,'ITS Apps-IIPM'!$E$4:$V$291,14,FALSE),"")</f>
        <v/>
      </c>
      <c r="F227" s="79" t="str">
        <f>IF(NOT(ISBLANK(VLOOKUP(A227,'ITS Apps-IIPM'!$E$4:$V$291,15,FALSE))),VLOOKUP(A227,'ITS Apps-IIPM'!$E$4:$V$291,15,FALSE),"")</f>
        <v/>
      </c>
      <c r="G227" s="79" t="str">
        <f>IF(NOT(ISBLANK(VLOOKUP(A227,'ITS Apps-IIPM'!$E$4:$V$291,3,FALSE))),VLOOKUP(A227,'ITS Apps-IIPM'!$E$4:$V$291,3,FALSE),"")</f>
        <v>Hillard, Philippe (RBC IS)</v>
      </c>
      <c r="H227" s="79" t="str">
        <f>IF("5-Confirmed SLA Not Required"=VLOOKUP(A227,'ITS Apps-IIPM'!$E$4:$V$291,12,FALSE),"N/A",IF("2-In Progress"=VLOOKUP(A227,'ITS Apps-IIPM'!$E$4:$V$291,12,FALSE),"In Progress",""))</f>
        <v/>
      </c>
      <c r="I227" s="79" t="str">
        <f>IF(NOT(ISBLANK(VLOOKUP(A227,'ITS Apps-IIPM'!$E$4:$V$291,18,FALSE))),VLOOKUP(A227,'ITS Apps-IIPM'!$E$4:$V$291,18,FALSE),"")</f>
        <v/>
      </c>
      <c r="J227" s="79" t="str">
        <f>IF(NOT(ISBLANK(VLOOKUP(A227,'ITS Apps-IIPM'!$E$4:$BB$291,21,FALSE))),VLOOKUP(A227,'ITS Apps-IIPM'!$E$4:$BB$291,21,FALSE),"")</f>
        <v/>
      </c>
      <c r="K227" s="79" t="str">
        <f>IF(NOT(ISBLANK(VLOOKUP(A227,'ITS Apps-IIPM'!$E$4:$BB$291,22,FALSE))),VLOOKUP(A227,'ITS Apps-IIPM'!$E$4:$BB$291,22,FALSE),"")</f>
        <v/>
      </c>
      <c r="L227" s="79" t="str">
        <f>IF(NOT(ISBLANK(VLOOKUP(A227,'ITS Apps-IIPM'!$E$4:$BB$291,23,FALSE))),VLOOKUP(A227,'ITS Apps-IIPM'!$E$4:$BB$291,23,FALSE),"")</f>
        <v/>
      </c>
      <c r="M227" s="79" t="str">
        <f>IF(NOT(ISBLANK(VLOOKUP(A227,'ITS Apps-IIPM'!$E$4:$BB$291,24,FALSE))),VLOOKUP(A227,'ITS Apps-IIPM'!$E$4:$BB$291,24,FALSE),"")</f>
        <v/>
      </c>
      <c r="N227" s="79" t="str">
        <f>IF(NOT(ISBLANK(VLOOKUP(A227,'ITS Apps-IIPM'!$E$4:$BB$291,25,FALSE))),VLOOKUP(A227,'ITS Apps-IIPM'!$E$4:$BB$291,25,FALSE),"")</f>
        <v/>
      </c>
    </row>
    <row r="228" spans="1:15">
      <c r="A228" s="56" t="s">
        <v>545</v>
      </c>
      <c r="B228" t="str">
        <f>IF(NOT(ISBLANK(VLOOKUP(A228,'ITS Apps-IIPM'!$E$4:$V$291,2,FALSE))),VLOOKUP(A228,'ITS Apps-IIPM'!$E$4:$V$291,2,FALSE),"")</f>
        <v>FINv</v>
      </c>
      <c r="C228" t="str">
        <f>IF(NOT(ISBLANK(VLOOKUP(A228,'ITS Apps-IIPM'!$E$4:$V$291,4,FALSE))),VLOOKUP(A228,'ITS Apps-IIPM'!$E$4:$V$291,4,FALSE),"")</f>
        <v>Markakis, Bob</v>
      </c>
      <c r="D228" s="79">
        <f>IF(NOT(ISBLANK(VLOOKUP(A228,'ITS Apps-IIPM'!$E$4:$V$291,13,FALSE))),VLOOKUP(A228,'ITS Apps-IIPM'!$E$4:$V$291,13,FALSE),"")</f>
        <v>42898</v>
      </c>
      <c r="E228" s="79" t="str">
        <f>IF(NOT(ISBLANK(VLOOKUP(A228,'ITS Apps-IIPM'!$E$4:$V$291,14,FALSE))),VLOOKUP(A228,'ITS Apps-IIPM'!$E$4:$V$291,14,FALSE),"")</f>
        <v/>
      </c>
      <c r="F228" s="79" t="str">
        <f>IF(NOT(ISBLANK(VLOOKUP(A228,'ITS Apps-IIPM'!$E$4:$V$291,15,FALSE))),VLOOKUP(A228,'ITS Apps-IIPM'!$E$4:$V$291,15,FALSE),"")</f>
        <v/>
      </c>
      <c r="G228" s="79" t="str">
        <f>IF(NOT(ISBLANK(VLOOKUP(A228,'ITS Apps-IIPM'!$E$4:$V$291,3,FALSE))),VLOOKUP(A228,'ITS Apps-IIPM'!$E$4:$V$291,3,FALSE),"")</f>
        <v>Lion, Massimo (RBC IS)</v>
      </c>
      <c r="H228" s="79" t="str">
        <f>IF("5-Confirmed SLA Not Required"=VLOOKUP(A228,'ITS Apps-IIPM'!$E$4:$V$291,12,FALSE),"N/A",IF("2-In Progress"=VLOOKUP(A228,'ITS Apps-IIPM'!$E$4:$V$291,12,FALSE),"In Progress",""))</f>
        <v>N/A</v>
      </c>
      <c r="I228" s="79" t="str">
        <f>IF(NOT(ISBLANK(VLOOKUP(A228,'ITS Apps-IIPM'!$E$4:$V$291,18,FALSE))),VLOOKUP(A228,'ITS Apps-IIPM'!$E$4:$V$291,18,FALSE),"")</f>
        <v>massimo.lion@rbc.com</v>
      </c>
      <c r="J228" s="79" t="str">
        <f>IF(NOT(ISBLANK(VLOOKUP(A228,'ITS Apps-IIPM'!$E$4:$BB$291,21,FALSE))),VLOOKUP(A228,'ITS Apps-IIPM'!$E$4:$BB$291,21,FALSE),"")</f>
        <v>3-Not Started</v>
      </c>
      <c r="K228" s="79" t="str">
        <f>IF(NOT(ISBLANK(VLOOKUP(A228,'ITS Apps-IIPM'!$E$4:$BB$291,22,FALSE))),VLOOKUP(A228,'ITS Apps-IIPM'!$E$4:$BB$291,22,FALSE),"")</f>
        <v/>
      </c>
      <c r="L228" s="79" t="str">
        <f>IF(NOT(ISBLANK(VLOOKUP(A228,'ITS Apps-IIPM'!$E$4:$BB$291,23,FALSE))),VLOOKUP(A228,'ITS Apps-IIPM'!$E$4:$BB$291,23,FALSE),"")</f>
        <v/>
      </c>
      <c r="M228" s="79" t="str">
        <f>IF(NOT(ISBLANK(VLOOKUP(A228,'ITS Apps-IIPM'!$E$4:$BB$291,24,FALSE))),VLOOKUP(A228,'ITS Apps-IIPM'!$E$4:$BB$291,24,FALSE),"")</f>
        <v>3-Not Started</v>
      </c>
      <c r="N228" s="79" t="str">
        <f>IF(NOT(ISBLANK(VLOOKUP(A228,'ITS Apps-IIPM'!$E$4:$BB$291,25,FALSE))),VLOOKUP(A228,'ITS Apps-IIPM'!$E$4:$BB$291,25,FALSE),"")</f>
        <v/>
      </c>
    </row>
    <row r="229" spans="1:15">
      <c r="A229" s="56" t="s">
        <v>547</v>
      </c>
      <c r="B229" t="str">
        <f>IF(NOT(ISBLANK(VLOOKUP(A229,'ITS Apps-IIPM'!$E$4:$V$291,2,FALSE))),VLOOKUP(A229,'ITS Apps-IIPM'!$E$4:$V$291,2,FALSE),"")</f>
        <v>FOCUS</v>
      </c>
      <c r="C229" t="str">
        <f>IF(NOT(ISBLANK(VLOOKUP(A229,'ITS Apps-IIPM'!$E$4:$V$291,4,FALSE))),VLOOKUP(A229,'ITS Apps-IIPM'!$E$4:$V$291,4,FALSE),"")</f>
        <v>Markakis, Bob</v>
      </c>
      <c r="D229" s="79">
        <f>IF(NOT(ISBLANK(VLOOKUP(A229,'ITS Apps-IIPM'!$E$4:$V$291,13,FALSE))),VLOOKUP(A229,'ITS Apps-IIPM'!$E$4:$V$291,13,FALSE),"")</f>
        <v>42867</v>
      </c>
      <c r="E229" s="79">
        <f>IF(NOT(ISBLANK(VLOOKUP(A229,'ITS Apps-IIPM'!$E$4:$V$291,14,FALSE))),VLOOKUP(A229,'ITS Apps-IIPM'!$E$4:$V$291,14,FALSE),"")</f>
        <v>43232</v>
      </c>
      <c r="F229" s="79" t="str">
        <f>IF(NOT(ISBLANK(VLOOKUP(A229,'ITS Apps-IIPM'!$E$4:$V$291,15,FALSE))),VLOOKUP(A229,'ITS Apps-IIPM'!$E$4:$V$291,15,FALSE),"")</f>
        <v>Quarterly</v>
      </c>
      <c r="G229" s="79" t="str">
        <f>IF(NOT(ISBLANK(VLOOKUP(A229,'ITS Apps-IIPM'!$E$4:$V$291,3,FALSE))),VLOOKUP(A229,'ITS Apps-IIPM'!$E$4:$V$291,3,FALSE),"")</f>
        <v>Mouries, Eric (RBC IS)</v>
      </c>
      <c r="H229" s="79" t="str">
        <f>IF("5-Confirmed SLA Not Required"=VLOOKUP(A229,'ITS Apps-IIPM'!$E$4:$V$291,12,FALSE),"N/A",IF("2-In Progress"=VLOOKUP(A229,'ITS Apps-IIPM'!$E$4:$V$291,12,FALSE),"In Progress",""))</f>
        <v/>
      </c>
      <c r="I229" s="79" t="str">
        <f>IF(NOT(ISBLANK(VLOOKUP(A229,'ITS Apps-IIPM'!$E$4:$V$291,18,FALSE))),VLOOKUP(A229,'ITS Apps-IIPM'!$E$4:$V$291,18,FALSE),"")</f>
        <v/>
      </c>
      <c r="J229" s="79" t="str">
        <f>IF(NOT(ISBLANK(VLOOKUP(A229,'ITS Apps-IIPM'!$E$4:$BB$291,21,FALSE))),VLOOKUP(A229,'ITS Apps-IIPM'!$E$4:$BB$291,21,FALSE),"")</f>
        <v>3-Not Started</v>
      </c>
      <c r="K229" s="79" t="str">
        <f>IF(NOT(ISBLANK(VLOOKUP(A229,'ITS Apps-IIPM'!$E$4:$BB$291,22,FALSE))),VLOOKUP(A229,'ITS Apps-IIPM'!$E$4:$BB$291,22,FALSE),"")</f>
        <v/>
      </c>
      <c r="L229" s="79" t="str">
        <f>IF(NOT(ISBLANK(VLOOKUP(A229,'ITS Apps-IIPM'!$E$4:$BB$291,23,FALSE))),VLOOKUP(A229,'ITS Apps-IIPM'!$E$4:$BB$291,23,FALSE),"")</f>
        <v/>
      </c>
      <c r="M229" s="79" t="str">
        <f>IF(NOT(ISBLANK(VLOOKUP(A229,'ITS Apps-IIPM'!$E$4:$BB$291,24,FALSE))),VLOOKUP(A229,'ITS Apps-IIPM'!$E$4:$BB$291,24,FALSE),"")</f>
        <v>3-Not Started</v>
      </c>
      <c r="N229" s="79" t="str">
        <f>IF(NOT(ISBLANK(VLOOKUP(A229,'ITS Apps-IIPM'!$E$4:$BB$291,25,FALSE))),VLOOKUP(A229,'ITS Apps-IIPM'!$E$4:$BB$291,25,FALSE),"")</f>
        <v/>
      </c>
    </row>
    <row r="230" spans="1:15">
      <c r="A230" s="56" t="s">
        <v>549</v>
      </c>
      <c r="B230" t="str">
        <f>IF(NOT(ISBLANK(VLOOKUP(A230,'ITS Apps-IIPM'!$E$4:$V$291,2,FALSE))),VLOOKUP(A230,'ITS Apps-IIPM'!$E$4:$V$291,2,FALSE),"")</f>
        <v>FULL FINANCE</v>
      </c>
      <c r="C230" t="str">
        <f>IF(NOT(ISBLANK(VLOOKUP(A230,'ITS Apps-IIPM'!$E$4:$V$291,4,FALSE))),VLOOKUP(A230,'ITS Apps-IIPM'!$E$4:$V$291,4,FALSE),"")</f>
        <v>Markakis, Bob</v>
      </c>
      <c r="D230" s="79">
        <f>IF(NOT(ISBLANK(VLOOKUP(A230,'ITS Apps-IIPM'!$E$4:$V$291,13,FALSE))),VLOOKUP(A230,'ITS Apps-IIPM'!$E$4:$V$291,13,FALSE),"")</f>
        <v>42898</v>
      </c>
      <c r="E230" s="79" t="str">
        <f>IF(NOT(ISBLANK(VLOOKUP(A230,'ITS Apps-IIPM'!$E$4:$V$291,14,FALSE))),VLOOKUP(A230,'ITS Apps-IIPM'!$E$4:$V$291,14,FALSE),"")</f>
        <v/>
      </c>
      <c r="F230" s="79" t="str">
        <f>IF(NOT(ISBLANK(VLOOKUP(A230,'ITS Apps-IIPM'!$E$4:$V$291,15,FALSE))),VLOOKUP(A230,'ITS Apps-IIPM'!$E$4:$V$291,15,FALSE),"")</f>
        <v/>
      </c>
      <c r="G230" s="79" t="str">
        <f>IF(NOT(ISBLANK(VLOOKUP(A230,'ITS Apps-IIPM'!$E$4:$V$291,3,FALSE))),VLOOKUP(A230,'ITS Apps-IIPM'!$E$4:$V$291,3,FALSE),"")</f>
        <v>Lion, Massimo (RBC IS)</v>
      </c>
      <c r="H230" s="79" t="str">
        <f>IF("5-Confirmed SLA Not Required"=VLOOKUP(A230,'ITS Apps-IIPM'!$E$4:$V$291,12,FALSE),"N/A",IF("2-In Progress"=VLOOKUP(A230,'ITS Apps-IIPM'!$E$4:$V$291,12,FALSE),"In Progress",""))</f>
        <v>N/A</v>
      </c>
      <c r="I230" s="79" t="str">
        <f>IF(NOT(ISBLANK(VLOOKUP(A230,'ITS Apps-IIPM'!$E$4:$V$291,18,FALSE))),VLOOKUP(A230,'ITS Apps-IIPM'!$E$4:$V$291,18,FALSE),"")</f>
        <v>massimo.lion@rbc.com</v>
      </c>
      <c r="J230" s="79" t="str">
        <f>IF(NOT(ISBLANK(VLOOKUP(A230,'ITS Apps-IIPM'!$E$4:$BB$291,21,FALSE))),VLOOKUP(A230,'ITS Apps-IIPM'!$E$4:$BB$291,21,FALSE),"")</f>
        <v>1-In Good Standing</v>
      </c>
      <c r="K230" s="79" t="str">
        <f>IF(NOT(ISBLANK(VLOOKUP(A230,'ITS Apps-IIPM'!$E$4:$BB$291,22,FALSE))),VLOOKUP(A230,'ITS Apps-IIPM'!$E$4:$BB$291,22,FALSE),"")</f>
        <v/>
      </c>
      <c r="L230" s="79" t="str">
        <f>IF(NOT(ISBLANK(VLOOKUP(A230,'ITS Apps-IIPM'!$E$4:$BB$291,23,FALSE))),VLOOKUP(A230,'ITS Apps-IIPM'!$E$4:$BB$291,23,FALSE),"")</f>
        <v/>
      </c>
      <c r="M230" s="79" t="str">
        <f>IF(NOT(ISBLANK(VLOOKUP(A230,'ITS Apps-IIPM'!$E$4:$BB$291,24,FALSE))),VLOOKUP(A230,'ITS Apps-IIPM'!$E$4:$BB$291,24,FALSE),"")</f>
        <v>6-Infrastructure/ Availability Implemented</v>
      </c>
      <c r="N230" s="79" t="str">
        <f>IF(NOT(ISBLANK(VLOOKUP(A230,'ITS Apps-IIPM'!$E$4:$BB$291,25,FALSE))),VLOOKUP(A230,'ITS Apps-IIPM'!$E$4:$BB$291,25,FALSE),"")</f>
        <v/>
      </c>
    </row>
    <row r="231" spans="1:15">
      <c r="A231" s="56" t="s">
        <v>551</v>
      </c>
      <c r="B231" t="str">
        <f>IF(NOT(ISBLANK(VLOOKUP(A231,'ITS Apps-IIPM'!$E$4:$V$291,2,FALSE))),VLOOKUP(A231,'ITS Apps-IIPM'!$E$4:$V$291,2,FALSE),"")</f>
        <v>FundDat</v>
      </c>
      <c r="C231" t="str">
        <f>IF(NOT(ISBLANK(VLOOKUP(A231,'ITS Apps-IIPM'!$E$4:$V$291,4,FALSE))),VLOOKUP(A231,'ITS Apps-IIPM'!$E$4:$V$291,4,FALSE),"")</f>
        <v>Stefanovic, Snezana</v>
      </c>
      <c r="D231" s="79">
        <f>IF(NOT(ISBLANK(VLOOKUP(A231,'ITS Apps-IIPM'!$E$4:$V$291,13,FALSE))),VLOOKUP(A231,'ITS Apps-IIPM'!$E$4:$V$291,13,FALSE),"")</f>
        <v>42895</v>
      </c>
      <c r="E231" s="79">
        <f>IF(NOT(ISBLANK(VLOOKUP(A231,'ITS Apps-IIPM'!$E$4:$V$291,14,FALSE))),VLOOKUP(A231,'ITS Apps-IIPM'!$E$4:$V$291,14,FALSE),"")</f>
        <v>43259</v>
      </c>
      <c r="F231" s="79" t="str">
        <f>IF(NOT(ISBLANK(VLOOKUP(A231,'ITS Apps-IIPM'!$E$4:$V$291,15,FALSE))),VLOOKUP(A231,'ITS Apps-IIPM'!$E$4:$V$291,15,FALSE),"")</f>
        <v>Quarterly</v>
      </c>
      <c r="G231" s="79" t="str">
        <f>IF(NOT(ISBLANK(VLOOKUP(A231,'ITS Apps-IIPM'!$E$4:$V$291,3,FALSE))),VLOOKUP(A231,'ITS Apps-IIPM'!$E$4:$V$291,3,FALSE),"")</f>
        <v>Nangia, Nagesh (CWM-NR)</v>
      </c>
      <c r="H231" s="79" t="str">
        <f>IF("5-Confirmed SLA Not Required"=VLOOKUP(A231,'ITS Apps-IIPM'!$E$4:$V$291,12,FALSE),"N/A",IF("2-In Progress"=VLOOKUP(A231,'ITS Apps-IIPM'!$E$4:$V$291,12,FALSE),"In Progress",""))</f>
        <v/>
      </c>
      <c r="I231" s="79" t="str">
        <f>IF(NOT(ISBLANK(VLOOKUP(A231,'ITS Apps-IIPM'!$E$4:$V$291,18,FALSE))),VLOOKUP(A231,'ITS Apps-IIPM'!$E$4:$V$291,18,FALSE),"")</f>
        <v/>
      </c>
      <c r="J231" s="79" t="str">
        <f>IF(NOT(ISBLANK(VLOOKUP(A231,'ITS Apps-IIPM'!$E$4:$BB$291,21,FALSE))),VLOOKUP(A231,'ITS Apps-IIPM'!$E$4:$BB$291,21,FALSE),"")</f>
        <v>1-In Good Standing</v>
      </c>
      <c r="K231" s="79" t="str">
        <f>IF(NOT(ISBLANK(VLOOKUP(A231,'ITS Apps-IIPM'!$E$4:$BB$291,22,FALSE))),VLOOKUP(A231,'ITS Apps-IIPM'!$E$4:$BB$291,22,FALSE),"")</f>
        <v/>
      </c>
      <c r="L231" s="79" t="str">
        <f>IF(NOT(ISBLANK(VLOOKUP(A231,'ITS Apps-IIPM'!$E$4:$BB$291,23,FALSE))),VLOOKUP(A231,'ITS Apps-IIPM'!$E$4:$BB$291,23,FALSE),"")</f>
        <v/>
      </c>
      <c r="M231" s="79" t="str">
        <f>IF(NOT(ISBLANK(VLOOKUP(A231,'ITS Apps-IIPM'!$E$4:$BB$291,24,FALSE))),VLOOKUP(A231,'ITS Apps-IIPM'!$E$4:$BB$291,24,FALSE),"")</f>
        <v>6-Infrastructure/ Availability Implemented</v>
      </c>
      <c r="N231" s="79" t="str">
        <f>IF(NOT(ISBLANK(VLOOKUP(A231,'ITS Apps-IIPM'!$E$4:$BB$291,25,FALSE))),VLOOKUP(A231,'ITS Apps-IIPM'!$E$4:$BB$291,25,FALSE),"")</f>
        <v/>
      </c>
    </row>
    <row r="232" spans="1:15">
      <c r="A232" s="56" t="s">
        <v>553</v>
      </c>
      <c r="B232" t="str">
        <f>IF(NOT(ISBLANK(VLOOKUP(A232,'ITS Apps-IIPM'!$E$4:$V$291,2,FALSE))),VLOOKUP(A232,'ITS Apps-IIPM'!$E$4:$V$291,2,FALSE),"")</f>
        <v>GFP</v>
      </c>
      <c r="C232" t="str">
        <f>IF(NOT(ISBLANK(VLOOKUP(A232,'ITS Apps-IIPM'!$E$4:$V$291,4,FALSE))),VLOOKUP(A232,'ITS Apps-IIPM'!$E$4:$V$291,4,FALSE),"")</f>
        <v>Stefanovic, Snezana</v>
      </c>
      <c r="D232" s="79">
        <f>IF(NOT(ISBLANK(VLOOKUP(A232,'ITS Apps-IIPM'!$E$4:$V$291,13,FALSE))),VLOOKUP(A232,'ITS Apps-IIPM'!$E$4:$V$291,13,FALSE),"")</f>
        <v>42912</v>
      </c>
      <c r="E232" s="79">
        <f>IF(NOT(ISBLANK(VLOOKUP(A232,'ITS Apps-IIPM'!$E$4:$V$291,14,FALSE))),VLOOKUP(A232,'ITS Apps-IIPM'!$E$4:$V$291,14,FALSE),"")</f>
        <v>43273</v>
      </c>
      <c r="F232" s="79" t="str">
        <f>IF(NOT(ISBLANK(VLOOKUP(A232,'ITS Apps-IIPM'!$E$4:$V$291,15,FALSE))),VLOOKUP(A232,'ITS Apps-IIPM'!$E$4:$V$291,15,FALSE),"")</f>
        <v>Annually</v>
      </c>
      <c r="G232" s="79" t="str">
        <f>IF(NOT(ISBLANK(VLOOKUP(A232,'ITS Apps-IIPM'!$E$4:$V$291,3,FALSE))),VLOOKUP(A232,'ITS Apps-IIPM'!$E$4:$V$291,3,FALSE),"")</f>
        <v>Franz, Laurent (RBC IS)</v>
      </c>
      <c r="H232" s="79" t="str">
        <f>IF("5-Confirmed SLA Not Required"=VLOOKUP(A232,'ITS Apps-IIPM'!$E$4:$V$291,12,FALSE),"N/A",IF("2-In Progress"=VLOOKUP(A232,'ITS Apps-IIPM'!$E$4:$V$291,12,FALSE),"In Progress",""))</f>
        <v/>
      </c>
      <c r="I232" s="79" t="str">
        <f>IF(NOT(ISBLANK(VLOOKUP(A232,'ITS Apps-IIPM'!$E$4:$V$291,18,FALSE))),VLOOKUP(A232,'ITS Apps-IIPM'!$E$4:$V$291,18,FALSE),"")</f>
        <v>SLA.</v>
      </c>
      <c r="J232" s="79" t="str">
        <f>IF(NOT(ISBLANK(VLOOKUP(A232,'ITS Apps-IIPM'!$E$4:$BB$291,21,FALSE))),VLOOKUP(A232,'ITS Apps-IIPM'!$E$4:$BB$291,21,FALSE),"")</f>
        <v>1-In Good Standing</v>
      </c>
      <c r="K232" s="79" t="str">
        <f>IF(NOT(ISBLANK(VLOOKUP(A232,'ITS Apps-IIPM'!$E$4:$BB$291,22,FALSE))),VLOOKUP(A232,'ITS Apps-IIPM'!$E$4:$BB$291,22,FALSE),"")</f>
        <v/>
      </c>
      <c r="L232" s="79" t="str">
        <f>IF(NOT(ISBLANK(VLOOKUP(A232,'ITS Apps-IIPM'!$E$4:$BB$291,23,FALSE))),VLOOKUP(A232,'ITS Apps-IIPM'!$E$4:$BB$291,23,FALSE),"")</f>
        <v/>
      </c>
      <c r="M232" s="79" t="str">
        <f>IF(NOT(ISBLANK(VLOOKUP(A232,'ITS Apps-IIPM'!$E$4:$BB$291,24,FALSE))),VLOOKUP(A232,'ITS Apps-IIPM'!$E$4:$BB$291,24,FALSE),"")</f>
        <v>6-Infrastructure/ Availability Implemented</v>
      </c>
      <c r="N232" s="79" t="str">
        <f>IF(NOT(ISBLANK(VLOOKUP(A232,'ITS Apps-IIPM'!$E$4:$BB$291,25,FALSE))),VLOOKUP(A232,'ITS Apps-IIPM'!$E$4:$BB$291,25,FALSE),"")</f>
        <v/>
      </c>
    </row>
    <row r="233" spans="1:15">
      <c r="A233" s="56" t="s">
        <v>555</v>
      </c>
      <c r="B233" t="str">
        <f>IF(NOT(ISBLANK(VLOOKUP(A233,'ITS Apps-IIPM'!$E$4:$V$291,2,FALSE))),VLOOKUP(A233,'ITS Apps-IIPM'!$E$4:$V$291,2,FALSE),"")</f>
        <v>GLOBAL FUND</v>
      </c>
      <c r="C233" t="str">
        <f>IF(NOT(ISBLANK(VLOOKUP(A233,'ITS Apps-IIPM'!$E$4:$V$291,4,FALSE))),VLOOKUP(A233,'ITS Apps-IIPM'!$E$4:$V$291,4,FALSE),"")</f>
        <v>Stefanovic, Snezana</v>
      </c>
      <c r="D233" s="79">
        <f>IF(NOT(ISBLANK(VLOOKUP(A233,'ITS Apps-IIPM'!$E$4:$V$291,13,FALSE))),VLOOKUP(A233,'ITS Apps-IIPM'!$E$4:$V$291,13,FALSE),"")</f>
        <v>42898</v>
      </c>
      <c r="E233" s="79" t="str">
        <f>IF(NOT(ISBLANK(VLOOKUP(A233,'ITS Apps-IIPM'!$E$4:$V$291,14,FALSE))),VLOOKUP(A233,'ITS Apps-IIPM'!$E$4:$V$291,14,FALSE),"")</f>
        <v/>
      </c>
      <c r="F233" s="79" t="str">
        <f>IF(NOT(ISBLANK(VLOOKUP(A233,'ITS Apps-IIPM'!$E$4:$V$291,15,FALSE))),VLOOKUP(A233,'ITS Apps-IIPM'!$E$4:$V$291,15,FALSE),"")</f>
        <v/>
      </c>
      <c r="G233" s="79" t="str">
        <f>IF(NOT(ISBLANK(VLOOKUP(A233,'ITS Apps-IIPM'!$E$4:$V$291,3,FALSE))),VLOOKUP(A233,'ITS Apps-IIPM'!$E$4:$V$291,3,FALSE),"")</f>
        <v>Lion, Massimo (RBC IS)</v>
      </c>
      <c r="H233" s="79" t="str">
        <f>IF("5-Confirmed SLA Not Required"=VLOOKUP(A233,'ITS Apps-IIPM'!$E$4:$V$291,12,FALSE),"N/A",IF("2-In Progress"=VLOOKUP(A233,'ITS Apps-IIPM'!$E$4:$V$291,12,FALSE),"In Progress",""))</f>
        <v>N/A</v>
      </c>
      <c r="I233" s="79" t="str">
        <f>IF(NOT(ISBLANK(VLOOKUP(A233,'ITS Apps-IIPM'!$E$4:$V$291,18,FALSE))),VLOOKUP(A233,'ITS Apps-IIPM'!$E$4:$V$291,18,FALSE),"")</f>
        <v>massimo.lion@rbc.com</v>
      </c>
      <c r="J233" s="79" t="str">
        <f>IF(NOT(ISBLANK(VLOOKUP(A233,'ITS Apps-IIPM'!$E$4:$BB$291,21,FALSE))),VLOOKUP(A233,'ITS Apps-IIPM'!$E$4:$BB$291,21,FALSE),"")</f>
        <v>3-Not Started</v>
      </c>
      <c r="K233" s="79" t="str">
        <f>IF(NOT(ISBLANK(VLOOKUP(A233,'ITS Apps-IIPM'!$E$4:$BB$291,22,FALSE))),VLOOKUP(A233,'ITS Apps-IIPM'!$E$4:$BB$291,22,FALSE),"")</f>
        <v/>
      </c>
      <c r="L233" s="79" t="str">
        <f>IF(NOT(ISBLANK(VLOOKUP(A233,'ITS Apps-IIPM'!$E$4:$BB$291,23,FALSE))),VLOOKUP(A233,'ITS Apps-IIPM'!$E$4:$BB$291,23,FALSE),"")</f>
        <v/>
      </c>
      <c r="M233" s="79" t="str">
        <f>IF(NOT(ISBLANK(VLOOKUP(A233,'ITS Apps-IIPM'!$E$4:$BB$291,24,FALSE))),VLOOKUP(A233,'ITS Apps-IIPM'!$E$4:$BB$291,24,FALSE),"")</f>
        <v>3-Not Started</v>
      </c>
      <c r="N233" s="79" t="str">
        <f>IF(NOT(ISBLANK(VLOOKUP(A233,'ITS Apps-IIPM'!$E$4:$BB$291,25,FALSE))),VLOOKUP(A233,'ITS Apps-IIPM'!$E$4:$BB$291,25,FALSE),"")</f>
        <v/>
      </c>
    </row>
    <row r="234" spans="1:15">
      <c r="A234" s="56" t="s">
        <v>558</v>
      </c>
      <c r="B234" t="str">
        <f>IF(NOT(ISBLANK(VLOOKUP(A234,'ITS Apps-IIPM'!$E$4:$V$291,2,FALSE))),VLOOKUP(A234,'ITS Apps-IIPM'!$E$4:$V$291,2,FALSE),"")</f>
        <v>GRS</v>
      </c>
      <c r="C234" t="str">
        <f>IF(NOT(ISBLANK(VLOOKUP(A234,'ITS Apps-IIPM'!$E$4:$V$291,4,FALSE))),VLOOKUP(A234,'ITS Apps-IIPM'!$E$4:$V$291,4,FALSE),"")</f>
        <v>de Lucy, Chloe</v>
      </c>
      <c r="D234" s="79">
        <f>IF(NOT(ISBLANK(VLOOKUP(A234,'ITS Apps-IIPM'!$E$4:$V$291,13,FALSE))),VLOOKUP(A234,'ITS Apps-IIPM'!$E$4:$V$291,13,FALSE),"")</f>
        <v>43138</v>
      </c>
      <c r="E234" s="79">
        <f>IF(NOT(ISBLANK(VLOOKUP(A234,'ITS Apps-IIPM'!$E$4:$V$291,14,FALSE))),VLOOKUP(A234,'ITS Apps-IIPM'!$E$4:$V$291,14,FALSE),"")</f>
        <v>43503</v>
      </c>
      <c r="F234" s="79" t="str">
        <f>IF(NOT(ISBLANK(VLOOKUP(A234,'ITS Apps-IIPM'!$E$4:$V$291,15,FALSE))),VLOOKUP(A234,'ITS Apps-IIPM'!$E$4:$V$291,15,FALSE),"")</f>
        <v>Quarterly</v>
      </c>
      <c r="G234" s="79" t="str">
        <f>IF(NOT(ISBLANK(VLOOKUP(A234,'ITS Apps-IIPM'!$E$4:$V$291,3,FALSE))),VLOOKUP(A234,'ITS Apps-IIPM'!$E$4:$V$291,3,FALSE),"")</f>
        <v>Monfrini, Philippe (RBC IS)</v>
      </c>
      <c r="H234" s="79" t="str">
        <f>IF("5-Confirmed SLA Not Required"=VLOOKUP(A234,'ITS Apps-IIPM'!$E$4:$V$291,12,FALSE),"N/A",IF("2-In Progress"=VLOOKUP(A234,'ITS Apps-IIPM'!$E$4:$V$291,12,FALSE),"In Progress",""))</f>
        <v/>
      </c>
      <c r="I234" s="79" t="str">
        <f>IF(NOT(ISBLANK(VLOOKUP(A234,'ITS Apps-IIPM'!$E$4:$V$291,18,FALSE))),VLOOKUP(A234,'ITS Apps-IIPM'!$E$4:$V$291,18,FALSE),"")</f>
        <v/>
      </c>
      <c r="J234" s="79" t="str">
        <f>IF(NOT(ISBLANK(VLOOKUP(A234,'ITS Apps-IIPM'!$E$4:$BB$291,21,FALSE))),VLOOKUP(A234,'ITS Apps-IIPM'!$E$4:$BB$291,21,FALSE),"")</f>
        <v>1-In Good Standing</v>
      </c>
      <c r="K234" s="79" t="str">
        <f>IF(NOT(ISBLANK(VLOOKUP(A234,'ITS Apps-IIPM'!$E$4:$BB$291,22,FALSE))),VLOOKUP(A234,'ITS Apps-IIPM'!$E$4:$BB$291,22,FALSE),"")</f>
        <v/>
      </c>
      <c r="L234" s="79" t="str">
        <f>IF(NOT(ISBLANK(VLOOKUP(A234,'ITS Apps-IIPM'!$E$4:$BB$291,23,FALSE))),VLOOKUP(A234,'ITS Apps-IIPM'!$E$4:$BB$291,23,FALSE),"")</f>
        <v/>
      </c>
      <c r="M234" s="79" t="str">
        <f>IF(NOT(ISBLANK(VLOOKUP(A234,'ITS Apps-IIPM'!$E$4:$BB$291,24,FALSE))),VLOOKUP(A234,'ITS Apps-IIPM'!$E$4:$BB$291,24,FALSE),"")</f>
        <v>6-Infrastructure/ Availability Implemented</v>
      </c>
      <c r="N234" s="79" t="str">
        <f>IF(NOT(ISBLANK(VLOOKUP(A234,'ITS Apps-IIPM'!$E$4:$BB$291,25,FALSE))),VLOOKUP(A234,'ITS Apps-IIPM'!$E$4:$BB$291,25,FALSE),"")</f>
        <v/>
      </c>
    </row>
    <row r="235" spans="1:15">
      <c r="A235" s="56" t="s">
        <v>560</v>
      </c>
      <c r="B235" t="str">
        <f>IF(NOT(ISBLANK(VLOOKUP(A235,'ITS Apps-IIPM'!$E$4:$V$291,2,FALSE))),VLOOKUP(A235,'ITS Apps-IIPM'!$E$4:$V$291,2,FALSE),"")</f>
        <v>Isabel</v>
      </c>
      <c r="C235" t="str">
        <f>IF(NOT(ISBLANK(VLOOKUP(A235,'ITS Apps-IIPM'!$E$4:$V$291,4,FALSE))),VLOOKUP(A235,'ITS Apps-IIPM'!$E$4:$V$291,4,FALSE),"")</f>
        <v>Stefanovic, Snezana</v>
      </c>
      <c r="D235" s="79">
        <f>IF(NOT(ISBLANK(VLOOKUP(A235,'ITS Apps-IIPM'!$E$4:$V$291,13,FALSE))),VLOOKUP(A235,'ITS Apps-IIPM'!$E$4:$V$291,13,FALSE),"")</f>
        <v>42951</v>
      </c>
      <c r="E235" s="79">
        <f>IF(NOT(ISBLANK(VLOOKUP(A235,'ITS Apps-IIPM'!$E$4:$V$291,14,FALSE))),VLOOKUP(A235,'ITS Apps-IIPM'!$E$4:$V$291,14,FALSE),"")</f>
        <v>43316</v>
      </c>
      <c r="F235" s="79" t="str">
        <f>IF(NOT(ISBLANK(VLOOKUP(A235,'ITS Apps-IIPM'!$E$4:$V$291,15,FALSE))),VLOOKUP(A235,'ITS Apps-IIPM'!$E$4:$V$291,15,FALSE),"")</f>
        <v>Mutually Agreeable</v>
      </c>
      <c r="G235" s="79" t="str">
        <f>IF(NOT(ISBLANK(VLOOKUP(A235,'ITS Apps-IIPM'!$E$4:$V$291,3,FALSE))),VLOOKUP(A235,'ITS Apps-IIPM'!$E$4:$V$291,3,FALSE),"")</f>
        <v>Dumont, Pascale (RBC IS)</v>
      </c>
      <c r="H235" s="79" t="str">
        <f>IF("5-Confirmed SLA Not Required"=VLOOKUP(A235,'ITS Apps-IIPM'!$E$4:$V$291,12,FALSE),"N/A",IF("2-In Progress"=VLOOKUP(A235,'ITS Apps-IIPM'!$E$4:$V$291,12,FALSE),"In Progress",""))</f>
        <v/>
      </c>
      <c r="I235" s="79" t="str">
        <f>IF(NOT(ISBLANK(VLOOKUP(A235,'ITS Apps-IIPM'!$E$4:$V$291,18,FALSE))),VLOOKUP(A235,'ITS Apps-IIPM'!$E$4:$V$291,18,FALSE),"")</f>
        <v/>
      </c>
      <c r="J235" s="79" t="str">
        <f>IF(NOT(ISBLANK(VLOOKUP(A235,'ITS Apps-IIPM'!$E$4:$BB$291,21,FALSE))),VLOOKUP(A235,'ITS Apps-IIPM'!$E$4:$BB$291,21,FALSE),"")</f>
        <v>3-Not Started</v>
      </c>
      <c r="K235" s="79" t="str">
        <f>IF(NOT(ISBLANK(VLOOKUP(A235,'ITS Apps-IIPM'!$E$4:$BB$291,22,FALSE))),VLOOKUP(A235,'ITS Apps-IIPM'!$E$4:$BB$291,22,FALSE),"")</f>
        <v/>
      </c>
      <c r="L235" s="79" t="str">
        <f>IF(NOT(ISBLANK(VLOOKUP(A235,'ITS Apps-IIPM'!$E$4:$BB$291,23,FALSE))),VLOOKUP(A235,'ITS Apps-IIPM'!$E$4:$BB$291,23,FALSE),"")</f>
        <v/>
      </c>
      <c r="M235" s="79" t="str">
        <f>IF(NOT(ISBLANK(VLOOKUP(A235,'ITS Apps-IIPM'!$E$4:$BB$291,24,FALSE))),VLOOKUP(A235,'ITS Apps-IIPM'!$E$4:$BB$291,24,FALSE),"")</f>
        <v>3-Not Started</v>
      </c>
      <c r="N235" s="79" t="str">
        <f>IF(NOT(ISBLANK(VLOOKUP(A235,'ITS Apps-IIPM'!$E$4:$BB$291,25,FALSE))),VLOOKUP(A235,'ITS Apps-IIPM'!$E$4:$BB$291,25,FALSE),"")</f>
        <v/>
      </c>
    </row>
    <row r="236" spans="1:15">
      <c r="A236" s="56" t="s">
        <v>562</v>
      </c>
      <c r="B236" t="str">
        <f>IF(NOT(ISBLANK(VLOOKUP(A236,'ITS Apps-IIPM'!$E$4:$V$291,2,FALSE))),VLOOKUP(A236,'ITS Apps-IIPM'!$E$4:$V$291,2,FALSE),"")</f>
        <v>MACCESS</v>
      </c>
      <c r="C236" t="str">
        <f>IF(NOT(ISBLANK(VLOOKUP(A236,'ITS Apps-IIPM'!$E$4:$V$291,4,FALSE))),VLOOKUP(A236,'ITS Apps-IIPM'!$E$4:$V$291,4,FALSE),"")</f>
        <v>de Lucy, Chloe</v>
      </c>
      <c r="D236" s="79">
        <f>IF(NOT(ISBLANK(VLOOKUP(A236,'ITS Apps-IIPM'!$E$4:$V$291,13,FALSE))),VLOOKUP(A236,'ITS Apps-IIPM'!$E$4:$V$291,13,FALSE),"")</f>
        <v>42880</v>
      </c>
      <c r="E236" s="79">
        <f>IF(NOT(ISBLANK(VLOOKUP(A236,'ITS Apps-IIPM'!$E$4:$V$291,14,FALSE))),VLOOKUP(A236,'ITS Apps-IIPM'!$E$4:$V$291,14,FALSE),"")</f>
        <v>43244</v>
      </c>
      <c r="F236" s="79" t="str">
        <f>IF(NOT(ISBLANK(VLOOKUP(A236,'ITS Apps-IIPM'!$E$4:$V$291,15,FALSE))),VLOOKUP(A236,'ITS Apps-IIPM'!$E$4:$V$291,15,FALSE),"")</f>
        <v>Quarterly</v>
      </c>
      <c r="G236" s="79" t="str">
        <f>IF(NOT(ISBLANK(VLOOKUP(A236,'ITS Apps-IIPM'!$E$4:$V$291,3,FALSE))),VLOOKUP(A236,'ITS Apps-IIPM'!$E$4:$V$291,3,FALSE),"")</f>
        <v>Parras, Maria (RBC IS)</v>
      </c>
      <c r="H236" s="79" t="str">
        <f>IF("5-Confirmed SLA Not Required"=VLOOKUP(A236,'ITS Apps-IIPM'!$E$4:$V$291,12,FALSE),"N/A",IF("2-In Progress"=VLOOKUP(A236,'ITS Apps-IIPM'!$E$4:$V$291,12,FALSE),"In Progress",""))</f>
        <v/>
      </c>
      <c r="I236" s="79" t="str">
        <f>IF(NOT(ISBLANK(VLOOKUP(A236,'ITS Apps-IIPM'!$E$4:$V$291,18,FALSE))),VLOOKUP(A236,'ITS Apps-IIPM'!$E$4:$V$291,18,FALSE),"")</f>
        <v>AppOwner - Barton Doak</v>
      </c>
      <c r="J236" s="79" t="str">
        <f>IF(NOT(ISBLANK(VLOOKUP(A236,'ITS Apps-IIPM'!$E$4:$BB$291,21,FALSE))),VLOOKUP(A236,'ITS Apps-IIPM'!$E$4:$BB$291,21,FALSE),"")</f>
        <v>3-Not Started</v>
      </c>
      <c r="K236" s="79" t="str">
        <f>IF(NOT(ISBLANK(VLOOKUP(A236,'ITS Apps-IIPM'!$E$4:$BB$291,22,FALSE))),VLOOKUP(A236,'ITS Apps-IIPM'!$E$4:$BB$291,22,FALSE),"")</f>
        <v/>
      </c>
      <c r="L236" s="79" t="str">
        <f>IF(NOT(ISBLANK(VLOOKUP(A236,'ITS Apps-IIPM'!$E$4:$BB$291,23,FALSE))),VLOOKUP(A236,'ITS Apps-IIPM'!$E$4:$BB$291,23,FALSE),"")</f>
        <v/>
      </c>
      <c r="M236" s="79" t="str">
        <f>IF(NOT(ISBLANK(VLOOKUP(A236,'ITS Apps-IIPM'!$E$4:$BB$291,24,FALSE))),VLOOKUP(A236,'ITS Apps-IIPM'!$E$4:$BB$291,24,FALSE),"")</f>
        <v>3-Not Started</v>
      </c>
      <c r="N236" s="79" t="str">
        <f>IF(NOT(ISBLANK(VLOOKUP(A236,'ITS Apps-IIPM'!$E$4:$BB$291,25,FALSE))),VLOOKUP(A236,'ITS Apps-IIPM'!$E$4:$BB$291,25,FALSE),"")</f>
        <v/>
      </c>
    </row>
    <row r="237" spans="1:15">
      <c r="A237" s="56" t="s">
        <v>1363</v>
      </c>
      <c r="B237" t="str">
        <f>IF(NOT(ISBLANK(VLOOKUP(A237,'ITS Apps-IIPM'!$E$4:$V$291,2,FALSE))),VLOOKUP(A237,'ITS Apps-IIPM'!$E$4:$V$291,2,FALSE),"")</f>
        <v>Cash and Liquidity Management</v>
      </c>
      <c r="C237" t="str">
        <f>IF(NOT(ISBLANK(VLOOKUP(A237,'ITS Apps-IIPM'!$E$4:$V$291,4,FALSE))),VLOOKUP(A237,'ITS Apps-IIPM'!$E$4:$V$291,4,FALSE),"")</f>
        <v>Markakis, Bob</v>
      </c>
      <c r="D237" s="79" t="str">
        <f>IF(NOT(ISBLANK(VLOOKUP(A237,'ITS Apps-IIPM'!$E$4:$V$291,13,FALSE))),VLOOKUP(A237,'ITS Apps-IIPM'!$E$4:$V$291,13,FALSE),"")</f>
        <v/>
      </c>
      <c r="E237" s="79" t="str">
        <f>IF(NOT(ISBLANK(VLOOKUP(A237,'ITS Apps-IIPM'!$E$4:$V$291,14,FALSE))),VLOOKUP(A237,'ITS Apps-IIPM'!$E$4:$V$291,14,FALSE),"")</f>
        <v/>
      </c>
      <c r="F237" s="79" t="str">
        <f>IF(NOT(ISBLANK(VLOOKUP(A237,'ITS Apps-IIPM'!$E$4:$V$291,15,FALSE))),VLOOKUP(A237,'ITS Apps-IIPM'!$E$4:$V$291,15,FALSE),"")</f>
        <v/>
      </c>
      <c r="G237" s="79" t="str">
        <f>IF(NOT(ISBLANK(VLOOKUP(A237,'ITS Apps-IIPM'!$E$4:$V$291,3,FALSE))),VLOOKUP(A237,'ITS Apps-IIPM'!$E$4:$V$291,3,FALSE),"")</f>
        <v>Morgan, Carl</v>
      </c>
      <c r="H237" s="79" t="str">
        <f>IF("5-Confirmed SLA Not Required"=VLOOKUP(A237,'ITS Apps-IIPM'!$E$4:$V$291,12,FALSE),"N/A",IF("2-In Progress"=VLOOKUP(A237,'ITS Apps-IIPM'!$E$4:$V$291,12,FALSE),"In Progress",""))</f>
        <v/>
      </c>
      <c r="I237" s="79" t="str">
        <f>IF(NOT(ISBLANK(VLOOKUP(A237,'ITS Apps-IIPM'!$E$4:$V$291,18,FALSE))),VLOOKUP(A237,'ITS Apps-IIPM'!$E$4:$V$291,18,FALSE),"")</f>
        <v/>
      </c>
      <c r="J237" s="79" t="str">
        <f>IF(NOT(ISBLANK(VLOOKUP(A237,'ITS Apps-IIPM'!$E$4:$BB$291,21,FALSE))),VLOOKUP(A237,'ITS Apps-IIPM'!$E$4:$BB$291,21,FALSE),"")</f>
        <v/>
      </c>
      <c r="K237" s="79" t="str">
        <f>IF(NOT(ISBLANK(VLOOKUP(A237,'ITS Apps-IIPM'!$E$4:$BB$291,22,FALSE))),VLOOKUP(A237,'ITS Apps-IIPM'!$E$4:$BB$291,22,FALSE),"")</f>
        <v/>
      </c>
      <c r="L237" s="79" t="str">
        <f>IF(NOT(ISBLANK(VLOOKUP(A237,'ITS Apps-IIPM'!$E$4:$BB$291,23,FALSE))),VLOOKUP(A237,'ITS Apps-IIPM'!$E$4:$BB$291,23,FALSE),"")</f>
        <v/>
      </c>
      <c r="M237" s="79" t="str">
        <f>IF(NOT(ISBLANK(VLOOKUP(A237,'ITS Apps-IIPM'!$E$4:$BB$291,24,FALSE))),VLOOKUP(A237,'ITS Apps-IIPM'!$E$4:$BB$291,24,FALSE),"")</f>
        <v/>
      </c>
      <c r="N237" s="79" t="str">
        <f>IF(NOT(ISBLANK(VLOOKUP(A237,'ITS Apps-IIPM'!$E$4:$BB$291,25,FALSE))),VLOOKUP(A237,'ITS Apps-IIPM'!$E$4:$BB$291,25,FALSE),"")</f>
        <v/>
      </c>
    </row>
    <row r="238" spans="1:15">
      <c r="A238" s="56" t="s">
        <v>1361</v>
      </c>
      <c r="B238" t="str">
        <f>IF(NOT(ISBLANK(VLOOKUP(A238,'ITS Apps-IIPM'!$E$4:$V$291,2,FALSE))),VLOOKUP(A238,'ITS Apps-IIPM'!$E$4:$V$291,2,FALSE),"")</f>
        <v>I&amp;TS Blue Prism</v>
      </c>
      <c r="C238" t="str">
        <f>IF(NOT(ISBLANK(VLOOKUP(A238,'ITS Apps-IIPM'!$E$4:$V$291,4,FALSE))),VLOOKUP(A238,'ITS Apps-IIPM'!$E$4:$V$291,4,FALSE),"")</f>
        <v>Conrard, Katty (RBC IS)</v>
      </c>
      <c r="D238" s="79" t="str">
        <f>IF(NOT(ISBLANK(VLOOKUP(A238,'ITS Apps-IIPM'!$E$4:$V$291,13,FALSE))),VLOOKUP(A238,'ITS Apps-IIPM'!$E$4:$V$291,13,FALSE),"")</f>
        <v/>
      </c>
      <c r="E238" s="79" t="str">
        <f>IF(NOT(ISBLANK(VLOOKUP(A238,'ITS Apps-IIPM'!$E$4:$V$291,14,FALSE))),VLOOKUP(A238,'ITS Apps-IIPM'!$E$4:$V$291,14,FALSE),"")</f>
        <v/>
      </c>
      <c r="F238" s="79" t="str">
        <f>IF(NOT(ISBLANK(VLOOKUP(A238,'ITS Apps-IIPM'!$E$4:$V$291,15,FALSE))),VLOOKUP(A238,'ITS Apps-IIPM'!$E$4:$V$291,15,FALSE),"")</f>
        <v/>
      </c>
      <c r="G238" s="79" t="str">
        <f>IF(NOT(ISBLANK(VLOOKUP(A238,'ITS Apps-IIPM'!$E$4:$V$291,3,FALSE))),VLOOKUP(A238,'ITS Apps-IIPM'!$E$4:$V$291,3,FALSE),"")</f>
        <v>Kirkpatrick, Alan (RBC ITS)</v>
      </c>
      <c r="H238" s="79" t="str">
        <f>IF("5-Confirmed SLA Not Required"=VLOOKUP(A238,'ITS Apps-IIPM'!$E$4:$V$291,12,FALSE),"N/A",IF("2-In Progress"=VLOOKUP(A238,'ITS Apps-IIPM'!$E$4:$V$291,12,FALSE),"In Progress",""))</f>
        <v/>
      </c>
      <c r="I238" s="79" t="str">
        <f>IF(NOT(ISBLANK(VLOOKUP(A238,'ITS Apps-IIPM'!$E$4:$V$291,18,FALSE))),VLOOKUP(A238,'ITS Apps-IIPM'!$E$4:$V$291,18,FALSE),"")</f>
        <v/>
      </c>
      <c r="J238" s="79" t="str">
        <f>IF(NOT(ISBLANK(VLOOKUP(A238,'ITS Apps-IIPM'!$E$4:$BB$291,21,FALSE))),VLOOKUP(A238,'ITS Apps-IIPM'!$E$4:$BB$291,21,FALSE),"")</f>
        <v/>
      </c>
      <c r="K238" s="79" t="str">
        <f>IF(NOT(ISBLANK(VLOOKUP(A238,'ITS Apps-IIPM'!$E$4:$BB$291,22,FALSE))),VLOOKUP(A238,'ITS Apps-IIPM'!$E$4:$BB$291,22,FALSE),"")</f>
        <v/>
      </c>
      <c r="L238" s="79" t="str">
        <f>IF(NOT(ISBLANK(VLOOKUP(A238,'ITS Apps-IIPM'!$E$4:$BB$291,23,FALSE))),VLOOKUP(A238,'ITS Apps-IIPM'!$E$4:$BB$291,23,FALSE),"")</f>
        <v/>
      </c>
      <c r="M238" s="79" t="str">
        <f>IF(NOT(ISBLANK(VLOOKUP(A238,'ITS Apps-IIPM'!$E$4:$BB$291,24,FALSE))),VLOOKUP(A238,'ITS Apps-IIPM'!$E$4:$BB$291,24,FALSE),"")</f>
        <v/>
      </c>
      <c r="N238" s="79" t="str">
        <f>IF(NOT(ISBLANK(VLOOKUP(A238,'ITS Apps-IIPM'!$E$4:$BB$291,25,FALSE))),VLOOKUP(A238,'ITS Apps-IIPM'!$E$4:$BB$291,25,FALSE),"")</f>
        <v/>
      </c>
    </row>
    <row r="239" spans="1:15">
      <c r="A239" s="56" t="s">
        <v>564</v>
      </c>
      <c r="B239" t="str">
        <f>IF(NOT(ISBLANK(VLOOKUP(A239,'ITS Apps-IIPM'!$E$4:$V$291,2,FALSE))),VLOOKUP(A239,'ITS Apps-IIPM'!$E$4:$V$291,2,FALSE),"")</f>
        <v>Integration Platform Canada</v>
      </c>
      <c r="C239" t="str">
        <f>IF(NOT(ISBLANK(VLOOKUP(A239,'ITS Apps-IIPM'!$E$4:$V$291,4,FALSE))),VLOOKUP(A239,'ITS Apps-IIPM'!$E$4:$V$291,4,FALSE),"")</f>
        <v>Stefanovic, Snezana</v>
      </c>
      <c r="D239" s="79">
        <f>IF(NOT(ISBLANK(VLOOKUP(A239,'ITS Apps-IIPM'!$E$4:$V$291,13,FALSE))),VLOOKUP(A239,'ITS Apps-IIPM'!$E$4:$V$291,13,FALSE),"")</f>
        <v>42912</v>
      </c>
      <c r="E239" s="79">
        <f>IF(NOT(ISBLANK(VLOOKUP(A239,'ITS Apps-IIPM'!$E$4:$V$291,14,FALSE))),VLOOKUP(A239,'ITS Apps-IIPM'!$E$4:$V$291,14,FALSE),"")</f>
        <v>43274</v>
      </c>
      <c r="F239" s="79" t="str">
        <f>IF(NOT(ISBLANK(VLOOKUP(A239,'ITS Apps-IIPM'!$E$4:$V$291,15,FALSE))),VLOOKUP(A239,'ITS Apps-IIPM'!$E$4:$V$291,15,FALSE),"")</f>
        <v>Quarterly</v>
      </c>
      <c r="G239" s="79" t="str">
        <f>IF(NOT(ISBLANK(VLOOKUP(A239,'ITS Apps-IIPM'!$E$4:$V$291,3,FALSE))),VLOOKUP(A239,'ITS Apps-IIPM'!$E$4:$V$291,3,FALSE),"")</f>
        <v>Franz, Laurent (RBC IS)</v>
      </c>
      <c r="H239" s="79" t="str">
        <f>IF("5-Confirmed SLA Not Required"=VLOOKUP(A239,'ITS Apps-IIPM'!$E$4:$V$291,12,FALSE),"N/A",IF("2-In Progress"=VLOOKUP(A239,'ITS Apps-IIPM'!$E$4:$V$291,12,FALSE),"In Progress",""))</f>
        <v/>
      </c>
      <c r="I239" s="79" t="str">
        <f>IF(NOT(ISBLANK(VLOOKUP(A239,'ITS Apps-IIPM'!$E$4:$V$291,18,FALSE))),VLOOKUP(A239,'ITS Apps-IIPM'!$E$4:$V$291,18,FALSE),"")</f>
        <v xml:space="preserve">OLA. </v>
      </c>
      <c r="J239" s="79" t="str">
        <f>IF(NOT(ISBLANK(VLOOKUP(A239,'ITS Apps-IIPM'!$E$4:$BB$291,21,FALSE))),VLOOKUP(A239,'ITS Apps-IIPM'!$E$4:$BB$291,21,FALSE),"")</f>
        <v>3-Not Started</v>
      </c>
      <c r="K239" s="79" t="str">
        <f>IF(NOT(ISBLANK(VLOOKUP(A239,'ITS Apps-IIPM'!$E$4:$BB$291,22,FALSE))),VLOOKUP(A239,'ITS Apps-IIPM'!$E$4:$BB$291,22,FALSE),"")</f>
        <v/>
      </c>
      <c r="L239" s="79" t="str">
        <f>IF(NOT(ISBLANK(VLOOKUP(A239,'ITS Apps-IIPM'!$E$4:$BB$291,23,FALSE))),VLOOKUP(A239,'ITS Apps-IIPM'!$E$4:$BB$291,23,FALSE),"")</f>
        <v/>
      </c>
      <c r="M239" s="79" t="str">
        <f>IF(NOT(ISBLANK(VLOOKUP(A239,'ITS Apps-IIPM'!$E$4:$BB$291,24,FALSE))),VLOOKUP(A239,'ITS Apps-IIPM'!$E$4:$BB$291,24,FALSE),"")</f>
        <v>3-Not Started</v>
      </c>
      <c r="N239" s="79" t="str">
        <f>IF(NOT(ISBLANK(VLOOKUP(A239,'ITS Apps-IIPM'!$E$4:$BB$291,25,FALSE))),VLOOKUP(A239,'ITS Apps-IIPM'!$E$4:$BB$291,25,FALSE),"")</f>
        <v/>
      </c>
      <c r="O239" t="b">
        <v>1</v>
      </c>
    </row>
    <row r="240" spans="1:15">
      <c r="A240" s="56" t="s">
        <v>566</v>
      </c>
      <c r="B240" t="str">
        <f>IF(NOT(ISBLANK(VLOOKUP(A240,'ITS Apps-IIPM'!$E$4:$V$291,2,FALSE))),VLOOKUP(A240,'ITS Apps-IIPM'!$E$4:$V$291,2,FALSE),"")</f>
        <v>NetIQ Security Manager</v>
      </c>
      <c r="C240" t="str">
        <f>IF(NOT(ISBLANK(VLOOKUP(A240,'ITS Apps-IIPM'!$E$4:$V$291,4,FALSE))),VLOOKUP(A240,'ITS Apps-IIPM'!$E$4:$V$291,4,FALSE),"")</f>
        <v>Stefanovic, Snezana</v>
      </c>
      <c r="D240" s="79">
        <f>IF(NOT(ISBLANK(VLOOKUP(A240,'ITS Apps-IIPM'!$E$4:$V$291,13,FALSE))),VLOOKUP(A240,'ITS Apps-IIPM'!$E$4:$V$291,13,FALSE),"")</f>
        <v>42933</v>
      </c>
      <c r="E240" s="79">
        <f>IF(NOT(ISBLANK(VLOOKUP(A240,'ITS Apps-IIPM'!$E$4:$V$291,14,FALSE))),VLOOKUP(A240,'ITS Apps-IIPM'!$E$4:$V$291,14,FALSE),"")</f>
        <v>43298</v>
      </c>
      <c r="F240" s="79" t="str">
        <f>IF(NOT(ISBLANK(VLOOKUP(A240,'ITS Apps-IIPM'!$E$4:$V$291,15,FALSE))),VLOOKUP(A240,'ITS Apps-IIPM'!$E$4:$V$291,15,FALSE),"")</f>
        <v>N/A</v>
      </c>
      <c r="G240" s="79" t="str">
        <f>IF(NOT(ISBLANK(VLOOKUP(A240,'ITS Apps-IIPM'!$E$4:$V$291,3,FALSE))),VLOOKUP(A240,'ITS Apps-IIPM'!$E$4:$V$291,3,FALSE),"")</f>
        <v>Parker, Kader</v>
      </c>
      <c r="H240" s="79" t="str">
        <f>IF("5-Confirmed SLA Not Required"=VLOOKUP(A240,'ITS Apps-IIPM'!$E$4:$V$291,12,FALSE),"N/A",IF("2-In Progress"=VLOOKUP(A240,'ITS Apps-IIPM'!$E$4:$V$291,12,FALSE),"In Progress",""))</f>
        <v/>
      </c>
      <c r="I240" s="79" t="str">
        <f>IF(NOT(ISBLANK(VLOOKUP(A240,'ITS Apps-IIPM'!$E$4:$V$291,18,FALSE))),VLOOKUP(A240,'ITS Apps-IIPM'!$E$4:$V$291,18,FALSE),"")</f>
        <v>Getting decommisioned in March 2018</v>
      </c>
      <c r="J240" s="79" t="str">
        <f>IF(NOT(ISBLANK(VLOOKUP(A240,'ITS Apps-IIPM'!$E$4:$BB$291,21,FALSE))),VLOOKUP(A240,'ITS Apps-IIPM'!$E$4:$BB$291,21,FALSE),"")</f>
        <v>3-Not Started</v>
      </c>
      <c r="K240" s="79" t="str">
        <f>IF(NOT(ISBLANK(VLOOKUP(A240,'ITS Apps-IIPM'!$E$4:$BB$291,22,FALSE))),VLOOKUP(A240,'ITS Apps-IIPM'!$E$4:$BB$291,22,FALSE),"")</f>
        <v/>
      </c>
      <c r="L240" s="79" t="str">
        <f>IF(NOT(ISBLANK(VLOOKUP(A240,'ITS Apps-IIPM'!$E$4:$BB$291,23,FALSE))),VLOOKUP(A240,'ITS Apps-IIPM'!$E$4:$BB$291,23,FALSE),"")</f>
        <v/>
      </c>
      <c r="M240" s="79" t="str">
        <f>IF(NOT(ISBLANK(VLOOKUP(A240,'ITS Apps-IIPM'!$E$4:$BB$291,24,FALSE))),VLOOKUP(A240,'ITS Apps-IIPM'!$E$4:$BB$291,24,FALSE),"")</f>
        <v>3-Not Started</v>
      </c>
      <c r="N240" s="79" t="str">
        <f>IF(NOT(ISBLANK(VLOOKUP(A240,'ITS Apps-IIPM'!$E$4:$BB$291,25,FALSE))),VLOOKUP(A240,'ITS Apps-IIPM'!$E$4:$BB$291,25,FALSE),"")</f>
        <v/>
      </c>
    </row>
    <row r="241" spans="1:15">
      <c r="A241" s="56" t="s">
        <v>901</v>
      </c>
      <c r="B241" t="str">
        <f>IF(NOT(ISBLANK(VLOOKUP(A241,'ITS Apps-IIPM'!$E$4:$V$291,2,FALSE))),VLOOKUP(A241,'ITS Apps-IIPM'!$E$4:$V$291,2,FALSE),"")</f>
        <v>Framework</v>
      </c>
      <c r="C241" t="str">
        <f>IF(NOT(ISBLANK(VLOOKUP(A241,'ITS Apps-IIPM'!$E$4:$V$291,4,FALSE))),VLOOKUP(A241,'ITS Apps-IIPM'!$E$4:$V$291,4,FALSE),"")</f>
        <v>Markakis, Bob</v>
      </c>
      <c r="D241" s="79" t="str">
        <f>IF(NOT(ISBLANK(VLOOKUP(A241,'ITS Apps-IIPM'!$E$4:$V$291,13,FALSE))),VLOOKUP(A241,'ITS Apps-IIPM'!$E$4:$V$291,13,FALSE),"")</f>
        <v/>
      </c>
      <c r="E241" s="79" t="str">
        <f>IF(NOT(ISBLANK(VLOOKUP(A241,'ITS Apps-IIPM'!$E$4:$V$291,14,FALSE))),VLOOKUP(A241,'ITS Apps-IIPM'!$E$4:$V$291,14,FALSE),"")</f>
        <v/>
      </c>
      <c r="F241" s="79" t="str">
        <f>IF(NOT(ISBLANK(VLOOKUP(A241,'ITS Apps-IIPM'!$E$4:$V$291,15,FALSE))),VLOOKUP(A241,'ITS Apps-IIPM'!$E$4:$V$291,15,FALSE),"")</f>
        <v/>
      </c>
      <c r="G241" s="79" t="str">
        <f>IF(NOT(ISBLANK(VLOOKUP(A241,'ITS Apps-IIPM'!$E$4:$V$291,3,FALSE))),VLOOKUP(A241,'ITS Apps-IIPM'!$E$4:$V$291,3,FALSE),"")</f>
        <v>Peeters, Ivan (RBC IS)</v>
      </c>
      <c r="H241" s="79" t="str">
        <f>IF("5-Confirmed SLA Not Required"=VLOOKUP(A241,'ITS Apps-IIPM'!$E$4:$V$291,12,FALSE),"N/A",IF("2-In Progress"=VLOOKUP(A241,'ITS Apps-IIPM'!$E$4:$V$291,12,FALSE),"In Progress",""))</f>
        <v>In Progress</v>
      </c>
      <c r="I241" s="79" t="str">
        <f>IF(NOT(ISBLANK(VLOOKUP(A241,'ITS Apps-IIPM'!$E$4:$V$291,18,FALSE))),VLOOKUP(A241,'ITS Apps-IIPM'!$E$4:$V$291,18,FALSE),"")</f>
        <v>New App in production July 2017, Target date Dec 31, 2017</v>
      </c>
      <c r="J241" s="79" t="str">
        <f>IF(NOT(ISBLANK(VLOOKUP(A241,'ITS Apps-IIPM'!$E$4:$BB$291,21,FALSE))),VLOOKUP(A241,'ITS Apps-IIPM'!$E$4:$BB$291,21,FALSE),"")</f>
        <v>3-Not Started</v>
      </c>
      <c r="K241" s="79" t="str">
        <f>IF(NOT(ISBLANK(VLOOKUP(A241,'ITS Apps-IIPM'!$E$4:$BB$291,22,FALSE))),VLOOKUP(A241,'ITS Apps-IIPM'!$E$4:$BB$291,22,FALSE),"")</f>
        <v/>
      </c>
      <c r="L241" s="79" t="str">
        <f>IF(NOT(ISBLANK(VLOOKUP(A241,'ITS Apps-IIPM'!$E$4:$BB$291,23,FALSE))),VLOOKUP(A241,'ITS Apps-IIPM'!$E$4:$BB$291,23,FALSE),"")</f>
        <v>Nisar's  App, His App should be marked KPIs</v>
      </c>
      <c r="M241" s="79" t="str">
        <f>IF(NOT(ISBLANK(VLOOKUP(A241,'ITS Apps-IIPM'!$E$4:$BB$291,24,FALSE))),VLOOKUP(A241,'ITS Apps-IIPM'!$E$4:$BB$291,24,FALSE),"")</f>
        <v>6-Infrastructure/ Availability Implemented</v>
      </c>
      <c r="N241" s="79" t="str">
        <f>IF(NOT(ISBLANK(VLOOKUP(A241,'ITS Apps-IIPM'!$E$4:$BB$291,25,FALSE))),VLOOKUP(A241,'ITS Apps-IIPM'!$E$4:$BB$291,25,FALSE),"")</f>
        <v/>
      </c>
    </row>
    <row r="242" spans="1:15">
      <c r="A242" s="56" t="s">
        <v>570</v>
      </c>
      <c r="B242" t="str">
        <f>IF(NOT(ISBLANK(VLOOKUP(A242,'ITS Apps-IIPM'!$E$4:$V$291,2,FALSE))),VLOOKUP(A242,'ITS Apps-IIPM'!$E$4:$V$291,2,FALSE),"")</f>
        <v>RBC One Registry Luxembourg</v>
      </c>
      <c r="C242" t="str">
        <f>IF(NOT(ISBLANK(VLOOKUP(A242,'ITS Apps-IIPM'!$E$4:$V$291,4,FALSE))),VLOOKUP(A242,'ITS Apps-IIPM'!$E$4:$V$291,4,FALSE),"")</f>
        <v>Markakis, Bob</v>
      </c>
      <c r="D242" s="79">
        <f>IF(NOT(ISBLANK(VLOOKUP(A242,'ITS Apps-IIPM'!$E$4:$V$291,13,FALSE))),VLOOKUP(A242,'ITS Apps-IIPM'!$E$4:$V$291,13,FALSE),"")</f>
        <v>42922</v>
      </c>
      <c r="E242" s="79">
        <f>IF(NOT(ISBLANK(VLOOKUP(A242,'ITS Apps-IIPM'!$E$4:$V$291,14,FALSE))),VLOOKUP(A242,'ITS Apps-IIPM'!$E$4:$V$291,14,FALSE),"")</f>
        <v>43287</v>
      </c>
      <c r="F242" s="79" t="str">
        <f>IF(NOT(ISBLANK(VLOOKUP(A242,'ITS Apps-IIPM'!$E$4:$V$291,15,FALSE))),VLOOKUP(A242,'ITS Apps-IIPM'!$E$4:$V$291,15,FALSE),"")</f>
        <v>Monthly</v>
      </c>
      <c r="G242" s="79" t="str">
        <f>IF(NOT(ISBLANK(VLOOKUP(A242,'ITS Apps-IIPM'!$E$4:$V$291,3,FALSE))),VLOOKUP(A242,'ITS Apps-IIPM'!$E$4:$V$291,3,FALSE),"")</f>
        <v>Willems, Antonin (RBC IS)</v>
      </c>
      <c r="H242" s="79" t="str">
        <f>IF("5-Confirmed SLA Not Required"=VLOOKUP(A242,'ITS Apps-IIPM'!$E$4:$V$291,12,FALSE),"N/A",IF("2-In Progress"=VLOOKUP(A242,'ITS Apps-IIPM'!$E$4:$V$291,12,FALSE),"In Progress",""))</f>
        <v/>
      </c>
      <c r="I242" s="79" t="str">
        <f>IF(NOT(ISBLANK(VLOOKUP(A242,'ITS Apps-IIPM'!$E$4:$V$291,18,FALSE))),VLOOKUP(A242,'ITS Apps-IIPM'!$E$4:$V$291,18,FALSE),"")</f>
        <v/>
      </c>
      <c r="J242" s="79" t="str">
        <f>IF(NOT(ISBLANK(VLOOKUP(A242,'ITS Apps-IIPM'!$E$4:$BB$291,21,FALSE))),VLOOKUP(A242,'ITS Apps-IIPM'!$E$4:$BB$291,21,FALSE),"")</f>
        <v>3-Not Started</v>
      </c>
      <c r="K242" s="79" t="str">
        <f>IF(NOT(ISBLANK(VLOOKUP(A242,'ITS Apps-IIPM'!$E$4:$BB$291,22,FALSE))),VLOOKUP(A242,'ITS Apps-IIPM'!$E$4:$BB$291,22,FALSE),"")</f>
        <v/>
      </c>
      <c r="L242" s="79" t="str">
        <f>IF(NOT(ISBLANK(VLOOKUP(A242,'ITS Apps-IIPM'!$E$4:$BB$291,23,FALSE))),VLOOKUP(A242,'ITS Apps-IIPM'!$E$4:$BB$291,23,FALSE),"")</f>
        <v/>
      </c>
      <c r="M242" s="79" t="str">
        <f>IF(NOT(ISBLANK(VLOOKUP(A242,'ITS Apps-IIPM'!$E$4:$BB$291,24,FALSE))),VLOOKUP(A242,'ITS Apps-IIPM'!$E$4:$BB$291,24,FALSE),"")</f>
        <v>3-Not Started</v>
      </c>
      <c r="N242" s="79" t="str">
        <f>IF(NOT(ISBLANK(VLOOKUP(A242,'ITS Apps-IIPM'!$E$4:$BB$291,25,FALSE))),VLOOKUP(A242,'ITS Apps-IIPM'!$E$4:$BB$291,25,FALSE),"")</f>
        <v/>
      </c>
    </row>
    <row r="243" spans="1:15">
      <c r="A243" s="56" t="s">
        <v>572</v>
      </c>
      <c r="B243" t="str">
        <f>IF(NOT(ISBLANK(VLOOKUP(A243,'ITS Apps-IIPM'!$E$4:$V$291,2,FALSE))),VLOOKUP(A243,'ITS Apps-IIPM'!$E$4:$V$291,2,FALSE),"")</f>
        <v>BODS</v>
      </c>
      <c r="C243" t="str">
        <f>IF(NOT(ISBLANK(VLOOKUP(A243,'ITS Apps-IIPM'!$E$4:$V$291,4,FALSE))),VLOOKUP(A243,'ITS Apps-IIPM'!$E$4:$V$291,4,FALSE),"")</f>
        <v>de Lucy, Chloe</v>
      </c>
      <c r="D243" s="79">
        <f>IF(NOT(ISBLANK(VLOOKUP(A243,'ITS Apps-IIPM'!$E$4:$V$291,13,FALSE))),VLOOKUP(A243,'ITS Apps-IIPM'!$E$4:$V$291,13,FALSE),"")</f>
        <v>42818</v>
      </c>
      <c r="E243" s="79">
        <f>IF(NOT(ISBLANK(VLOOKUP(A243,'ITS Apps-IIPM'!$E$4:$V$291,14,FALSE))),VLOOKUP(A243,'ITS Apps-IIPM'!$E$4:$V$291,14,FALSE),"")</f>
        <v>43183</v>
      </c>
      <c r="F243" s="79" t="str">
        <f>IF(NOT(ISBLANK(VLOOKUP(A243,'ITS Apps-IIPM'!$E$4:$V$291,15,FALSE))),VLOOKUP(A243,'ITS Apps-IIPM'!$E$4:$V$291,15,FALSE),"")</f>
        <v>Quarterly</v>
      </c>
      <c r="G243" s="79" t="str">
        <f>IF(NOT(ISBLANK(VLOOKUP(A243,'ITS Apps-IIPM'!$E$4:$V$291,3,FALSE))),VLOOKUP(A243,'ITS Apps-IIPM'!$E$4:$V$291,3,FALSE),"")</f>
        <v>Eric-Markovic, Nenad (RBC IS)</v>
      </c>
      <c r="H243" s="79" t="str">
        <f>IF("5-Confirmed SLA Not Required"=VLOOKUP(A243,'ITS Apps-IIPM'!$E$4:$V$291,12,FALSE),"N/A",IF("2-In Progress"=VLOOKUP(A243,'ITS Apps-IIPM'!$E$4:$V$291,12,FALSE),"In Progress",""))</f>
        <v/>
      </c>
      <c r="I243" s="79" t="str">
        <f>IF(NOT(ISBLANK(VLOOKUP(A243,'ITS Apps-IIPM'!$E$4:$V$291,18,FALSE))),VLOOKUP(A243,'ITS Apps-IIPM'!$E$4:$V$291,18,FALSE),"")</f>
        <v/>
      </c>
      <c r="J243" s="79" t="str">
        <f>IF(NOT(ISBLANK(VLOOKUP(A243,'ITS Apps-IIPM'!$E$4:$BB$291,21,FALSE))),VLOOKUP(A243,'ITS Apps-IIPM'!$E$4:$BB$291,21,FALSE),"")</f>
        <v>1-In Good Standing</v>
      </c>
      <c r="K243" s="79" t="str">
        <f>IF(NOT(ISBLANK(VLOOKUP(A243,'ITS Apps-IIPM'!$E$4:$BB$291,22,FALSE))),VLOOKUP(A243,'ITS Apps-IIPM'!$E$4:$BB$291,22,FALSE),"")</f>
        <v/>
      </c>
      <c r="L243" s="79" t="str">
        <f>IF(NOT(ISBLANK(VLOOKUP(A243,'ITS Apps-IIPM'!$E$4:$BB$291,23,FALSE))),VLOOKUP(A243,'ITS Apps-IIPM'!$E$4:$BB$291,23,FALSE),"")</f>
        <v/>
      </c>
      <c r="M243" s="79" t="str">
        <f>IF(NOT(ISBLANK(VLOOKUP(A243,'ITS Apps-IIPM'!$E$4:$BB$291,24,FALSE))),VLOOKUP(A243,'ITS Apps-IIPM'!$E$4:$BB$291,24,FALSE),"")</f>
        <v>1-In Good Standing</v>
      </c>
      <c r="N243" s="79" t="str">
        <f>IF(NOT(ISBLANK(VLOOKUP(A243,'ITS Apps-IIPM'!$E$4:$BB$291,25,FALSE))),VLOOKUP(A243,'ITS Apps-IIPM'!$E$4:$BB$291,25,FALSE),"")</f>
        <v/>
      </c>
    </row>
    <row r="244" spans="1:15">
      <c r="A244" s="56" t="s">
        <v>575</v>
      </c>
      <c r="B244" t="str">
        <f>IF(NOT(ISBLANK(VLOOKUP(A244,'ITS Apps-IIPM'!$E$4:$V$291,2,FALSE))),VLOOKUP(A244,'ITS Apps-IIPM'!$E$4:$V$291,2,FALSE),"")</f>
        <v>RBC I&amp;TS Middleware</v>
      </c>
      <c r="C244" t="str">
        <f>IF(NOT(ISBLANK(VLOOKUP(A244,'ITS Apps-IIPM'!$E$4:$V$291,4,FALSE))),VLOOKUP(A244,'ITS Apps-IIPM'!$E$4:$V$291,4,FALSE),"")</f>
        <v>Stefanovic, Snezana</v>
      </c>
      <c r="D244" s="79">
        <f>IF(NOT(ISBLANK(VLOOKUP(A244,'ITS Apps-IIPM'!$E$4:$V$291,13,FALSE))),VLOOKUP(A244,'ITS Apps-IIPM'!$E$4:$V$291,13,FALSE),"")</f>
        <v>42912</v>
      </c>
      <c r="E244" s="79">
        <f>IF(NOT(ISBLANK(VLOOKUP(A244,'ITS Apps-IIPM'!$E$4:$V$291,14,FALSE))),VLOOKUP(A244,'ITS Apps-IIPM'!$E$4:$V$291,14,FALSE),"")</f>
        <v>43274</v>
      </c>
      <c r="F244" s="79" t="str">
        <f>IF(NOT(ISBLANK(VLOOKUP(A244,'ITS Apps-IIPM'!$E$4:$V$291,15,FALSE))),VLOOKUP(A244,'ITS Apps-IIPM'!$E$4:$V$291,15,FALSE),"")</f>
        <v>Quarterly</v>
      </c>
      <c r="G244" s="79" t="str">
        <f>IF(NOT(ISBLANK(VLOOKUP(A244,'ITS Apps-IIPM'!$E$4:$V$291,3,FALSE))),VLOOKUP(A244,'ITS Apps-IIPM'!$E$4:$V$291,3,FALSE),"")</f>
        <v>Franz, Laurent (RBC IS)</v>
      </c>
      <c r="H244" s="79" t="str">
        <f>IF("5-Confirmed SLA Not Required"=VLOOKUP(A244,'ITS Apps-IIPM'!$E$4:$V$291,12,FALSE),"N/A",IF("2-In Progress"=VLOOKUP(A244,'ITS Apps-IIPM'!$E$4:$V$291,12,FALSE),"In Progress",""))</f>
        <v/>
      </c>
      <c r="I244" s="79" t="str">
        <f>IF(NOT(ISBLANK(VLOOKUP(A244,'ITS Apps-IIPM'!$E$4:$V$291,18,FALSE))),VLOOKUP(A244,'ITS Apps-IIPM'!$E$4:$V$291,18,FALSE),"")</f>
        <v xml:space="preserve">OLA. </v>
      </c>
      <c r="J244" s="79" t="str">
        <f>IF(NOT(ISBLANK(VLOOKUP(A244,'ITS Apps-IIPM'!$E$4:$BB$291,21,FALSE))),VLOOKUP(A244,'ITS Apps-IIPM'!$E$4:$BB$291,21,FALSE),"")</f>
        <v>1-In Good Standing</v>
      </c>
      <c r="K244" s="79" t="str">
        <f>IF(NOT(ISBLANK(VLOOKUP(A244,'ITS Apps-IIPM'!$E$4:$BB$291,22,FALSE))),VLOOKUP(A244,'ITS Apps-IIPM'!$E$4:$BB$291,22,FALSE),"")</f>
        <v/>
      </c>
      <c r="L244" s="79" t="str">
        <f>IF(NOT(ISBLANK(VLOOKUP(A244,'ITS Apps-IIPM'!$E$4:$BB$291,23,FALSE))),VLOOKUP(A244,'ITS Apps-IIPM'!$E$4:$BB$291,23,FALSE),"")</f>
        <v/>
      </c>
      <c r="M244" s="79" t="str">
        <f>IF(NOT(ISBLANK(VLOOKUP(A244,'ITS Apps-IIPM'!$E$4:$BB$291,24,FALSE))),VLOOKUP(A244,'ITS Apps-IIPM'!$E$4:$BB$291,24,FALSE),"")</f>
        <v>6-Infrastructure/ Availability Implemented</v>
      </c>
      <c r="N244" s="79" t="str">
        <f>IF(NOT(ISBLANK(VLOOKUP(A244,'ITS Apps-IIPM'!$E$4:$BB$291,25,FALSE))),VLOOKUP(A244,'ITS Apps-IIPM'!$E$4:$BB$291,25,FALSE),"")</f>
        <v/>
      </c>
    </row>
    <row r="245" spans="1:15">
      <c r="A245" s="56" t="s">
        <v>577</v>
      </c>
      <c r="B245" t="str">
        <f>IF(NOT(ISBLANK(VLOOKUP(A245,'ITS Apps-IIPM'!$E$4:$V$291,2,FALSE))),VLOOKUP(A245,'ITS Apps-IIPM'!$E$4:$V$291,2,FALSE),"")</f>
        <v>Axway SecureTransport</v>
      </c>
      <c r="C245" t="str">
        <f>IF(NOT(ISBLANK(VLOOKUP(A245,'ITS Apps-IIPM'!$E$4:$V$291,4,FALSE))),VLOOKUP(A245,'ITS Apps-IIPM'!$E$4:$V$291,4,FALSE),"")</f>
        <v>de Lucy, Chloe</v>
      </c>
      <c r="D245" s="79">
        <f>IF(NOT(ISBLANK(VLOOKUP(A245,'ITS Apps-IIPM'!$E$4:$V$291,13,FALSE))),VLOOKUP(A245,'ITS Apps-IIPM'!$E$4:$V$291,13,FALSE),"")</f>
        <v>42863</v>
      </c>
      <c r="E245" s="79">
        <f>IF(NOT(ISBLANK(VLOOKUP(A245,'ITS Apps-IIPM'!$E$4:$V$291,14,FALSE))),VLOOKUP(A245,'ITS Apps-IIPM'!$E$4:$V$291,14,FALSE),"")</f>
        <v>43224</v>
      </c>
      <c r="F245" s="79" t="str">
        <f>IF(NOT(ISBLANK(VLOOKUP(A245,'ITS Apps-IIPM'!$E$4:$V$291,15,FALSE))),VLOOKUP(A245,'ITS Apps-IIPM'!$E$4:$V$291,15,FALSE),"")</f>
        <v>Semi-annually</v>
      </c>
      <c r="G245" s="79" t="str">
        <f>IF(NOT(ISBLANK(VLOOKUP(A245,'ITS Apps-IIPM'!$E$4:$V$291,3,FALSE))),VLOOKUP(A245,'ITS Apps-IIPM'!$E$4:$V$291,3,FALSE),"")</f>
        <v>Woodward, Gordon (RBC IS)</v>
      </c>
      <c r="H245" s="79" t="str">
        <f>IF("5-Confirmed SLA Not Required"=VLOOKUP(A245,'ITS Apps-IIPM'!$E$4:$V$291,12,FALSE),"N/A",IF("2-In Progress"=VLOOKUP(A245,'ITS Apps-IIPM'!$E$4:$V$291,12,FALSE),"In Progress",""))</f>
        <v/>
      </c>
      <c r="I245" s="79" t="str">
        <f>IF(NOT(ISBLANK(VLOOKUP(A245,'ITS Apps-IIPM'!$E$4:$V$291,18,FALSE))),VLOOKUP(A245,'ITS Apps-IIPM'!$E$4:$V$291,18,FALSE),"")</f>
        <v>Sent for signoff.</v>
      </c>
      <c r="J245" s="79" t="str">
        <f>IF(NOT(ISBLANK(VLOOKUP(A245,'ITS Apps-IIPM'!$E$4:$BB$291,21,FALSE))),VLOOKUP(A245,'ITS Apps-IIPM'!$E$4:$BB$291,21,FALSE),"")</f>
        <v>3-Not Started</v>
      </c>
      <c r="K245" s="79" t="str">
        <f>IF(NOT(ISBLANK(VLOOKUP(A245,'ITS Apps-IIPM'!$E$4:$BB$291,22,FALSE))),VLOOKUP(A245,'ITS Apps-IIPM'!$E$4:$BB$291,22,FALSE),"")</f>
        <v/>
      </c>
      <c r="L245" s="79" t="str">
        <f>IF(NOT(ISBLANK(VLOOKUP(A245,'ITS Apps-IIPM'!$E$4:$BB$291,23,FALSE))),VLOOKUP(A245,'ITS Apps-IIPM'!$E$4:$BB$291,23,FALSE),"")</f>
        <v/>
      </c>
      <c r="M245" s="79" t="str">
        <f>IF(NOT(ISBLANK(VLOOKUP(A245,'ITS Apps-IIPM'!$E$4:$BB$291,24,FALSE))),VLOOKUP(A245,'ITS Apps-IIPM'!$E$4:$BB$291,24,FALSE),"")</f>
        <v>3-Not Started</v>
      </c>
      <c r="N245" s="79" t="str">
        <f>IF(NOT(ISBLANK(VLOOKUP(A245,'ITS Apps-IIPM'!$E$4:$BB$291,25,FALSE))),VLOOKUP(A245,'ITS Apps-IIPM'!$E$4:$BB$291,25,FALSE),"")</f>
        <v/>
      </c>
    </row>
    <row r="246" spans="1:15">
      <c r="A246" s="56" t="s">
        <v>579</v>
      </c>
      <c r="B246" t="str">
        <f>IF(NOT(ISBLANK(VLOOKUP(A246,'ITS Apps-IIPM'!$E$4:$V$291,2,FALSE))),VLOOKUP(A246,'ITS Apps-IIPM'!$E$4:$V$291,2,FALSE),"")</f>
        <v>BCS/ARC</v>
      </c>
      <c r="C246" t="str">
        <f>IF(NOT(ISBLANK(VLOOKUP(A246,'ITS Apps-IIPM'!$E$4:$V$291,4,FALSE))),VLOOKUP(A246,'ITS Apps-IIPM'!$E$4:$V$291,4,FALSE),"")</f>
        <v>Markakis, Bob</v>
      </c>
      <c r="D246" s="79">
        <f>IF(NOT(ISBLANK(VLOOKUP(A246,'ITS Apps-IIPM'!$E$4:$V$291,13,FALSE))),VLOOKUP(A246,'ITS Apps-IIPM'!$E$4:$V$291,13,FALSE),"")</f>
        <v>42879</v>
      </c>
      <c r="E246" s="79">
        <f>IF(NOT(ISBLANK(VLOOKUP(A246,'ITS Apps-IIPM'!$E$4:$V$291,14,FALSE))),VLOOKUP(A246,'ITS Apps-IIPM'!$E$4:$V$291,14,FALSE),"")</f>
        <v>43244</v>
      </c>
      <c r="F246" s="79" t="str">
        <f>IF(NOT(ISBLANK(VLOOKUP(A246,'ITS Apps-IIPM'!$E$4:$V$291,15,FALSE))),VLOOKUP(A246,'ITS Apps-IIPM'!$E$4:$V$291,15,FALSE),"")</f>
        <v>Quarterly</v>
      </c>
      <c r="G246" s="79" t="str">
        <f>IF(NOT(ISBLANK(VLOOKUP(A246,'ITS Apps-IIPM'!$E$4:$V$291,3,FALSE))),VLOOKUP(A246,'ITS Apps-IIPM'!$E$4:$V$291,3,FALSE),"")</f>
        <v>Cain, Neill (RBC IS)</v>
      </c>
      <c r="H246" s="79" t="str">
        <f>IF("5-Confirmed SLA Not Required"=VLOOKUP(A246,'ITS Apps-IIPM'!$E$4:$V$291,12,FALSE),"N/A",IF("2-In Progress"=VLOOKUP(A246,'ITS Apps-IIPM'!$E$4:$V$291,12,FALSE),"In Progress",""))</f>
        <v/>
      </c>
      <c r="I246" s="79" t="str">
        <f>IF(NOT(ISBLANK(VLOOKUP(A246,'ITS Apps-IIPM'!$E$4:$V$291,18,FALSE))),VLOOKUP(A246,'ITS Apps-IIPM'!$E$4:$V$291,18,FALSE),"")</f>
        <v>can only be found through searching its name</v>
      </c>
      <c r="J246" s="79" t="str">
        <f>IF(NOT(ISBLANK(VLOOKUP(A246,'ITS Apps-IIPM'!$E$4:$BB$291,21,FALSE))),VLOOKUP(A246,'ITS Apps-IIPM'!$E$4:$BB$291,21,FALSE),"")</f>
        <v>1-In Good Standing</v>
      </c>
      <c r="K246" s="79" t="str">
        <f>IF(NOT(ISBLANK(VLOOKUP(A246,'ITS Apps-IIPM'!$E$4:$BB$291,22,FALSE))),VLOOKUP(A246,'ITS Apps-IIPM'!$E$4:$BB$291,22,FALSE),"")</f>
        <v/>
      </c>
      <c r="L246" s="79" t="str">
        <f>IF(NOT(ISBLANK(VLOOKUP(A246,'ITS Apps-IIPM'!$E$4:$BB$291,23,FALSE))),VLOOKUP(A246,'ITS Apps-IIPM'!$E$4:$BB$291,23,FALSE),"")</f>
        <v/>
      </c>
      <c r="M246" s="79" t="str">
        <f>IF(NOT(ISBLANK(VLOOKUP(A246,'ITS Apps-IIPM'!$E$4:$BB$291,24,FALSE))),VLOOKUP(A246,'ITS Apps-IIPM'!$E$4:$BB$291,24,FALSE),"")</f>
        <v>6-Infrastructure/ Availability Implemented</v>
      </c>
      <c r="N246" s="79" t="str">
        <f>IF(NOT(ISBLANK(VLOOKUP(A246,'ITS Apps-IIPM'!$E$4:$BB$291,25,FALSE))),VLOOKUP(A246,'ITS Apps-IIPM'!$E$4:$BB$291,25,FALSE),"")</f>
        <v/>
      </c>
      <c r="O246" t="b">
        <v>1</v>
      </c>
    </row>
    <row r="247" spans="1:15">
      <c r="A247" s="56" t="s">
        <v>581</v>
      </c>
      <c r="B247" t="str">
        <f>IF(NOT(ISBLANK(VLOOKUP(A247,'ITS Apps-IIPM'!$E$4:$V$291,2,FALSE))),VLOOKUP(A247,'ITS Apps-IIPM'!$E$4:$V$291,2,FALSE),"")</f>
        <v>BCON</v>
      </c>
      <c r="C247" t="str">
        <f>IF(NOT(ISBLANK(VLOOKUP(A247,'ITS Apps-IIPM'!$E$4:$V$291,4,FALSE))),VLOOKUP(A247,'ITS Apps-IIPM'!$E$4:$V$291,4,FALSE),"")</f>
        <v>de Lucy, Chloe</v>
      </c>
      <c r="D247" s="79">
        <f>IF(NOT(ISBLANK(VLOOKUP(A247,'ITS Apps-IIPM'!$E$4:$V$291,13,FALSE))),VLOOKUP(A247,'ITS Apps-IIPM'!$E$4:$V$291,13,FALSE),"")</f>
        <v>43146</v>
      </c>
      <c r="E247" s="79">
        <f>IF(NOT(ISBLANK(VLOOKUP(A247,'ITS Apps-IIPM'!$E$4:$V$291,14,FALSE))),VLOOKUP(A247,'ITS Apps-IIPM'!$E$4:$V$291,14,FALSE),"")</f>
        <v>43556</v>
      </c>
      <c r="F247" s="79" t="str">
        <f>IF(NOT(ISBLANK(VLOOKUP(A247,'ITS Apps-IIPM'!$E$4:$V$291,15,FALSE))),VLOOKUP(A247,'ITS Apps-IIPM'!$E$4:$V$291,15,FALSE),"")</f>
        <v>Quarterly</v>
      </c>
      <c r="G247" s="79" t="str">
        <f>IF(NOT(ISBLANK(VLOOKUP(A247,'ITS Apps-IIPM'!$E$4:$V$291,3,FALSE))),VLOOKUP(A247,'ITS Apps-IIPM'!$E$4:$V$291,3,FALSE),"")</f>
        <v>Eric-Markovic, Nenad (RBC IS)</v>
      </c>
      <c r="H247" s="79" t="str">
        <f>IF("5-Confirmed SLA Not Required"=VLOOKUP(A247,'ITS Apps-IIPM'!$E$4:$V$291,12,FALSE),"N/A",IF("2-In Progress"=VLOOKUP(A247,'ITS Apps-IIPM'!$E$4:$V$291,12,FALSE),"In Progress",""))</f>
        <v/>
      </c>
      <c r="I247" s="79" t="str">
        <f>IF(NOT(ISBLANK(VLOOKUP(A247,'ITS Apps-IIPM'!$E$4:$V$291,18,FALSE))),VLOOKUP(A247,'ITS Apps-IIPM'!$E$4:$V$291,18,FALSE),"")</f>
        <v/>
      </c>
      <c r="J247" s="79" t="str">
        <f>IF(NOT(ISBLANK(VLOOKUP(A247,'ITS Apps-IIPM'!$E$4:$BB$291,21,FALSE))),VLOOKUP(A247,'ITS Apps-IIPM'!$E$4:$BB$291,21,FALSE),"")</f>
        <v>1-In Good Standing</v>
      </c>
      <c r="K247" s="79" t="str">
        <f>IF(NOT(ISBLANK(VLOOKUP(A247,'ITS Apps-IIPM'!$E$4:$BB$291,22,FALSE))),VLOOKUP(A247,'ITS Apps-IIPM'!$E$4:$BB$291,22,FALSE),"")</f>
        <v/>
      </c>
      <c r="L247" s="79" t="str">
        <f>IF(NOT(ISBLANK(VLOOKUP(A247,'ITS Apps-IIPM'!$E$4:$BB$291,23,FALSE))),VLOOKUP(A247,'ITS Apps-IIPM'!$E$4:$BB$291,23,FALSE),"")</f>
        <v/>
      </c>
      <c r="M247" s="79" t="str">
        <f>IF(NOT(ISBLANK(VLOOKUP(A247,'ITS Apps-IIPM'!$E$4:$BB$291,24,FALSE))),VLOOKUP(A247,'ITS Apps-IIPM'!$E$4:$BB$291,24,FALSE),"")</f>
        <v>1-In Good Standing</v>
      </c>
      <c r="N247" s="79" t="str">
        <f>IF(NOT(ISBLANK(VLOOKUP(A247,'ITS Apps-IIPM'!$E$4:$BB$291,25,FALSE))),VLOOKUP(A247,'ITS Apps-IIPM'!$E$4:$BB$291,25,FALSE),"")</f>
        <v/>
      </c>
    </row>
    <row r="248" spans="1:15">
      <c r="A248" s="56" t="s">
        <v>583</v>
      </c>
      <c r="B248" t="str">
        <f>IF(NOT(ISBLANK(VLOOKUP(A248,'ITS Apps-IIPM'!$E$4:$V$291,2,FALSE))),VLOOKUP(A248,'ITS Apps-IIPM'!$E$4:$V$291,2,FALSE),"")</f>
        <v>HIPORTFOLIO</v>
      </c>
      <c r="C248" t="str">
        <f>IF(NOT(ISBLANK(VLOOKUP(A248,'ITS Apps-IIPM'!$E$4:$V$291,4,FALSE))),VLOOKUP(A248,'ITS Apps-IIPM'!$E$4:$V$291,4,FALSE),"")</f>
        <v>de Lucy, Chloe</v>
      </c>
      <c r="D248" s="79">
        <f>IF(NOT(ISBLANK(VLOOKUP(A248,'ITS Apps-IIPM'!$E$4:$V$291,13,FALSE))),VLOOKUP(A248,'ITS Apps-IIPM'!$E$4:$V$291,13,FALSE),"")</f>
        <v>42852</v>
      </c>
      <c r="E248" s="79">
        <f>IF(NOT(ISBLANK(VLOOKUP(A248,'ITS Apps-IIPM'!$E$4:$V$291,14,FALSE))),VLOOKUP(A248,'ITS Apps-IIPM'!$E$4:$V$291,14,FALSE),"")</f>
        <v>43209</v>
      </c>
      <c r="F248" s="79" t="str">
        <f>IF(NOT(ISBLANK(VLOOKUP(A248,'ITS Apps-IIPM'!$E$4:$V$291,15,FALSE))),VLOOKUP(A248,'ITS Apps-IIPM'!$E$4:$V$291,15,FALSE),"")</f>
        <v>Semi-annually</v>
      </c>
      <c r="G248" s="79" t="str">
        <f>IF(NOT(ISBLANK(VLOOKUP(A248,'ITS Apps-IIPM'!$E$4:$V$291,3,FALSE))),VLOOKUP(A248,'ITS Apps-IIPM'!$E$4:$V$291,3,FALSE),"")</f>
        <v>Graybill, Jacques</v>
      </c>
      <c r="H248" s="79" t="str">
        <f>IF("5-Confirmed SLA Not Required"=VLOOKUP(A248,'ITS Apps-IIPM'!$E$4:$V$291,12,FALSE),"N/A",IF("2-In Progress"=VLOOKUP(A248,'ITS Apps-IIPM'!$E$4:$V$291,12,FALSE),"In Progress",""))</f>
        <v/>
      </c>
      <c r="I248" s="79" t="str">
        <f>IF(NOT(ISBLANK(VLOOKUP(A248,'ITS Apps-IIPM'!$E$4:$V$291,18,FALSE))),VLOOKUP(A248,'ITS Apps-IIPM'!$E$4:$V$291,18,FALSE),"")</f>
        <v>Sent for signoff.</v>
      </c>
      <c r="J248" s="79" t="str">
        <f>IF(NOT(ISBLANK(VLOOKUP(A248,'ITS Apps-IIPM'!$E$4:$BB$291,21,FALSE))),VLOOKUP(A248,'ITS Apps-IIPM'!$E$4:$BB$291,21,FALSE),"")</f>
        <v>3-Not Started</v>
      </c>
      <c r="K248" s="79" t="str">
        <f>IF(NOT(ISBLANK(VLOOKUP(A248,'ITS Apps-IIPM'!$E$4:$BB$291,22,FALSE))),VLOOKUP(A248,'ITS Apps-IIPM'!$E$4:$BB$291,22,FALSE),"")</f>
        <v/>
      </c>
      <c r="L248" s="79" t="str">
        <f>IF(NOT(ISBLANK(VLOOKUP(A248,'ITS Apps-IIPM'!$E$4:$BB$291,23,FALSE))),VLOOKUP(A248,'ITS Apps-IIPM'!$E$4:$BB$291,23,FALSE),"")</f>
        <v/>
      </c>
      <c r="M248" s="79" t="str">
        <f>IF(NOT(ISBLANK(VLOOKUP(A248,'ITS Apps-IIPM'!$E$4:$BB$291,24,FALSE))),VLOOKUP(A248,'ITS Apps-IIPM'!$E$4:$BB$291,24,FALSE),"")</f>
        <v>3-Not Started</v>
      </c>
      <c r="N248" s="79" t="str">
        <f>IF(NOT(ISBLANK(VLOOKUP(A248,'ITS Apps-IIPM'!$E$4:$BB$291,25,FALSE))),VLOOKUP(A248,'ITS Apps-IIPM'!$E$4:$BB$291,25,FALSE),"")</f>
        <v/>
      </c>
    </row>
    <row r="249" spans="1:15">
      <c r="A249" s="56" t="s">
        <v>586</v>
      </c>
      <c r="B249" t="str">
        <f>IF(NOT(ISBLANK(VLOOKUP(A249,'ITS Apps-IIPM'!$E$4:$V$291,2,FALSE))),VLOOKUP(A249,'ITS Apps-IIPM'!$E$4:$V$291,2,FALSE),"")</f>
        <v>POWERTAX</v>
      </c>
      <c r="C249" t="str">
        <f>IF(NOT(ISBLANK(VLOOKUP(A249,'ITS Apps-IIPM'!$E$4:$V$291,4,FALSE))),VLOOKUP(A249,'ITS Apps-IIPM'!$E$4:$V$291,4,FALSE),"")</f>
        <v>de Lucy, Chloe</v>
      </c>
      <c r="D249" s="79">
        <f>IF(NOT(ISBLANK(VLOOKUP(A249,'ITS Apps-IIPM'!$E$4:$V$291,13,FALSE))),VLOOKUP(A249,'ITS Apps-IIPM'!$E$4:$V$291,13,FALSE),"")</f>
        <v>42855</v>
      </c>
      <c r="E249" s="79">
        <f>IF(NOT(ISBLANK(VLOOKUP(A249,'ITS Apps-IIPM'!$E$4:$V$291,14,FALSE))),VLOOKUP(A249,'ITS Apps-IIPM'!$E$4:$V$291,14,FALSE),"")</f>
        <v>43220</v>
      </c>
      <c r="F249" s="79" t="str">
        <f>IF(NOT(ISBLANK(VLOOKUP(A249,'ITS Apps-IIPM'!$E$4:$V$291,15,FALSE))),VLOOKUP(A249,'ITS Apps-IIPM'!$E$4:$V$291,15,FALSE),"")</f>
        <v>Quarterly</v>
      </c>
      <c r="G249" s="79" t="str">
        <f>IF(NOT(ISBLANK(VLOOKUP(A249,'ITS Apps-IIPM'!$E$4:$V$291,3,FALSE))),VLOOKUP(A249,'ITS Apps-IIPM'!$E$4:$V$291,3,FALSE),"")</f>
        <v>Parras, Maria (RBC IS)</v>
      </c>
      <c r="H249" s="79" t="str">
        <f>IF("5-Confirmed SLA Not Required"=VLOOKUP(A249,'ITS Apps-IIPM'!$E$4:$V$291,12,FALSE),"N/A",IF("2-In Progress"=VLOOKUP(A249,'ITS Apps-IIPM'!$E$4:$V$291,12,FALSE),"In Progress",""))</f>
        <v/>
      </c>
      <c r="I249" s="79" t="str">
        <f>IF(NOT(ISBLANK(VLOOKUP(A249,'ITS Apps-IIPM'!$E$4:$V$291,18,FALSE))),VLOOKUP(A249,'ITS Apps-IIPM'!$E$4:$V$291,18,FALSE),"")</f>
        <v/>
      </c>
      <c r="J249" s="79" t="str">
        <f>IF(NOT(ISBLANK(VLOOKUP(A249,'ITS Apps-IIPM'!$E$4:$BB$291,21,FALSE))),VLOOKUP(A249,'ITS Apps-IIPM'!$E$4:$BB$291,21,FALSE),"")</f>
        <v>3-Not Started</v>
      </c>
      <c r="K249" s="79" t="str">
        <f>IF(NOT(ISBLANK(VLOOKUP(A249,'ITS Apps-IIPM'!$E$4:$BB$291,22,FALSE))),VLOOKUP(A249,'ITS Apps-IIPM'!$E$4:$BB$291,22,FALSE),"")</f>
        <v/>
      </c>
      <c r="L249" s="79" t="str">
        <f>IF(NOT(ISBLANK(VLOOKUP(A249,'ITS Apps-IIPM'!$E$4:$BB$291,23,FALSE))),VLOOKUP(A249,'ITS Apps-IIPM'!$E$4:$BB$291,23,FALSE),"")</f>
        <v/>
      </c>
      <c r="M249" s="79" t="str">
        <f>IF(NOT(ISBLANK(VLOOKUP(A249,'ITS Apps-IIPM'!$E$4:$BB$291,24,FALSE))),VLOOKUP(A249,'ITS Apps-IIPM'!$E$4:$BB$291,24,FALSE),"")</f>
        <v>3-Not Started</v>
      </c>
      <c r="N249" s="79" t="str">
        <f>IF(NOT(ISBLANK(VLOOKUP(A249,'ITS Apps-IIPM'!$E$4:$BB$291,25,FALSE))),VLOOKUP(A249,'ITS Apps-IIPM'!$E$4:$BB$291,25,FALSE),"")</f>
        <v/>
      </c>
    </row>
    <row r="250" spans="1:15">
      <c r="A250" s="56" t="s">
        <v>117</v>
      </c>
      <c r="B250" t="str">
        <f>IF(NOT(ISBLANK(VLOOKUP(A250,'ITS Apps-IIPM'!$E$4:$V$291,2,FALSE))),VLOOKUP(A250,'ITS Apps-IIPM'!$E$4:$V$291,2,FALSE),"")</f>
        <v>HI Navigator Unit Pricing Fees</v>
      </c>
      <c r="C250" t="str">
        <f>IF(NOT(ISBLANK(VLOOKUP(A250,'ITS Apps-IIPM'!$E$4:$V$291,4,FALSE))),VLOOKUP(A250,'ITS Apps-IIPM'!$E$4:$V$291,4,FALSE),"")</f>
        <v>de Lucy, Chloe</v>
      </c>
      <c r="D250" s="79">
        <f>IF(NOT(ISBLANK(VLOOKUP(A250,'ITS Apps-IIPM'!$E$4:$V$291,13,FALSE))),VLOOKUP(A250,'ITS Apps-IIPM'!$E$4:$V$291,13,FALSE),"")</f>
        <v>42881</v>
      </c>
      <c r="E250" s="79">
        <f>IF(NOT(ISBLANK(VLOOKUP(A250,'ITS Apps-IIPM'!$E$4:$V$291,14,FALSE))),VLOOKUP(A250,'ITS Apps-IIPM'!$E$4:$V$291,14,FALSE),"")</f>
        <v>43246</v>
      </c>
      <c r="F250" s="79" t="str">
        <f>IF(NOT(ISBLANK(VLOOKUP(A250,'ITS Apps-IIPM'!$E$4:$V$291,15,FALSE))),VLOOKUP(A250,'ITS Apps-IIPM'!$E$4:$V$291,15,FALSE),"")</f>
        <v>Quarterly</v>
      </c>
      <c r="G250" s="79" t="str">
        <f>IF(NOT(ISBLANK(VLOOKUP(A250,'ITS Apps-IIPM'!$E$4:$V$291,3,FALSE))),VLOOKUP(A250,'ITS Apps-IIPM'!$E$4:$V$291,3,FALSE),"")</f>
        <v>Li, Tracy (RBC IS)</v>
      </c>
      <c r="H250" s="79" t="str">
        <f>IF("5-Confirmed SLA Not Required"=VLOOKUP(A250,'ITS Apps-IIPM'!$E$4:$V$291,12,FALSE),"N/A",IF("2-In Progress"=VLOOKUP(A250,'ITS Apps-IIPM'!$E$4:$V$291,12,FALSE),"In Progress",""))</f>
        <v/>
      </c>
      <c r="I250" s="79" t="str">
        <f>IF(NOT(ISBLANK(VLOOKUP(A250,'ITS Apps-IIPM'!$E$4:$V$291,18,FALSE))),VLOOKUP(A250,'ITS Apps-IIPM'!$E$4:$V$291,18,FALSE),"")</f>
        <v>AppOwner - John O'Leary</v>
      </c>
      <c r="J250" s="79" t="str">
        <f>IF(NOT(ISBLANK(VLOOKUP(A250,'ITS Apps-IIPM'!$E$4:$BB$291,21,FALSE))),VLOOKUP(A250,'ITS Apps-IIPM'!$E$4:$BB$291,21,FALSE),"")</f>
        <v>3-Not Started</v>
      </c>
      <c r="K250" s="79" t="str">
        <f>IF(NOT(ISBLANK(VLOOKUP(A250,'ITS Apps-IIPM'!$E$4:$BB$291,22,FALSE))),VLOOKUP(A250,'ITS Apps-IIPM'!$E$4:$BB$291,22,FALSE),"")</f>
        <v/>
      </c>
      <c r="L250" s="79" t="str">
        <f>IF(NOT(ISBLANK(VLOOKUP(A250,'ITS Apps-IIPM'!$E$4:$BB$291,23,FALSE))),VLOOKUP(A250,'ITS Apps-IIPM'!$E$4:$BB$291,23,FALSE),"")</f>
        <v/>
      </c>
      <c r="M250" s="79" t="str">
        <f>IF(NOT(ISBLANK(VLOOKUP(A250,'ITS Apps-IIPM'!$E$4:$BB$291,24,FALSE))),VLOOKUP(A250,'ITS Apps-IIPM'!$E$4:$BB$291,24,FALSE),"")</f>
        <v>3-Not Started</v>
      </c>
      <c r="N250" s="79" t="str">
        <f>IF(NOT(ISBLANK(VLOOKUP(A250,'ITS Apps-IIPM'!$E$4:$BB$291,25,FALSE))),VLOOKUP(A250,'ITS Apps-IIPM'!$E$4:$BB$291,25,FALSE),"")</f>
        <v/>
      </c>
    </row>
    <row r="251" spans="1:15">
      <c r="A251" s="56" t="s">
        <v>119</v>
      </c>
      <c r="B251" t="str">
        <f>IF(NOT(ISBLANK(VLOOKUP(A251,'ITS Apps-IIPM'!$E$4:$V$291,2,FALSE))),VLOOKUP(A251,'ITS Apps-IIPM'!$E$4:$V$291,2,FALSE),"")</f>
        <v>HI File Transformation Biztalk</v>
      </c>
      <c r="C251" t="str">
        <f>IF(NOT(ISBLANK(VLOOKUP(A251,'ITS Apps-IIPM'!$E$4:$V$291,4,FALSE))),VLOOKUP(A251,'ITS Apps-IIPM'!$E$4:$V$291,4,FALSE),"")</f>
        <v>de Lucy, Chloe</v>
      </c>
      <c r="D251" s="79">
        <f>IF(NOT(ISBLANK(VLOOKUP(A251,'ITS Apps-IIPM'!$E$4:$V$291,13,FALSE))),VLOOKUP(A251,'ITS Apps-IIPM'!$E$4:$V$291,13,FALSE),"")</f>
        <v>42881</v>
      </c>
      <c r="E251" s="79">
        <f>IF(NOT(ISBLANK(VLOOKUP(A251,'ITS Apps-IIPM'!$E$4:$V$291,14,FALSE))),VLOOKUP(A251,'ITS Apps-IIPM'!$E$4:$V$291,14,FALSE),"")</f>
        <v>43246</v>
      </c>
      <c r="F251" s="79" t="str">
        <f>IF(NOT(ISBLANK(VLOOKUP(A251,'ITS Apps-IIPM'!$E$4:$V$291,15,FALSE))),VLOOKUP(A251,'ITS Apps-IIPM'!$E$4:$V$291,15,FALSE),"")</f>
        <v>Quarterly</v>
      </c>
      <c r="G251" s="79" t="str">
        <f>IF(NOT(ISBLANK(VLOOKUP(A251,'ITS Apps-IIPM'!$E$4:$V$291,3,FALSE))),VLOOKUP(A251,'ITS Apps-IIPM'!$E$4:$V$291,3,FALSE),"")</f>
        <v>Li, Tracy (RBC IS)</v>
      </c>
      <c r="H251" s="79" t="str">
        <f>IF("5-Confirmed SLA Not Required"=VLOOKUP(A251,'ITS Apps-IIPM'!$E$4:$V$291,12,FALSE),"N/A",IF("2-In Progress"=VLOOKUP(A251,'ITS Apps-IIPM'!$E$4:$V$291,12,FALSE),"In Progress",""))</f>
        <v/>
      </c>
      <c r="I251" s="79" t="str">
        <f>IF(NOT(ISBLANK(VLOOKUP(A251,'ITS Apps-IIPM'!$E$4:$V$291,18,FALSE))),VLOOKUP(A251,'ITS Apps-IIPM'!$E$4:$V$291,18,FALSE),"")</f>
        <v>Have to download and then open the signatures</v>
      </c>
      <c r="J251" s="79" t="str">
        <f>IF(NOT(ISBLANK(VLOOKUP(A251,'ITS Apps-IIPM'!$E$4:$BB$291,21,FALSE))),VLOOKUP(A251,'ITS Apps-IIPM'!$E$4:$BB$291,21,FALSE),"")</f>
        <v>3-Not Started</v>
      </c>
      <c r="K251" s="79" t="str">
        <f>IF(NOT(ISBLANK(VLOOKUP(A251,'ITS Apps-IIPM'!$E$4:$BB$291,22,FALSE))),VLOOKUP(A251,'ITS Apps-IIPM'!$E$4:$BB$291,22,FALSE),"")</f>
        <v/>
      </c>
      <c r="L251" s="79" t="str">
        <f>IF(NOT(ISBLANK(VLOOKUP(A251,'ITS Apps-IIPM'!$E$4:$BB$291,23,FALSE))),VLOOKUP(A251,'ITS Apps-IIPM'!$E$4:$BB$291,23,FALSE),"")</f>
        <v/>
      </c>
      <c r="M251" s="79" t="str">
        <f>IF(NOT(ISBLANK(VLOOKUP(A251,'ITS Apps-IIPM'!$E$4:$BB$291,24,FALSE))),VLOOKUP(A251,'ITS Apps-IIPM'!$E$4:$BB$291,24,FALSE),"")</f>
        <v>3-Not Started</v>
      </c>
      <c r="N251" s="79" t="str">
        <f>IF(NOT(ISBLANK(VLOOKUP(A251,'ITS Apps-IIPM'!$E$4:$BB$291,25,FALSE))),VLOOKUP(A251,'ITS Apps-IIPM'!$E$4:$BB$291,25,FALSE),"")</f>
        <v/>
      </c>
    </row>
    <row r="252" spans="1:15">
      <c r="A252" s="56" t="s">
        <v>123</v>
      </c>
      <c r="B252" t="str">
        <f>IF(NOT(ISBLANK(VLOOKUP(A252,'ITS Apps-IIPM'!$E$4:$V$291,2,FALSE))),VLOOKUP(A252,'ITS Apps-IIPM'!$E$4:$V$291,2,FALSE),"")</f>
        <v>HI Navigator SARA NAV Price Files</v>
      </c>
      <c r="C252" t="str">
        <f>IF(NOT(ISBLANK(VLOOKUP(A252,'ITS Apps-IIPM'!$E$4:$V$291,4,FALSE))),VLOOKUP(A252,'ITS Apps-IIPM'!$E$4:$V$291,4,FALSE),"")</f>
        <v>de Lucy, Chloe</v>
      </c>
      <c r="D252" s="79">
        <f>IF(NOT(ISBLANK(VLOOKUP(A252,'ITS Apps-IIPM'!$E$4:$V$291,13,FALSE))),VLOOKUP(A252,'ITS Apps-IIPM'!$E$4:$V$291,13,FALSE),"")</f>
        <v>42881</v>
      </c>
      <c r="E252" s="79">
        <f>IF(NOT(ISBLANK(VLOOKUP(A252,'ITS Apps-IIPM'!$E$4:$V$291,14,FALSE))),VLOOKUP(A252,'ITS Apps-IIPM'!$E$4:$V$291,14,FALSE),"")</f>
        <v>43246</v>
      </c>
      <c r="F252" s="79" t="str">
        <f>IF(NOT(ISBLANK(VLOOKUP(A252,'ITS Apps-IIPM'!$E$4:$V$291,15,FALSE))),VLOOKUP(A252,'ITS Apps-IIPM'!$E$4:$V$291,15,FALSE),"")</f>
        <v>Quarterly</v>
      </c>
      <c r="G252" s="79" t="str">
        <f>IF(NOT(ISBLANK(VLOOKUP(A252,'ITS Apps-IIPM'!$E$4:$V$291,3,FALSE))),VLOOKUP(A252,'ITS Apps-IIPM'!$E$4:$V$291,3,FALSE),"")</f>
        <v>Li, Tracy (RBC IS)</v>
      </c>
      <c r="H252" s="79" t="str">
        <f>IF("5-Confirmed SLA Not Required"=VLOOKUP(A252,'ITS Apps-IIPM'!$E$4:$V$291,12,FALSE),"N/A",IF("2-In Progress"=VLOOKUP(A252,'ITS Apps-IIPM'!$E$4:$V$291,12,FALSE),"In Progress",""))</f>
        <v/>
      </c>
      <c r="I252" s="79" t="str">
        <f>IF(NOT(ISBLANK(VLOOKUP(A252,'ITS Apps-IIPM'!$E$4:$V$291,18,FALSE))),VLOOKUP(A252,'ITS Apps-IIPM'!$E$4:$V$291,18,FALSE),"")</f>
        <v>AppOwner - John O'Leary</v>
      </c>
      <c r="J252" s="79" t="str">
        <f>IF(NOT(ISBLANK(VLOOKUP(A252,'ITS Apps-IIPM'!$E$4:$BB$291,21,FALSE))),VLOOKUP(A252,'ITS Apps-IIPM'!$E$4:$BB$291,21,FALSE),"")</f>
        <v>3-Not Started</v>
      </c>
      <c r="K252" s="79" t="str">
        <f>IF(NOT(ISBLANK(VLOOKUP(A252,'ITS Apps-IIPM'!$E$4:$BB$291,22,FALSE))),VLOOKUP(A252,'ITS Apps-IIPM'!$E$4:$BB$291,22,FALSE),"")</f>
        <v/>
      </c>
      <c r="L252" s="79" t="str">
        <f>IF(NOT(ISBLANK(VLOOKUP(A252,'ITS Apps-IIPM'!$E$4:$BB$291,23,FALSE))),VLOOKUP(A252,'ITS Apps-IIPM'!$E$4:$BB$291,23,FALSE),"")</f>
        <v/>
      </c>
      <c r="M252" s="79" t="str">
        <f>IF(NOT(ISBLANK(VLOOKUP(A252,'ITS Apps-IIPM'!$E$4:$BB$291,24,FALSE))),VLOOKUP(A252,'ITS Apps-IIPM'!$E$4:$BB$291,24,FALSE),"")</f>
        <v>3-Not Started</v>
      </c>
      <c r="N252" s="79" t="str">
        <f>IF(NOT(ISBLANK(VLOOKUP(A252,'ITS Apps-IIPM'!$E$4:$BB$291,25,FALSE))),VLOOKUP(A252,'ITS Apps-IIPM'!$E$4:$BB$291,25,FALSE),"")</f>
        <v/>
      </c>
    </row>
    <row r="253" spans="1:15">
      <c r="A253" s="56" t="s">
        <v>594</v>
      </c>
      <c r="B253" t="str">
        <f>IF(NOT(ISBLANK(VLOOKUP(A253,'ITS Apps-IIPM'!$E$4:$V$291,2,FALSE))),VLOOKUP(A253,'ITS Apps-IIPM'!$E$4:$V$291,2,FALSE),"")</f>
        <v>RBC I&amp;TS - APPLICATION SUPPORT</v>
      </c>
      <c r="C253" t="str">
        <f>IF(NOT(ISBLANK(VLOOKUP(A253,'ITS Apps-IIPM'!$E$4:$V$291,4,FALSE))),VLOOKUP(A253,'ITS Apps-IIPM'!$E$4:$V$291,4,FALSE),"")</f>
        <v>Markakis, Bob</v>
      </c>
      <c r="D253" s="79">
        <f>IF(NOT(ISBLANK(VLOOKUP(A253,'ITS Apps-IIPM'!$E$4:$V$291,13,FALSE))),VLOOKUP(A253,'ITS Apps-IIPM'!$E$4:$V$291,13,FALSE),"")</f>
        <v>42873</v>
      </c>
      <c r="E253" s="79">
        <f>IF(NOT(ISBLANK(VLOOKUP(A253,'ITS Apps-IIPM'!$E$4:$V$291,14,FALSE))),VLOOKUP(A253,'ITS Apps-IIPM'!$E$4:$V$291,14,FALSE),"")</f>
        <v>43238</v>
      </c>
      <c r="F253" s="79" t="str">
        <f>IF(NOT(ISBLANK(VLOOKUP(A253,'ITS Apps-IIPM'!$E$4:$V$291,15,FALSE))),VLOOKUP(A253,'ITS Apps-IIPM'!$E$4:$V$291,15,FALSE),"")</f>
        <v>Quarterly</v>
      </c>
      <c r="G253" s="79" t="str">
        <f>IF(NOT(ISBLANK(VLOOKUP(A253,'ITS Apps-IIPM'!$E$4:$V$291,3,FALSE))),VLOOKUP(A253,'ITS Apps-IIPM'!$E$4:$V$291,3,FALSE),"")</f>
        <v>Cain, Neill (RBC IS)</v>
      </c>
      <c r="H253" s="79" t="str">
        <f>IF("5-Confirmed SLA Not Required"=VLOOKUP(A253,'ITS Apps-IIPM'!$E$4:$V$291,12,FALSE),"N/A",IF("2-In Progress"=VLOOKUP(A253,'ITS Apps-IIPM'!$E$4:$V$291,12,FALSE),"In Progress",""))</f>
        <v/>
      </c>
      <c r="I253" s="79" t="str">
        <f>IF(NOT(ISBLANK(VLOOKUP(A253,'ITS Apps-IIPM'!$E$4:$V$291,18,FALSE))),VLOOKUP(A253,'ITS Apps-IIPM'!$E$4:$V$291,18,FALSE),"")</f>
        <v/>
      </c>
      <c r="J253" s="79" t="str">
        <f>IF(NOT(ISBLANK(VLOOKUP(A253,'ITS Apps-IIPM'!$E$4:$BB$291,21,FALSE))),VLOOKUP(A253,'ITS Apps-IIPM'!$E$4:$BB$291,21,FALSE),"")</f>
        <v>1-In Good Standing</v>
      </c>
      <c r="K253" s="79" t="str">
        <f>IF(NOT(ISBLANK(VLOOKUP(A253,'ITS Apps-IIPM'!$E$4:$BB$291,22,FALSE))),VLOOKUP(A253,'ITS Apps-IIPM'!$E$4:$BB$291,22,FALSE),"")</f>
        <v/>
      </c>
      <c r="L253" s="79" t="str">
        <f>IF(NOT(ISBLANK(VLOOKUP(A253,'ITS Apps-IIPM'!$E$4:$BB$291,23,FALSE))),VLOOKUP(A253,'ITS Apps-IIPM'!$E$4:$BB$291,23,FALSE),"")</f>
        <v/>
      </c>
      <c r="M253" s="79" t="str">
        <f>IF(NOT(ISBLANK(VLOOKUP(A253,'ITS Apps-IIPM'!$E$4:$BB$291,24,FALSE))),VLOOKUP(A253,'ITS Apps-IIPM'!$E$4:$BB$291,24,FALSE),"")</f>
        <v>6-Infrastructure/ Availability Implemented</v>
      </c>
      <c r="N253" s="79" t="str">
        <f>IF(NOT(ISBLANK(VLOOKUP(A253,'ITS Apps-IIPM'!$E$4:$BB$291,25,FALSE))),VLOOKUP(A253,'ITS Apps-IIPM'!$E$4:$BB$291,25,FALSE),"")</f>
        <v/>
      </c>
    </row>
    <row r="254" spans="1:15">
      <c r="A254" s="56" t="s">
        <v>596</v>
      </c>
      <c r="B254" t="str">
        <f>IF(NOT(ISBLANK(VLOOKUP(A254,'ITS Apps-IIPM'!$E$4:$V$291,2,FALSE))),VLOOKUP(A254,'ITS Apps-IIPM'!$E$4:$V$291,2,FALSE),"")</f>
        <v>COS</v>
      </c>
      <c r="C254" t="str">
        <f>IF(NOT(ISBLANK(VLOOKUP(A254,'ITS Apps-IIPM'!$E$4:$V$291,4,FALSE))),VLOOKUP(A254,'ITS Apps-IIPM'!$E$4:$V$291,4,FALSE),"")</f>
        <v>Rastegar, Afsaneh</v>
      </c>
      <c r="D254" s="79">
        <f>IF(NOT(ISBLANK(VLOOKUP(A254,'ITS Apps-IIPM'!$E$4:$V$291,13,FALSE))),VLOOKUP(A254,'ITS Apps-IIPM'!$E$4:$V$291,13,FALSE),"")</f>
        <v>43188</v>
      </c>
      <c r="E254" s="79">
        <f>IF(NOT(ISBLANK(VLOOKUP(A254,'ITS Apps-IIPM'!$E$4:$V$291,14,FALSE))),VLOOKUP(A254,'ITS Apps-IIPM'!$E$4:$V$291,14,FALSE),"")</f>
        <v>43554</v>
      </c>
      <c r="F254" s="79" t="str">
        <f>IF(NOT(ISBLANK(VLOOKUP(A254,'ITS Apps-IIPM'!$E$4:$V$291,15,FALSE))),VLOOKUP(A254,'ITS Apps-IIPM'!$E$4:$V$291,15,FALSE),"")</f>
        <v>Semi-annually</v>
      </c>
      <c r="G254" s="79" t="str">
        <f>IF(NOT(ISBLANK(VLOOKUP(A254,'ITS Apps-IIPM'!$E$4:$V$291,3,FALSE))),VLOOKUP(A254,'ITS Apps-IIPM'!$E$4:$V$291,3,FALSE),"")</f>
        <v>Thomas, Jean-francois (RBC IS)</v>
      </c>
      <c r="H254" s="79" t="str">
        <f>IF("5-Confirmed SLA Not Required"=VLOOKUP(A254,'ITS Apps-IIPM'!$E$4:$V$291,12,FALSE),"N/A",IF("2-In Progress"=VLOOKUP(A254,'ITS Apps-IIPM'!$E$4:$V$291,12,FALSE),"In Progress",""))</f>
        <v/>
      </c>
      <c r="I254" s="79" t="str">
        <f>IF(NOT(ISBLANK(VLOOKUP(A254,'ITS Apps-IIPM'!$E$4:$V$291,18,FALSE))),VLOOKUP(A254,'ITS Apps-IIPM'!$E$4:$V$291,18,FALSE),"")</f>
        <v/>
      </c>
      <c r="J254" s="79" t="str">
        <f>IF(NOT(ISBLANK(VLOOKUP(A254,'ITS Apps-IIPM'!$E$4:$BB$291,21,FALSE))),VLOOKUP(A254,'ITS Apps-IIPM'!$E$4:$BB$291,21,FALSE),"")</f>
        <v>3-Not Started</v>
      </c>
      <c r="K254" s="79" t="str">
        <f>IF(NOT(ISBLANK(VLOOKUP(A254,'ITS Apps-IIPM'!$E$4:$BB$291,22,FALSE))),VLOOKUP(A254,'ITS Apps-IIPM'!$E$4:$BB$291,22,FALSE),"")</f>
        <v/>
      </c>
      <c r="L254" s="79" t="str">
        <f>IF(NOT(ISBLANK(VLOOKUP(A254,'ITS Apps-IIPM'!$E$4:$BB$291,23,FALSE))),VLOOKUP(A254,'ITS Apps-IIPM'!$E$4:$BB$291,23,FALSE),"")</f>
        <v>Potential Dynatrace Canadidate</v>
      </c>
      <c r="M254" s="79" t="str">
        <f>IF(NOT(ISBLANK(VLOOKUP(A254,'ITS Apps-IIPM'!$E$4:$BB$291,24,FALSE))),VLOOKUP(A254,'ITS Apps-IIPM'!$E$4:$BB$291,24,FALSE),"")</f>
        <v>3-Not Started</v>
      </c>
      <c r="N254" s="79" t="str">
        <f>IF(NOT(ISBLANK(VLOOKUP(A254,'ITS Apps-IIPM'!$E$4:$BB$291,25,FALSE))),VLOOKUP(A254,'ITS Apps-IIPM'!$E$4:$BB$291,25,FALSE),"")</f>
        <v/>
      </c>
    </row>
    <row r="255" spans="1:15">
      <c r="A255" s="56" t="s">
        <v>599</v>
      </c>
      <c r="B255" t="str">
        <f>IF(NOT(ISBLANK(VLOOKUP(A255,'ITS Apps-IIPM'!$E$4:$V$291,2,FALSE))),VLOOKUP(A255,'ITS Apps-IIPM'!$E$4:$V$291,2,FALSE),"")</f>
        <v>SLVC</v>
      </c>
      <c r="C255" t="str">
        <f>IF(NOT(ISBLANK(VLOOKUP(A255,'ITS Apps-IIPM'!$E$4:$V$291,4,FALSE))),VLOOKUP(A255,'ITS Apps-IIPM'!$E$4:$V$291,4,FALSE),"")</f>
        <v>Rastegar, Afsaneh</v>
      </c>
      <c r="D255" s="79">
        <f>IF(NOT(ISBLANK(VLOOKUP(A255,'ITS Apps-IIPM'!$E$4:$V$291,13,FALSE))),VLOOKUP(A255,'ITS Apps-IIPM'!$E$4:$V$291,13,FALSE),"")</f>
        <v>43035</v>
      </c>
      <c r="E255" s="79">
        <f>IF(NOT(ISBLANK(VLOOKUP(A255,'ITS Apps-IIPM'!$E$4:$V$291,14,FALSE))),VLOOKUP(A255,'ITS Apps-IIPM'!$E$4:$V$291,14,FALSE),"")</f>
        <v>43400</v>
      </c>
      <c r="F255" s="79" t="str">
        <f>IF(NOT(ISBLANK(VLOOKUP(A255,'ITS Apps-IIPM'!$E$4:$V$291,15,FALSE))),VLOOKUP(A255,'ITS Apps-IIPM'!$E$4:$V$291,15,FALSE),"")</f>
        <v>Quarterly</v>
      </c>
      <c r="G255" s="79" t="str">
        <f>IF(NOT(ISBLANK(VLOOKUP(A255,'ITS Apps-IIPM'!$E$4:$V$291,3,FALSE))),VLOOKUP(A255,'ITS Apps-IIPM'!$E$4:$V$291,3,FALSE),"")</f>
        <v>Rivera, Cristina (RBC IS)</v>
      </c>
      <c r="H255" s="79" t="str">
        <f>IF("5-Confirmed SLA Not Required"=VLOOKUP(A255,'ITS Apps-IIPM'!$E$4:$V$291,12,FALSE),"N/A",IF("2-In Progress"=VLOOKUP(A255,'ITS Apps-IIPM'!$E$4:$V$291,12,FALSE),"In Progress",""))</f>
        <v/>
      </c>
      <c r="I255" s="79" t="str">
        <f>IF(NOT(ISBLANK(VLOOKUP(A255,'ITS Apps-IIPM'!$E$4:$V$291,18,FALSE))),VLOOKUP(A255,'ITS Apps-IIPM'!$E$4:$V$291,18,FALSE),"")</f>
        <v>Can only be found through searching</v>
      </c>
      <c r="J255" s="79" t="str">
        <f>IF(NOT(ISBLANK(VLOOKUP(A255,'ITS Apps-IIPM'!$E$4:$BB$291,21,FALSE))),VLOOKUP(A255,'ITS Apps-IIPM'!$E$4:$BB$291,21,FALSE),"")</f>
        <v>3-Not Started</v>
      </c>
      <c r="K255" s="79" t="str">
        <f>IF(NOT(ISBLANK(VLOOKUP(A255,'ITS Apps-IIPM'!$E$4:$BB$291,22,FALSE))),VLOOKUP(A255,'ITS Apps-IIPM'!$E$4:$BB$291,22,FALSE),"")</f>
        <v/>
      </c>
      <c r="L255" s="79" t="str">
        <f>IF(NOT(ISBLANK(VLOOKUP(A255,'ITS Apps-IIPM'!$E$4:$BB$291,23,FALSE))),VLOOKUP(A255,'ITS Apps-IIPM'!$E$4:$BB$291,23,FALSE),"")</f>
        <v xml:space="preserve">No value to have KPIs. maintenance mode only due to planned decommissioning </v>
      </c>
      <c r="M255" s="79" t="str">
        <f>IF(NOT(ISBLANK(VLOOKUP(A255,'ITS Apps-IIPM'!$E$4:$BB$291,24,FALSE))),VLOOKUP(A255,'ITS Apps-IIPM'!$E$4:$BB$291,24,FALSE),"")</f>
        <v>3-Not Started</v>
      </c>
      <c r="N255" s="79" t="str">
        <f>IF(NOT(ISBLANK(VLOOKUP(A255,'ITS Apps-IIPM'!$E$4:$BB$291,25,FALSE))),VLOOKUP(A255,'ITS Apps-IIPM'!$E$4:$BB$291,25,FALSE),"")</f>
        <v/>
      </c>
    </row>
    <row r="256" spans="1:15">
      <c r="A256" s="56" t="s">
        <v>261</v>
      </c>
      <c r="B256" t="str">
        <f>IF(NOT(ISBLANK(VLOOKUP(A256,'ITS Apps-IIPM'!$E$4:$V$291,2,FALSE))),VLOOKUP(A256,'ITS Apps-IIPM'!$E$4:$V$291,2,FALSE),"")</f>
        <v>SECURITIES LENDING I/O</v>
      </c>
      <c r="C256" t="str">
        <f>IF(NOT(ISBLANK(VLOOKUP(A256,'ITS Apps-IIPM'!$E$4:$V$291,4,FALSE))),VLOOKUP(A256,'ITS Apps-IIPM'!$E$4:$V$291,4,FALSE),"")</f>
        <v>Markakis, Bob</v>
      </c>
      <c r="D256" s="79">
        <f>IF(NOT(ISBLANK(VLOOKUP(A256,'ITS Apps-IIPM'!$E$4:$V$291,13,FALSE))),VLOOKUP(A256,'ITS Apps-IIPM'!$E$4:$V$291,13,FALSE),"")</f>
        <v>42957</v>
      </c>
      <c r="E256" s="79">
        <f>IF(NOT(ISBLANK(VLOOKUP(A256,'ITS Apps-IIPM'!$E$4:$V$291,14,FALSE))),VLOOKUP(A256,'ITS Apps-IIPM'!$E$4:$V$291,14,FALSE),"")</f>
        <v>43322</v>
      </c>
      <c r="F256" s="79" t="str">
        <f>IF(NOT(ISBLANK(VLOOKUP(A256,'ITS Apps-IIPM'!$E$4:$V$291,15,FALSE))),VLOOKUP(A256,'ITS Apps-IIPM'!$E$4:$V$291,15,FALSE),"")</f>
        <v>Quarterly</v>
      </c>
      <c r="G256" s="79" t="str">
        <f>IF(NOT(ISBLANK(VLOOKUP(A256,'ITS Apps-IIPM'!$E$4:$V$291,3,FALSE))),VLOOKUP(A256,'ITS Apps-IIPM'!$E$4:$V$291,3,FALSE),"")</f>
        <v>Desilets, Raymond (RBC I&amp;TS)</v>
      </c>
      <c r="H256" s="79" t="str">
        <f>IF("5-Confirmed SLA Not Required"=VLOOKUP(A256,'ITS Apps-IIPM'!$E$4:$V$291,12,FALSE),"N/A",IF("2-In Progress"=VLOOKUP(A256,'ITS Apps-IIPM'!$E$4:$V$291,12,FALSE),"In Progress",""))</f>
        <v/>
      </c>
      <c r="I256" s="79" t="str">
        <f>IF(NOT(ISBLANK(VLOOKUP(A256,'ITS Apps-IIPM'!$E$4:$V$291,18,FALSE))),VLOOKUP(A256,'ITS Apps-IIPM'!$E$4:$V$291,18,FALSE),"")</f>
        <v>OLA.</v>
      </c>
      <c r="J256" s="79" t="str">
        <f>IF(NOT(ISBLANK(VLOOKUP(A256,'ITS Apps-IIPM'!$E$4:$BB$291,21,FALSE))),VLOOKUP(A256,'ITS Apps-IIPM'!$E$4:$BB$291,21,FALSE),"")</f>
        <v>3-Not Started</v>
      </c>
      <c r="K256" s="79">
        <f>IF(NOT(ISBLANK(VLOOKUP(A256,'ITS Apps-IIPM'!$E$4:$BB$291,22,FALSE))),VLOOKUP(A256,'ITS Apps-IIPM'!$E$4:$BB$291,22,FALSE),"")</f>
        <v>43143</v>
      </c>
      <c r="L256" s="79" t="str">
        <f>IF(NOT(ISBLANK(VLOOKUP(A256,'ITS Apps-IIPM'!$E$4:$BB$291,23,FALSE))),VLOOKUP(A256,'ITS Apps-IIPM'!$E$4:$BB$291,23,FALSE),"")</f>
        <v/>
      </c>
      <c r="M256" s="79" t="str">
        <f>IF(NOT(ISBLANK(VLOOKUP(A256,'ITS Apps-IIPM'!$E$4:$BB$291,24,FALSE))),VLOOKUP(A256,'ITS Apps-IIPM'!$E$4:$BB$291,24,FALSE),"")</f>
        <v>3-Not Started</v>
      </c>
      <c r="N256" s="79" t="str">
        <f>IF(NOT(ISBLANK(VLOOKUP(A256,'ITS Apps-IIPM'!$E$4:$BB$291,25,FALSE))),VLOOKUP(A256,'ITS Apps-IIPM'!$E$4:$BB$291,25,FALSE),"")</f>
        <v/>
      </c>
    </row>
    <row r="257" spans="1:15">
      <c r="A257" s="56" t="s">
        <v>604</v>
      </c>
      <c r="B257" t="str">
        <f>IF(NOT(ISBLANK(VLOOKUP(A257,'ITS Apps-IIPM'!$E$4:$V$291,2,FALSE))),VLOOKUP(A257,'ITS Apps-IIPM'!$E$4:$V$291,2,FALSE),"")</f>
        <v>Trust Risk ETL</v>
      </c>
      <c r="C257" t="str">
        <f>IF(NOT(ISBLANK(VLOOKUP(A257,'ITS Apps-IIPM'!$E$4:$V$291,4,FALSE))),VLOOKUP(A257,'ITS Apps-IIPM'!$E$4:$V$291,4,FALSE),"")</f>
        <v>Stefanovic, Snezana</v>
      </c>
      <c r="D257" s="79" t="str">
        <f>IF(NOT(ISBLANK(VLOOKUP(A257,'ITS Apps-IIPM'!$E$4:$V$291,13,FALSE))),VLOOKUP(A257,'ITS Apps-IIPM'!$E$4:$V$291,13,FALSE),"")</f>
        <v/>
      </c>
      <c r="E257" s="79" t="str">
        <f>IF(NOT(ISBLANK(VLOOKUP(A257,'ITS Apps-IIPM'!$E$4:$V$291,14,FALSE))),VLOOKUP(A257,'ITS Apps-IIPM'!$E$4:$V$291,14,FALSE),"")</f>
        <v/>
      </c>
      <c r="F257" s="79" t="str">
        <f>IF(NOT(ISBLANK(VLOOKUP(A257,'ITS Apps-IIPM'!$E$4:$V$291,15,FALSE))),VLOOKUP(A257,'ITS Apps-IIPM'!$E$4:$V$291,15,FALSE),"")</f>
        <v>Quarterly</v>
      </c>
      <c r="G257" s="79" t="str">
        <f>IF(NOT(ISBLANK(VLOOKUP(A257,'ITS Apps-IIPM'!$E$4:$V$291,3,FALSE))),VLOOKUP(A257,'ITS Apps-IIPM'!$E$4:$V$291,3,FALSE),"")</f>
        <v>Tocek, Tomas (RBC IS)</v>
      </c>
      <c r="H257" s="79" t="str">
        <f>IF("5-Confirmed SLA Not Required"=VLOOKUP(A257,'ITS Apps-IIPM'!$E$4:$V$291,12,FALSE),"N/A",IF("2-In Progress"=VLOOKUP(A257,'ITS Apps-IIPM'!$E$4:$V$291,12,FALSE),"In Progress",""))</f>
        <v>In Progress</v>
      </c>
      <c r="I257" s="79" t="str">
        <f>IF(NOT(ISBLANK(VLOOKUP(A257,'ITS Apps-IIPM'!$E$4:$V$291,18,FALSE))),VLOOKUP(A257,'ITS Apps-IIPM'!$E$4:$V$291,18,FALSE),"")</f>
        <v>2017/11/15:Carl has found a business owner for Trust Risk ETL and they are going to be setting up a meeting with the new owner.</v>
      </c>
      <c r="J257" s="79" t="str">
        <f>IF(NOT(ISBLANK(VLOOKUP(A257,'ITS Apps-IIPM'!$E$4:$BB$291,21,FALSE))),VLOOKUP(A257,'ITS Apps-IIPM'!$E$4:$BB$291,21,FALSE),"")</f>
        <v>1-In Good Standing</v>
      </c>
      <c r="K257" s="79" t="str">
        <f>IF(NOT(ISBLANK(VLOOKUP(A257,'ITS Apps-IIPM'!$E$4:$BB$291,22,FALSE))),VLOOKUP(A257,'ITS Apps-IIPM'!$E$4:$BB$291,22,FALSE),"")</f>
        <v/>
      </c>
      <c r="L257" s="79" t="str">
        <f>IF(NOT(ISBLANK(VLOOKUP(A257,'ITS Apps-IIPM'!$E$4:$BB$291,23,FALSE))),VLOOKUP(A257,'ITS Apps-IIPM'!$E$4:$BB$291,23,FALSE),"")</f>
        <v/>
      </c>
      <c r="M257" s="79" t="str">
        <f>IF(NOT(ISBLANK(VLOOKUP(A257,'ITS Apps-IIPM'!$E$4:$BB$291,24,FALSE))),VLOOKUP(A257,'ITS Apps-IIPM'!$E$4:$BB$291,24,FALSE),"")</f>
        <v>1-In Good Standing</v>
      </c>
      <c r="N257" s="79" t="str">
        <f>IF(NOT(ISBLANK(VLOOKUP(A257,'ITS Apps-IIPM'!$E$4:$BB$291,25,FALSE))),VLOOKUP(A257,'ITS Apps-IIPM'!$E$4:$BB$291,25,FALSE),"")</f>
        <v/>
      </c>
      <c r="O257" t="b">
        <v>1</v>
      </c>
    </row>
    <row r="258" spans="1:15">
      <c r="A258" s="56" t="s">
        <v>606</v>
      </c>
      <c r="B258" t="str">
        <f>IF(NOT(ISBLANK(VLOOKUP(A258,'ITS Apps-IIPM'!$E$4:$V$291,2,FALSE))),VLOOKUP(A258,'ITS Apps-IIPM'!$E$4:$V$291,2,FALSE),"")</f>
        <v>INFRASTRUCTURE SUPPORT</v>
      </c>
      <c r="C258" t="str">
        <f>IF(NOT(ISBLANK(VLOOKUP(A258,'ITS Apps-IIPM'!$E$4:$V$291,4,FALSE))),VLOOKUP(A258,'ITS Apps-IIPM'!$E$4:$V$291,4,FALSE),"")</f>
        <v>Stefanovic, Snezana</v>
      </c>
      <c r="D258" s="79" t="str">
        <f>IF(NOT(ISBLANK(VLOOKUP(A258,'ITS Apps-IIPM'!$E$4:$V$291,13,FALSE))),VLOOKUP(A258,'ITS Apps-IIPM'!$E$4:$V$291,13,FALSE),"")</f>
        <v>N/A</v>
      </c>
      <c r="E258" s="79" t="str">
        <f>IF(NOT(ISBLANK(VLOOKUP(A258,'ITS Apps-IIPM'!$E$4:$V$291,14,FALSE))),VLOOKUP(A258,'ITS Apps-IIPM'!$E$4:$V$291,14,FALSE),"")</f>
        <v/>
      </c>
      <c r="F258" s="79" t="str">
        <f>IF(NOT(ISBLANK(VLOOKUP(A258,'ITS Apps-IIPM'!$E$4:$V$291,15,FALSE))),VLOOKUP(A258,'ITS Apps-IIPM'!$E$4:$V$291,15,FALSE),"")</f>
        <v/>
      </c>
      <c r="G258" s="79" t="str">
        <f>IF(NOT(ISBLANK(VLOOKUP(A258,'ITS Apps-IIPM'!$E$4:$V$291,3,FALSE))),VLOOKUP(A258,'ITS Apps-IIPM'!$E$4:$V$291,3,FALSE),"")</f>
        <v>Kirkpatrick, Alan (RBC ITS)</v>
      </c>
      <c r="H258" s="79" t="str">
        <f>IF("5-Confirmed SLA Not Required"=VLOOKUP(A258,'ITS Apps-IIPM'!$E$4:$V$291,12,FALSE),"N/A",IF("2-In Progress"=VLOOKUP(A258,'ITS Apps-IIPM'!$E$4:$V$291,12,FALSE),"In Progress",""))</f>
        <v>N/A</v>
      </c>
      <c r="I258" s="79" t="str">
        <f>IF(NOT(ISBLANK(VLOOKUP(A258,'ITS Apps-IIPM'!$E$4:$V$291,18,FALSE))),VLOOKUP(A258,'ITS Apps-IIPM'!$E$4:$V$291,18,FALSE),"")</f>
        <v xml:space="preserve">An infrastructure utility App. </v>
      </c>
      <c r="J258" s="79" t="str">
        <f>IF(NOT(ISBLANK(VLOOKUP(A258,'ITS Apps-IIPM'!$E$4:$BB$291,21,FALSE))),VLOOKUP(A258,'ITS Apps-IIPM'!$E$4:$BB$291,21,FALSE),"")</f>
        <v>5-Not Required</v>
      </c>
      <c r="K258" s="79" t="str">
        <f>IF(NOT(ISBLANK(VLOOKUP(A258,'ITS Apps-IIPM'!$E$4:$BB$291,22,FALSE))),VLOOKUP(A258,'ITS Apps-IIPM'!$E$4:$BB$291,22,FALSE),"")</f>
        <v/>
      </c>
      <c r="L258" s="79" t="str">
        <f>IF(NOT(ISBLANK(VLOOKUP(A258,'ITS Apps-IIPM'!$E$4:$BB$291,23,FALSE))),VLOOKUP(A258,'ITS Apps-IIPM'!$E$4:$BB$291,23,FALSE),"")</f>
        <v/>
      </c>
      <c r="M258" s="79" t="str">
        <f>IF(NOT(ISBLANK(VLOOKUP(A258,'ITS Apps-IIPM'!$E$4:$BB$291,24,FALSE))),VLOOKUP(A258,'ITS Apps-IIPM'!$E$4:$BB$291,24,FALSE),"")</f>
        <v>5-Not Required</v>
      </c>
      <c r="N258" s="79" t="str">
        <f>IF(NOT(ISBLANK(VLOOKUP(A258,'ITS Apps-IIPM'!$E$4:$BB$291,25,FALSE))),VLOOKUP(A258,'ITS Apps-IIPM'!$E$4:$BB$291,25,FALSE),"")</f>
        <v/>
      </c>
    </row>
    <row r="259" spans="1:15">
      <c r="A259" s="56" t="s">
        <v>609</v>
      </c>
      <c r="B259" t="str">
        <f>IF(NOT(ISBLANK(VLOOKUP(A259,'ITS Apps-IIPM'!$E$4:$V$291,2,FALSE))),VLOOKUP(A259,'ITS Apps-IIPM'!$E$4:$V$291,2,FALSE),"")</f>
        <v>CIA</v>
      </c>
      <c r="C259" t="str">
        <f>IF(NOT(ISBLANK(VLOOKUP(A259,'ITS Apps-IIPM'!$E$4:$V$291,4,FALSE))),VLOOKUP(A259,'ITS Apps-IIPM'!$E$4:$V$291,4,FALSE),"")</f>
        <v>Rastegar, Afsaneh</v>
      </c>
      <c r="D259" s="79">
        <f>IF(NOT(ISBLANK(VLOOKUP(A259,'ITS Apps-IIPM'!$E$4:$V$291,13,FALSE))),VLOOKUP(A259,'ITS Apps-IIPM'!$E$4:$V$291,13,FALSE),"")</f>
        <v>43048</v>
      </c>
      <c r="E259" s="79">
        <f>IF(NOT(ISBLANK(VLOOKUP(A259,'ITS Apps-IIPM'!$E$4:$V$291,14,FALSE))),VLOOKUP(A259,'ITS Apps-IIPM'!$E$4:$V$291,14,FALSE),"")</f>
        <v>43413</v>
      </c>
      <c r="F259" s="79" t="str">
        <f>IF(NOT(ISBLANK(VLOOKUP(A259,'ITS Apps-IIPM'!$E$4:$V$291,15,FALSE))),VLOOKUP(A259,'ITS Apps-IIPM'!$E$4:$V$291,15,FALSE),"")</f>
        <v>Quarterly</v>
      </c>
      <c r="G259" s="79" t="str">
        <f>IF(NOT(ISBLANK(VLOOKUP(A259,'ITS Apps-IIPM'!$E$4:$V$291,3,FALSE))),VLOOKUP(A259,'ITS Apps-IIPM'!$E$4:$V$291,3,FALSE),"")</f>
        <v>Ventura, Dino (RBC IS)</v>
      </c>
      <c r="H259" s="79" t="str">
        <f>IF("5-Confirmed SLA Not Required"=VLOOKUP(A259,'ITS Apps-IIPM'!$E$4:$V$291,12,FALSE),"N/A",IF("2-In Progress"=VLOOKUP(A259,'ITS Apps-IIPM'!$E$4:$V$291,12,FALSE),"In Progress",""))</f>
        <v/>
      </c>
      <c r="I259" s="79" t="str">
        <f>IF(NOT(ISBLANK(VLOOKUP(A259,'ITS Apps-IIPM'!$E$4:$V$291,18,FALSE))),VLOOKUP(A259,'ITS Apps-IIPM'!$E$4:$V$291,18,FALSE),"")</f>
        <v>Can only be found through searching</v>
      </c>
      <c r="J259" s="79" t="str">
        <f>IF(NOT(ISBLANK(VLOOKUP(A259,'ITS Apps-IIPM'!$E$4:$BB$291,21,FALSE))),VLOOKUP(A259,'ITS Apps-IIPM'!$E$4:$BB$291,21,FALSE),"")</f>
        <v>3-Not Started</v>
      </c>
      <c r="K259" s="79" t="str">
        <f>IF(NOT(ISBLANK(VLOOKUP(A259,'ITS Apps-IIPM'!$E$4:$BB$291,22,FALSE))),VLOOKUP(A259,'ITS Apps-IIPM'!$E$4:$BB$291,22,FALSE),"")</f>
        <v/>
      </c>
      <c r="L259" s="79" t="str">
        <f>IF(NOT(ISBLANK(VLOOKUP(A259,'ITS Apps-IIPM'!$E$4:$BB$291,23,FALSE))),VLOOKUP(A259,'ITS Apps-IIPM'!$E$4:$BB$291,23,FALSE),"")</f>
        <v>No resource available since all resources are busy with VNAV Project until end of August. Due to resource constraints; KPI and monitoring will be revisited in Oct</v>
      </c>
      <c r="M259" s="79" t="str">
        <f>IF(NOT(ISBLANK(VLOOKUP(A259,'ITS Apps-IIPM'!$E$4:$BB$291,24,FALSE))),VLOOKUP(A259,'ITS Apps-IIPM'!$E$4:$BB$291,24,FALSE),"")</f>
        <v>3-Not Started</v>
      </c>
      <c r="N259" s="79" t="str">
        <f>IF(NOT(ISBLANK(VLOOKUP(A259,'ITS Apps-IIPM'!$E$4:$BB$291,25,FALSE))),VLOOKUP(A259,'ITS Apps-IIPM'!$E$4:$BB$291,25,FALSE),"")</f>
        <v/>
      </c>
    </row>
    <row r="260" spans="1:15">
      <c r="A260" s="56" t="s">
        <v>612</v>
      </c>
      <c r="B260" t="str">
        <f>IF(NOT(ISBLANK(VLOOKUP(A260,'ITS Apps-IIPM'!$E$4:$V$291,2,FALSE))),VLOOKUP(A260,'ITS Apps-IIPM'!$E$4:$V$291,2,FALSE),"")</f>
        <v>CYBERARK</v>
      </c>
      <c r="C260" t="str">
        <f>IF(NOT(ISBLANK(VLOOKUP(A260,'ITS Apps-IIPM'!$E$4:$V$291,4,FALSE))),VLOOKUP(A260,'ITS Apps-IIPM'!$E$4:$V$291,4,FALSE),"")</f>
        <v>Stefanovic, Snezana</v>
      </c>
      <c r="D260" s="79">
        <f>IF(NOT(ISBLANK(VLOOKUP(A260,'ITS Apps-IIPM'!$E$4:$V$291,13,FALSE))),VLOOKUP(A260,'ITS Apps-IIPM'!$E$4:$V$291,13,FALSE),"")</f>
        <v>42933</v>
      </c>
      <c r="E260" s="79">
        <f>IF(NOT(ISBLANK(VLOOKUP(A260,'ITS Apps-IIPM'!$E$4:$V$291,14,FALSE))),VLOOKUP(A260,'ITS Apps-IIPM'!$E$4:$V$291,14,FALSE),"")</f>
        <v>43298</v>
      </c>
      <c r="F260" s="79" t="str">
        <f>IF(NOT(ISBLANK(VLOOKUP(A260,'ITS Apps-IIPM'!$E$4:$V$291,15,FALSE))),VLOOKUP(A260,'ITS Apps-IIPM'!$E$4:$V$291,15,FALSE),"")</f>
        <v>Annually</v>
      </c>
      <c r="G260" s="79" t="str">
        <f>IF(NOT(ISBLANK(VLOOKUP(A260,'ITS Apps-IIPM'!$E$4:$V$291,3,FALSE))),VLOOKUP(A260,'ITS Apps-IIPM'!$E$4:$V$291,3,FALSE),"")</f>
        <v>Parker, Kader</v>
      </c>
      <c r="H260" s="79" t="str">
        <f>IF("5-Confirmed SLA Not Required"=VLOOKUP(A260,'ITS Apps-IIPM'!$E$4:$V$291,12,FALSE),"N/A",IF("2-In Progress"=VLOOKUP(A260,'ITS Apps-IIPM'!$E$4:$V$291,12,FALSE),"In Progress",""))</f>
        <v/>
      </c>
      <c r="I260" s="79" t="str">
        <f>IF(NOT(ISBLANK(VLOOKUP(A260,'ITS Apps-IIPM'!$E$4:$V$291,18,FALSE))),VLOOKUP(A260,'ITS Apps-IIPM'!$E$4:$V$291,18,FALSE),"")</f>
        <v>One business approval because Patrick Michel is in long term absence.</v>
      </c>
      <c r="J260" s="79" t="str">
        <f>IF(NOT(ISBLANK(VLOOKUP(A260,'ITS Apps-IIPM'!$E$4:$BB$291,21,FALSE))),VLOOKUP(A260,'ITS Apps-IIPM'!$E$4:$BB$291,21,FALSE),"")</f>
        <v>3-Not Started</v>
      </c>
      <c r="K260" s="79" t="str">
        <f>IF(NOT(ISBLANK(VLOOKUP(A260,'ITS Apps-IIPM'!$E$4:$BB$291,22,FALSE))),VLOOKUP(A260,'ITS Apps-IIPM'!$E$4:$BB$291,22,FALSE),"")</f>
        <v/>
      </c>
      <c r="L260" s="79" t="str">
        <f>IF(NOT(ISBLANK(VLOOKUP(A260,'ITS Apps-IIPM'!$E$4:$BB$291,23,FALSE))),VLOOKUP(A260,'ITS Apps-IIPM'!$E$4:$BB$291,23,FALSE),"")</f>
        <v/>
      </c>
      <c r="M260" s="79" t="str">
        <f>IF(NOT(ISBLANK(VLOOKUP(A260,'ITS Apps-IIPM'!$E$4:$BB$291,24,FALSE))),VLOOKUP(A260,'ITS Apps-IIPM'!$E$4:$BB$291,24,FALSE),"")</f>
        <v>3-Not Started</v>
      </c>
      <c r="N260" s="79" t="str">
        <f>IF(NOT(ISBLANK(VLOOKUP(A260,'ITS Apps-IIPM'!$E$4:$BB$291,25,FALSE))),VLOOKUP(A260,'ITS Apps-IIPM'!$E$4:$BB$291,25,FALSE),"")</f>
        <v/>
      </c>
    </row>
    <row r="261" spans="1:15">
      <c r="A261" s="56" t="s">
        <v>198</v>
      </c>
      <c r="B261" t="str">
        <f>IF(NOT(ISBLANK(VLOOKUP(A261,'ITS Apps-IIPM'!$E$4:$V$291,2,FALSE))),VLOOKUP(A261,'ITS Apps-IIPM'!$E$4:$V$291,2,FALSE),"")</f>
        <v>RESERVED FOR RT PRINT JOBS</v>
      </c>
      <c r="C261" t="str">
        <f>IF(NOT(ISBLANK(VLOOKUP(A261,'ITS Apps-IIPM'!$E$4:$V$291,4,FALSE))),VLOOKUP(A261,'ITS Apps-IIPM'!$E$4:$V$291,4,FALSE),"")</f>
        <v>Markakis, Bob</v>
      </c>
      <c r="D261" s="79" t="str">
        <f>IF(NOT(ISBLANK(VLOOKUP(A261,'ITS Apps-IIPM'!$E$4:$V$291,13,FALSE))),VLOOKUP(A261,'ITS Apps-IIPM'!$E$4:$V$291,13,FALSE),"")</f>
        <v>N/A</v>
      </c>
      <c r="E261" s="79" t="str">
        <f>IF(NOT(ISBLANK(VLOOKUP(A261,'ITS Apps-IIPM'!$E$4:$V$291,14,FALSE))),VLOOKUP(A261,'ITS Apps-IIPM'!$E$4:$V$291,14,FALSE),"")</f>
        <v/>
      </c>
      <c r="F261" s="79" t="str">
        <f>IF(NOT(ISBLANK(VLOOKUP(A261,'ITS Apps-IIPM'!$E$4:$V$291,15,FALSE))),VLOOKUP(A261,'ITS Apps-IIPM'!$E$4:$V$291,15,FALSE),"")</f>
        <v/>
      </c>
      <c r="G261" s="79" t="str">
        <f>IF(NOT(ISBLANK(VLOOKUP(A261,'ITS Apps-IIPM'!$E$4:$V$291,3,FALSE))),VLOOKUP(A261,'ITS Apps-IIPM'!$E$4:$V$291,3,FALSE),"")</f>
        <v>Desilets, Raymond (RBC I&amp;TS)</v>
      </c>
      <c r="H261" s="79" t="str">
        <f>IF("5-Confirmed SLA Not Required"=VLOOKUP(A261,'ITS Apps-IIPM'!$E$4:$V$291,12,FALSE),"N/A",IF("2-In Progress"=VLOOKUP(A261,'ITS Apps-IIPM'!$E$4:$V$291,12,FALSE),"In Progress",""))</f>
        <v>N/A</v>
      </c>
      <c r="I261" s="79" t="str">
        <f>IF(NOT(ISBLANK(VLOOKUP(A261,'ITS Apps-IIPM'!$E$4:$V$291,18,FALSE))),VLOOKUP(A261,'ITS Apps-IIPM'!$E$4:$V$291,18,FALSE),"")</f>
        <v>Just a IIPM record, no service provided</v>
      </c>
      <c r="J261" s="79" t="str">
        <f>IF(NOT(ISBLANK(VLOOKUP(A261,'ITS Apps-IIPM'!$E$4:$BB$291,21,FALSE))),VLOOKUP(A261,'ITS Apps-IIPM'!$E$4:$BB$291,21,FALSE),"")</f>
        <v>5-Not Required</v>
      </c>
      <c r="K261" s="79" t="str">
        <f>IF(NOT(ISBLANK(VLOOKUP(A261,'ITS Apps-IIPM'!$E$4:$BB$291,22,FALSE))),VLOOKUP(A261,'ITS Apps-IIPM'!$E$4:$BB$291,22,FALSE),"")</f>
        <v/>
      </c>
      <c r="L261" s="79" t="str">
        <f>IF(NOT(ISBLANK(VLOOKUP(A261,'ITS Apps-IIPM'!$E$4:$BB$291,23,FALSE))),VLOOKUP(A261,'ITS Apps-IIPM'!$E$4:$BB$291,23,FALSE),"")</f>
        <v/>
      </c>
      <c r="M261" s="79" t="str">
        <f>IF(NOT(ISBLANK(VLOOKUP(A261,'ITS Apps-IIPM'!$E$4:$BB$291,24,FALSE))),VLOOKUP(A261,'ITS Apps-IIPM'!$E$4:$BB$291,24,FALSE),"")</f>
        <v>5-Not Required</v>
      </c>
      <c r="N261" s="79" t="str">
        <f>IF(NOT(ISBLANK(VLOOKUP(A261,'ITS Apps-IIPM'!$E$4:$BB$291,25,FALSE))),VLOOKUP(A261,'ITS Apps-IIPM'!$E$4:$BB$291,25,FALSE),"")</f>
        <v/>
      </c>
    </row>
    <row r="262" spans="1:15">
      <c r="A262" s="56" t="s">
        <v>616</v>
      </c>
      <c r="B262" t="str">
        <f>IF(NOT(ISBLANK(VLOOKUP(A262,'ITS Apps-IIPM'!$E$4:$V$291,2,FALSE))),VLOOKUP(A262,'ITS Apps-IIPM'!$E$4:$V$291,2,FALSE),"")</f>
        <v>XANITE</v>
      </c>
      <c r="C262" t="str">
        <f>IF(NOT(ISBLANK(VLOOKUP(A262,'ITS Apps-IIPM'!$E$4:$V$291,4,FALSE))),VLOOKUP(A262,'ITS Apps-IIPM'!$E$4:$V$291,4,FALSE),"")</f>
        <v>Markakis, Bob</v>
      </c>
      <c r="D262" s="79">
        <f>IF(NOT(ISBLANK(VLOOKUP(A262,'ITS Apps-IIPM'!$E$4:$V$291,13,FALSE))),VLOOKUP(A262,'ITS Apps-IIPM'!$E$4:$V$291,13,FALSE),"")</f>
        <v>42878</v>
      </c>
      <c r="E262" s="79" t="str">
        <f>IF(NOT(ISBLANK(VLOOKUP(A262,'ITS Apps-IIPM'!$E$4:$V$291,14,FALSE))),VLOOKUP(A262,'ITS Apps-IIPM'!$E$4:$V$291,14,FALSE),"")</f>
        <v/>
      </c>
      <c r="F262" s="79" t="str">
        <f>IF(NOT(ISBLANK(VLOOKUP(A262,'ITS Apps-IIPM'!$E$4:$V$291,15,FALSE))),VLOOKUP(A262,'ITS Apps-IIPM'!$E$4:$V$291,15,FALSE),"")</f>
        <v>Quarterly</v>
      </c>
      <c r="G262" s="79" t="str">
        <f>IF(NOT(ISBLANK(VLOOKUP(A262,'ITS Apps-IIPM'!$E$4:$V$291,3,FALSE))),VLOOKUP(A262,'ITS Apps-IIPM'!$E$4:$V$291,3,FALSE),"")</f>
        <v>Williamson, Craig (RBC IS)</v>
      </c>
      <c r="H262" s="79" t="str">
        <f>IF("5-Confirmed SLA Not Required"=VLOOKUP(A262,'ITS Apps-IIPM'!$E$4:$V$291,12,FALSE),"N/A",IF("2-In Progress"=VLOOKUP(A262,'ITS Apps-IIPM'!$E$4:$V$291,12,FALSE),"In Progress",""))</f>
        <v/>
      </c>
      <c r="I262" s="79" t="str">
        <f>IF(NOT(ISBLANK(VLOOKUP(A262,'ITS Apps-IIPM'!$E$4:$V$291,18,FALSE))),VLOOKUP(A262,'ITS Apps-IIPM'!$E$4:$V$291,18,FALSE),"")</f>
        <v/>
      </c>
      <c r="J262" s="79" t="str">
        <f>IF(NOT(ISBLANK(VLOOKUP(A262,'ITS Apps-IIPM'!$E$4:$BB$291,21,FALSE))),VLOOKUP(A262,'ITS Apps-IIPM'!$E$4:$BB$291,21,FALSE),"")</f>
        <v>1-In Good Standing</v>
      </c>
      <c r="K262" s="79" t="str">
        <f>IF(NOT(ISBLANK(VLOOKUP(A262,'ITS Apps-IIPM'!$E$4:$BB$291,22,FALSE))),VLOOKUP(A262,'ITS Apps-IIPM'!$E$4:$BB$291,22,FALSE),"")</f>
        <v/>
      </c>
      <c r="L262" s="79" t="str">
        <f>IF(NOT(ISBLANK(VLOOKUP(A262,'ITS Apps-IIPM'!$E$4:$BB$291,23,FALSE))),VLOOKUP(A262,'ITS Apps-IIPM'!$E$4:$BB$291,23,FALSE),"")</f>
        <v/>
      </c>
      <c r="M262" s="79" t="str">
        <f>IF(NOT(ISBLANK(VLOOKUP(A262,'ITS Apps-IIPM'!$E$4:$BB$291,24,FALSE))),VLOOKUP(A262,'ITS Apps-IIPM'!$E$4:$BB$291,24,FALSE),"")</f>
        <v>6-Infrastructure/ Availability Implemented</v>
      </c>
      <c r="N262" s="79" t="str">
        <f>IF(NOT(ISBLANK(VLOOKUP(A262,'ITS Apps-IIPM'!$E$4:$BB$291,25,FALSE))),VLOOKUP(A262,'ITS Apps-IIPM'!$E$4:$BB$291,25,FALSE),"")</f>
        <v/>
      </c>
    </row>
    <row r="263" spans="1:15">
      <c r="A263" s="56" t="s">
        <v>141</v>
      </c>
      <c r="B263" t="str">
        <f>IF(NOT(ISBLANK(VLOOKUP(A263,'ITS Apps-IIPM'!$E$4:$V$291,2,FALSE))),VLOOKUP(A263,'ITS Apps-IIPM'!$E$4:$V$291,2,FALSE),"")</f>
        <v>HI Navigator Bank Payment File Confirmation</v>
      </c>
      <c r="C263" t="str">
        <f>IF(NOT(ISBLANK(VLOOKUP(A263,'ITS Apps-IIPM'!$E$4:$V$291,4,FALSE))),VLOOKUP(A263,'ITS Apps-IIPM'!$E$4:$V$291,4,FALSE),"")</f>
        <v>de Lucy, Chloe</v>
      </c>
      <c r="D263" s="79">
        <f>IF(NOT(ISBLANK(VLOOKUP(A263,'ITS Apps-IIPM'!$E$4:$V$291,13,FALSE))),VLOOKUP(A263,'ITS Apps-IIPM'!$E$4:$V$291,13,FALSE),"")</f>
        <v>42881</v>
      </c>
      <c r="E263" s="79">
        <f>IF(NOT(ISBLANK(VLOOKUP(A263,'ITS Apps-IIPM'!$E$4:$V$291,14,FALSE))),VLOOKUP(A263,'ITS Apps-IIPM'!$E$4:$V$291,14,FALSE),"")</f>
        <v>43246</v>
      </c>
      <c r="F263" s="79" t="str">
        <f>IF(NOT(ISBLANK(VLOOKUP(A263,'ITS Apps-IIPM'!$E$4:$V$291,15,FALSE))),VLOOKUP(A263,'ITS Apps-IIPM'!$E$4:$V$291,15,FALSE),"")</f>
        <v>Quarterly</v>
      </c>
      <c r="G263" s="79" t="str">
        <f>IF(NOT(ISBLANK(VLOOKUP(A263,'ITS Apps-IIPM'!$E$4:$V$291,3,FALSE))),VLOOKUP(A263,'ITS Apps-IIPM'!$E$4:$V$291,3,FALSE),"")</f>
        <v>Li, Tracy (RBC IS)</v>
      </c>
      <c r="H263" s="79" t="str">
        <f>IF("5-Confirmed SLA Not Required"=VLOOKUP(A263,'ITS Apps-IIPM'!$E$4:$V$291,12,FALSE),"N/A",IF("2-In Progress"=VLOOKUP(A263,'ITS Apps-IIPM'!$E$4:$V$291,12,FALSE),"In Progress",""))</f>
        <v/>
      </c>
      <c r="I263" s="79" t="str">
        <f>IF(NOT(ISBLANK(VLOOKUP(A263,'ITS Apps-IIPM'!$E$4:$V$291,18,FALSE))),VLOOKUP(A263,'ITS Apps-IIPM'!$E$4:$V$291,18,FALSE),"")</f>
        <v>AppOwner - Saranya Balajeyagaran</v>
      </c>
      <c r="J263" s="79" t="str">
        <f>IF(NOT(ISBLANK(VLOOKUP(A263,'ITS Apps-IIPM'!$E$4:$BB$291,21,FALSE))),VLOOKUP(A263,'ITS Apps-IIPM'!$E$4:$BB$291,21,FALSE),"")</f>
        <v>3-Not Started</v>
      </c>
      <c r="K263" s="79" t="str">
        <f>IF(NOT(ISBLANK(VLOOKUP(A263,'ITS Apps-IIPM'!$E$4:$BB$291,22,FALSE))),VLOOKUP(A263,'ITS Apps-IIPM'!$E$4:$BB$291,22,FALSE),"")</f>
        <v/>
      </c>
      <c r="L263" s="79" t="str">
        <f>IF(NOT(ISBLANK(VLOOKUP(A263,'ITS Apps-IIPM'!$E$4:$BB$291,23,FALSE))),VLOOKUP(A263,'ITS Apps-IIPM'!$E$4:$BB$291,23,FALSE),"")</f>
        <v/>
      </c>
      <c r="M263" s="79" t="str">
        <f>IF(NOT(ISBLANK(VLOOKUP(A263,'ITS Apps-IIPM'!$E$4:$BB$291,24,FALSE))),VLOOKUP(A263,'ITS Apps-IIPM'!$E$4:$BB$291,24,FALSE),"")</f>
        <v>3-Not Started</v>
      </c>
      <c r="N263" s="79" t="str">
        <f>IF(NOT(ISBLANK(VLOOKUP(A263,'ITS Apps-IIPM'!$E$4:$BB$291,25,FALSE))),VLOOKUP(A263,'ITS Apps-IIPM'!$E$4:$BB$291,25,FALSE),"")</f>
        <v/>
      </c>
    </row>
    <row r="264" spans="1:15">
      <c r="A264" s="56" t="s">
        <v>153</v>
      </c>
      <c r="B264" t="str">
        <f>IF(NOT(ISBLANK(VLOOKUP(A264,'ITS Apps-IIPM'!$E$4:$V$291,2,FALSE))),VLOOKUP(A264,'ITS Apps-IIPM'!$E$4:$V$291,2,FALSE),"")</f>
        <v>HI OSSETT</v>
      </c>
      <c r="C264" t="str">
        <f>IF(NOT(ISBLANK(VLOOKUP(A264,'ITS Apps-IIPM'!$E$4:$V$291,4,FALSE))),VLOOKUP(A264,'ITS Apps-IIPM'!$E$4:$V$291,4,FALSE),"")</f>
        <v>de Lucy, Chloe</v>
      </c>
      <c r="D264" s="79">
        <f>IF(NOT(ISBLANK(VLOOKUP(A264,'ITS Apps-IIPM'!$E$4:$V$291,13,FALSE))),VLOOKUP(A264,'ITS Apps-IIPM'!$E$4:$V$291,13,FALSE),"")</f>
        <v>42881</v>
      </c>
      <c r="E264" s="79">
        <f>IF(NOT(ISBLANK(VLOOKUP(A264,'ITS Apps-IIPM'!$E$4:$V$291,14,FALSE))),VLOOKUP(A264,'ITS Apps-IIPM'!$E$4:$V$291,14,FALSE),"")</f>
        <v>43246</v>
      </c>
      <c r="F264" s="79" t="str">
        <f>IF(NOT(ISBLANK(VLOOKUP(A264,'ITS Apps-IIPM'!$E$4:$V$291,15,FALSE))),VLOOKUP(A264,'ITS Apps-IIPM'!$E$4:$V$291,15,FALSE),"")</f>
        <v>Quarterly</v>
      </c>
      <c r="G264" s="79" t="str">
        <f>IF(NOT(ISBLANK(VLOOKUP(A264,'ITS Apps-IIPM'!$E$4:$V$291,3,FALSE))),VLOOKUP(A264,'ITS Apps-IIPM'!$E$4:$V$291,3,FALSE),"")</f>
        <v>Li, Tracy (RBC IS)</v>
      </c>
      <c r="H264" s="79" t="str">
        <f>IF("5-Confirmed SLA Not Required"=VLOOKUP(A264,'ITS Apps-IIPM'!$E$4:$V$291,12,FALSE),"N/A",IF("2-In Progress"=VLOOKUP(A264,'ITS Apps-IIPM'!$E$4:$V$291,12,FALSE),"In Progress",""))</f>
        <v/>
      </c>
      <c r="I264" s="79" t="str">
        <f>IF(NOT(ISBLANK(VLOOKUP(A264,'ITS Apps-IIPM'!$E$4:$V$291,18,FALSE))),VLOOKUP(A264,'ITS Apps-IIPM'!$E$4:$V$291,18,FALSE),"")</f>
        <v>AppOwner - Michelle Steer</v>
      </c>
      <c r="J264" s="79" t="str">
        <f>IF(NOT(ISBLANK(VLOOKUP(A264,'ITS Apps-IIPM'!$E$4:$BB$291,21,FALSE))),VLOOKUP(A264,'ITS Apps-IIPM'!$E$4:$BB$291,21,FALSE),"")</f>
        <v>3-Not Started</v>
      </c>
      <c r="K264" s="79" t="str">
        <f>IF(NOT(ISBLANK(VLOOKUP(A264,'ITS Apps-IIPM'!$E$4:$BB$291,22,FALSE))),VLOOKUP(A264,'ITS Apps-IIPM'!$E$4:$BB$291,22,FALSE),"")</f>
        <v/>
      </c>
      <c r="L264" s="79" t="str">
        <f>IF(NOT(ISBLANK(VLOOKUP(A264,'ITS Apps-IIPM'!$E$4:$BB$291,23,FALSE))),VLOOKUP(A264,'ITS Apps-IIPM'!$E$4:$BB$291,23,FALSE),"")</f>
        <v/>
      </c>
      <c r="M264" s="79" t="str">
        <f>IF(NOT(ISBLANK(VLOOKUP(A264,'ITS Apps-IIPM'!$E$4:$BB$291,24,FALSE))),VLOOKUP(A264,'ITS Apps-IIPM'!$E$4:$BB$291,24,FALSE),"")</f>
        <v>3-Not Started</v>
      </c>
      <c r="N264" s="79" t="str">
        <f>IF(NOT(ISBLANK(VLOOKUP(A264,'ITS Apps-IIPM'!$E$4:$BB$291,25,FALSE))),VLOOKUP(A264,'ITS Apps-IIPM'!$E$4:$BB$291,25,FALSE),"")</f>
        <v/>
      </c>
    </row>
    <row r="265" spans="1:15">
      <c r="A265" s="56" t="s">
        <v>622</v>
      </c>
      <c r="B265" t="str">
        <f>IF(NOT(ISBLANK(VLOOKUP(A265,'ITS Apps-IIPM'!$E$4:$V$291,2,FALSE))),VLOOKUP(A265,'ITS Apps-IIPM'!$E$4:$V$291,2,FALSE),"")</f>
        <v>MUREX RBC I&amp;TS</v>
      </c>
      <c r="C265" t="str">
        <f>IF(NOT(ISBLANK(VLOOKUP(A265,'ITS Apps-IIPM'!$E$4:$V$291,4,FALSE))),VLOOKUP(A265,'ITS Apps-IIPM'!$E$4:$V$291,4,FALSE),"")</f>
        <v>de Lucy, Chloe</v>
      </c>
      <c r="D265" s="79">
        <f>IF(NOT(ISBLANK(VLOOKUP(A265,'ITS Apps-IIPM'!$E$4:$V$291,13,FALSE))),VLOOKUP(A265,'ITS Apps-IIPM'!$E$4:$V$291,13,FALSE),"")</f>
        <v>42723</v>
      </c>
      <c r="E265" s="79">
        <f>IF(NOT(ISBLANK(VLOOKUP(A265,'ITS Apps-IIPM'!$E$4:$V$291,14,FALSE))),VLOOKUP(A265,'ITS Apps-IIPM'!$E$4:$V$291,14,FALSE),"")</f>
        <v>43083</v>
      </c>
      <c r="F265" s="79" t="str">
        <f>IF(NOT(ISBLANK(VLOOKUP(A265,'ITS Apps-IIPM'!$E$4:$V$291,15,FALSE))),VLOOKUP(A265,'ITS Apps-IIPM'!$E$4:$V$291,15,FALSE),"")</f>
        <v>Mutually Agreeable</v>
      </c>
      <c r="G265" s="79" t="str">
        <f>IF(NOT(ISBLANK(VLOOKUP(A265,'ITS Apps-IIPM'!$E$4:$V$291,3,FALSE))),VLOOKUP(A265,'ITS Apps-IIPM'!$E$4:$V$291,3,FALSE),"")</f>
        <v>Eric-Markovic, Nenad (RBC IS)</v>
      </c>
      <c r="H265" s="79" t="str">
        <f>IF("5-Confirmed SLA Not Required"=VLOOKUP(A265,'ITS Apps-IIPM'!$E$4:$V$291,12,FALSE),"N/A",IF("2-In Progress"=VLOOKUP(A265,'ITS Apps-IIPM'!$E$4:$V$291,12,FALSE),"In Progress",""))</f>
        <v/>
      </c>
      <c r="I265" s="79" t="str">
        <f>IF(NOT(ISBLANK(VLOOKUP(A265,'ITS Apps-IIPM'!$E$4:$V$291,18,FALSE))),VLOOKUP(A265,'ITS Apps-IIPM'!$E$4:$V$291,18,FALSE),"")</f>
        <v>Expired, Stephanie has sent a follow up email to Nenad on December 14.</v>
      </c>
      <c r="J265" s="79" t="str">
        <f>IF(NOT(ISBLANK(VLOOKUP(A265,'ITS Apps-IIPM'!$E$4:$BB$291,21,FALSE))),VLOOKUP(A265,'ITS Apps-IIPM'!$E$4:$BB$291,21,FALSE),"")</f>
        <v>1-In Good Standing</v>
      </c>
      <c r="K265" s="79" t="str">
        <f>IF(NOT(ISBLANK(VLOOKUP(A265,'ITS Apps-IIPM'!$E$4:$BB$291,22,FALSE))),VLOOKUP(A265,'ITS Apps-IIPM'!$E$4:$BB$291,22,FALSE),"")</f>
        <v/>
      </c>
      <c r="L265" s="79" t="str">
        <f>IF(NOT(ISBLANK(VLOOKUP(A265,'ITS Apps-IIPM'!$E$4:$BB$291,23,FALSE))),VLOOKUP(A265,'ITS Apps-IIPM'!$E$4:$BB$291,23,FALSE),"")</f>
        <v/>
      </c>
      <c r="M265" s="79" t="str">
        <f>IF(NOT(ISBLANK(VLOOKUP(A265,'ITS Apps-IIPM'!$E$4:$BB$291,24,FALSE))),VLOOKUP(A265,'ITS Apps-IIPM'!$E$4:$BB$291,24,FALSE),"")</f>
        <v>1-In Good Standing</v>
      </c>
      <c r="N265" s="79" t="str">
        <f>IF(NOT(ISBLANK(VLOOKUP(A265,'ITS Apps-IIPM'!$E$4:$BB$291,25,FALSE))),VLOOKUP(A265,'ITS Apps-IIPM'!$E$4:$BB$291,25,FALSE),"")</f>
        <v/>
      </c>
    </row>
    <row r="266" spans="1:15">
      <c r="A266" s="56" t="s">
        <v>624</v>
      </c>
      <c r="B266" t="str">
        <f>IF(NOT(ISBLANK(VLOOKUP(A266,'ITS Apps-IIPM'!$E$4:$V$291,2,FALSE))),VLOOKUP(A266,'ITS Apps-IIPM'!$E$4:$V$291,2,FALSE),"")</f>
        <v>Exigo</v>
      </c>
      <c r="C266" t="str">
        <f>IF(NOT(ISBLANK(VLOOKUP(A266,'ITS Apps-IIPM'!$E$4:$V$291,4,FALSE))),VLOOKUP(A266,'ITS Apps-IIPM'!$E$4:$V$291,4,FALSE),"")</f>
        <v>de Lucy, Chloe</v>
      </c>
      <c r="D266" s="79">
        <f>IF(NOT(ISBLANK(VLOOKUP(A266,'ITS Apps-IIPM'!$E$4:$V$291,13,FALSE))),VLOOKUP(A266,'ITS Apps-IIPM'!$E$4:$V$291,13,FALSE),"")</f>
        <v>42843</v>
      </c>
      <c r="E266" s="79">
        <f>IF(NOT(ISBLANK(VLOOKUP(A266,'ITS Apps-IIPM'!$E$4:$V$291,14,FALSE))),VLOOKUP(A266,'ITS Apps-IIPM'!$E$4:$V$291,14,FALSE),"")</f>
        <v>43203</v>
      </c>
      <c r="F266" s="79" t="str">
        <f>IF(NOT(ISBLANK(VLOOKUP(A266,'ITS Apps-IIPM'!$E$4:$V$291,15,FALSE))),VLOOKUP(A266,'ITS Apps-IIPM'!$E$4:$V$291,15,FALSE),"")</f>
        <v>Quarterly</v>
      </c>
      <c r="G266" s="79" t="str">
        <f>IF(NOT(ISBLANK(VLOOKUP(A266,'ITS Apps-IIPM'!$E$4:$V$291,3,FALSE))),VLOOKUP(A266,'ITS Apps-IIPM'!$E$4:$V$291,3,FALSE),"")</f>
        <v>Parras, Maria (RBC IS)</v>
      </c>
      <c r="H266" s="79" t="str">
        <f>IF("5-Confirmed SLA Not Required"=VLOOKUP(A266,'ITS Apps-IIPM'!$E$4:$V$291,12,FALSE),"N/A",IF("2-In Progress"=VLOOKUP(A266,'ITS Apps-IIPM'!$E$4:$V$291,12,FALSE),"In Progress",""))</f>
        <v/>
      </c>
      <c r="I266" s="79" t="str">
        <f>IF(NOT(ISBLANK(VLOOKUP(A266,'ITS Apps-IIPM'!$E$4:$V$291,18,FALSE))),VLOOKUP(A266,'ITS Apps-IIPM'!$E$4:$V$291,18,FALSE),"")</f>
        <v>Sent for signoff.</v>
      </c>
      <c r="J266" s="79" t="str">
        <f>IF(NOT(ISBLANK(VLOOKUP(A266,'ITS Apps-IIPM'!$E$4:$BB$291,21,FALSE))),VLOOKUP(A266,'ITS Apps-IIPM'!$E$4:$BB$291,21,FALSE),"")</f>
        <v>3-Not Started</v>
      </c>
      <c r="K266" s="79" t="str">
        <f>IF(NOT(ISBLANK(VLOOKUP(A266,'ITS Apps-IIPM'!$E$4:$BB$291,22,FALSE))),VLOOKUP(A266,'ITS Apps-IIPM'!$E$4:$BB$291,22,FALSE),"")</f>
        <v/>
      </c>
      <c r="L266" s="79" t="str">
        <f>IF(NOT(ISBLANK(VLOOKUP(A266,'ITS Apps-IIPM'!$E$4:$BB$291,23,FALSE))),VLOOKUP(A266,'ITS Apps-IIPM'!$E$4:$BB$291,23,FALSE),"")</f>
        <v/>
      </c>
      <c r="M266" s="79" t="str">
        <f>IF(NOT(ISBLANK(VLOOKUP(A266,'ITS Apps-IIPM'!$E$4:$BB$291,24,FALSE))),VLOOKUP(A266,'ITS Apps-IIPM'!$E$4:$BB$291,24,FALSE),"")</f>
        <v>3-Not Started</v>
      </c>
      <c r="N266" s="79" t="str">
        <f>IF(NOT(ISBLANK(VLOOKUP(A266,'ITS Apps-IIPM'!$E$4:$BB$291,25,FALSE))),VLOOKUP(A266,'ITS Apps-IIPM'!$E$4:$BB$291,25,FALSE),"")</f>
        <v/>
      </c>
    </row>
    <row r="267" spans="1:15">
      <c r="A267" s="56" t="s">
        <v>626</v>
      </c>
      <c r="B267" t="str">
        <f>IF(NOT(ISBLANK(VLOOKUP(A267,'ITS Apps-IIPM'!$E$4:$V$291,2,FALSE))),VLOOKUP(A267,'ITS Apps-IIPM'!$E$4:$V$291,2,FALSE),"")</f>
        <v>Champ</v>
      </c>
      <c r="C267" t="str">
        <f>IF(NOT(ISBLANK(VLOOKUP(A267,'ITS Apps-IIPM'!$E$4:$V$291,4,FALSE))),VLOOKUP(A267,'ITS Apps-IIPM'!$E$4:$V$291,4,FALSE),"")</f>
        <v>de Lucy, Chloe</v>
      </c>
      <c r="D267" s="79">
        <f>IF(NOT(ISBLANK(VLOOKUP(A267,'ITS Apps-IIPM'!$E$4:$V$291,13,FALSE))),VLOOKUP(A267,'ITS Apps-IIPM'!$E$4:$V$291,13,FALSE),"")</f>
        <v>42879</v>
      </c>
      <c r="E267" s="79">
        <f>IF(NOT(ISBLANK(VLOOKUP(A267,'ITS Apps-IIPM'!$E$4:$V$291,14,FALSE))),VLOOKUP(A267,'ITS Apps-IIPM'!$E$4:$V$291,14,FALSE),"")</f>
        <v>43244</v>
      </c>
      <c r="F267" s="79" t="str">
        <f>IF(NOT(ISBLANK(VLOOKUP(A267,'ITS Apps-IIPM'!$E$4:$V$291,15,FALSE))),VLOOKUP(A267,'ITS Apps-IIPM'!$E$4:$V$291,15,FALSE),"")</f>
        <v>Quarterly</v>
      </c>
      <c r="G267" s="79" t="str">
        <f>IF(NOT(ISBLANK(VLOOKUP(A267,'ITS Apps-IIPM'!$E$4:$V$291,3,FALSE))),VLOOKUP(A267,'ITS Apps-IIPM'!$E$4:$V$291,3,FALSE),"")</f>
        <v>Thaliph, Amar (RBC IS)</v>
      </c>
      <c r="H267" s="79" t="str">
        <f>IF("5-Confirmed SLA Not Required"=VLOOKUP(A267,'ITS Apps-IIPM'!$E$4:$V$291,12,FALSE),"N/A",IF("2-In Progress"=VLOOKUP(A267,'ITS Apps-IIPM'!$E$4:$V$291,12,FALSE),"In Progress",""))</f>
        <v/>
      </c>
      <c r="I267" s="79" t="str">
        <f>IF(NOT(ISBLANK(VLOOKUP(A267,'ITS Apps-IIPM'!$E$4:$V$291,18,FALSE))),VLOOKUP(A267,'ITS Apps-IIPM'!$E$4:$V$291,18,FALSE),"")</f>
        <v>AppOwner - Myfanwy Jenkins</v>
      </c>
      <c r="J267" s="79" t="str">
        <f>IF(NOT(ISBLANK(VLOOKUP(A267,'ITS Apps-IIPM'!$E$4:$BB$291,21,FALSE))),VLOOKUP(A267,'ITS Apps-IIPM'!$E$4:$BB$291,21,FALSE),"")</f>
        <v>3-Not Started</v>
      </c>
      <c r="K267" s="79" t="str">
        <f>IF(NOT(ISBLANK(VLOOKUP(A267,'ITS Apps-IIPM'!$E$4:$BB$291,22,FALSE))),VLOOKUP(A267,'ITS Apps-IIPM'!$E$4:$BB$291,22,FALSE),"")</f>
        <v/>
      </c>
      <c r="L267" s="79" t="str">
        <f>IF(NOT(ISBLANK(VLOOKUP(A267,'ITS Apps-IIPM'!$E$4:$BB$291,23,FALSE))),VLOOKUP(A267,'ITS Apps-IIPM'!$E$4:$BB$291,23,FALSE),"")</f>
        <v/>
      </c>
      <c r="M267" s="79" t="str">
        <f>IF(NOT(ISBLANK(VLOOKUP(A267,'ITS Apps-IIPM'!$E$4:$BB$291,24,FALSE))),VLOOKUP(A267,'ITS Apps-IIPM'!$E$4:$BB$291,24,FALSE),"")</f>
        <v>3-Not Started</v>
      </c>
      <c r="N267" s="79" t="str">
        <f>IF(NOT(ISBLANK(VLOOKUP(A267,'ITS Apps-IIPM'!$E$4:$BB$291,25,FALSE))),VLOOKUP(A267,'ITS Apps-IIPM'!$E$4:$BB$291,25,FALSE),"")</f>
        <v/>
      </c>
    </row>
    <row r="268" spans="1:15">
      <c r="A268" s="56" t="s">
        <v>163</v>
      </c>
      <c r="B268" t="str">
        <f>IF(NOT(ISBLANK(VLOOKUP(A268,'ITS Apps-IIPM'!$E$4:$V$291,2,FALSE))),VLOOKUP(A268,'ITS Apps-IIPM'!$E$4:$V$291,2,FALSE),"")</f>
        <v>HI Navigator Unit Pricing Data Warehouse</v>
      </c>
      <c r="C268" t="str">
        <f>IF(NOT(ISBLANK(VLOOKUP(A268,'ITS Apps-IIPM'!$E$4:$V$291,4,FALSE))),VLOOKUP(A268,'ITS Apps-IIPM'!$E$4:$V$291,4,FALSE),"")</f>
        <v>de Lucy, Chloe</v>
      </c>
      <c r="D268" s="79">
        <f>IF(NOT(ISBLANK(VLOOKUP(A268,'ITS Apps-IIPM'!$E$4:$V$291,13,FALSE))),VLOOKUP(A268,'ITS Apps-IIPM'!$E$4:$V$291,13,FALSE),"")</f>
        <v>42881</v>
      </c>
      <c r="E268" s="79">
        <f>IF(NOT(ISBLANK(VLOOKUP(A268,'ITS Apps-IIPM'!$E$4:$V$291,14,FALSE))),VLOOKUP(A268,'ITS Apps-IIPM'!$E$4:$V$291,14,FALSE),"")</f>
        <v>43246</v>
      </c>
      <c r="F268" s="79" t="str">
        <f>IF(NOT(ISBLANK(VLOOKUP(A268,'ITS Apps-IIPM'!$E$4:$V$291,15,FALSE))),VLOOKUP(A268,'ITS Apps-IIPM'!$E$4:$V$291,15,FALSE),"")</f>
        <v>Quarterly</v>
      </c>
      <c r="G268" s="79" t="str">
        <f>IF(NOT(ISBLANK(VLOOKUP(A268,'ITS Apps-IIPM'!$E$4:$V$291,3,FALSE))),VLOOKUP(A268,'ITS Apps-IIPM'!$E$4:$V$291,3,FALSE),"")</f>
        <v>Li, Tracy (RBC IS)</v>
      </c>
      <c r="H268" s="79" t="str">
        <f>IF("5-Confirmed SLA Not Required"=VLOOKUP(A268,'ITS Apps-IIPM'!$E$4:$V$291,12,FALSE),"N/A",IF("2-In Progress"=VLOOKUP(A268,'ITS Apps-IIPM'!$E$4:$V$291,12,FALSE),"In Progress",""))</f>
        <v/>
      </c>
      <c r="I268" s="79" t="str">
        <f>IF(NOT(ISBLANK(VLOOKUP(A268,'ITS Apps-IIPM'!$E$4:$V$291,18,FALSE))),VLOOKUP(A268,'ITS Apps-IIPM'!$E$4:$V$291,18,FALSE),"")</f>
        <v>AppOwner - John O'Leary</v>
      </c>
      <c r="J268" s="79" t="str">
        <f>IF(NOT(ISBLANK(VLOOKUP(A268,'ITS Apps-IIPM'!$E$4:$BB$291,21,FALSE))),VLOOKUP(A268,'ITS Apps-IIPM'!$E$4:$BB$291,21,FALSE),"")</f>
        <v>3-Not Started</v>
      </c>
      <c r="K268" s="79" t="str">
        <f>IF(NOT(ISBLANK(VLOOKUP(A268,'ITS Apps-IIPM'!$E$4:$BB$291,22,FALSE))),VLOOKUP(A268,'ITS Apps-IIPM'!$E$4:$BB$291,22,FALSE),"")</f>
        <v/>
      </c>
      <c r="L268" s="79" t="str">
        <f>IF(NOT(ISBLANK(VLOOKUP(A268,'ITS Apps-IIPM'!$E$4:$BB$291,23,FALSE))),VLOOKUP(A268,'ITS Apps-IIPM'!$E$4:$BB$291,23,FALSE),"")</f>
        <v/>
      </c>
      <c r="M268" s="79" t="str">
        <f>IF(NOT(ISBLANK(VLOOKUP(A268,'ITS Apps-IIPM'!$E$4:$BB$291,24,FALSE))),VLOOKUP(A268,'ITS Apps-IIPM'!$E$4:$BB$291,24,FALSE),"")</f>
        <v>3-Not Started</v>
      </c>
      <c r="N268" s="79" t="str">
        <f>IF(NOT(ISBLANK(VLOOKUP(A268,'ITS Apps-IIPM'!$E$4:$BB$291,25,FALSE))),VLOOKUP(A268,'ITS Apps-IIPM'!$E$4:$BB$291,25,FALSE),"")</f>
        <v/>
      </c>
    </row>
    <row r="269" spans="1:15">
      <c r="A269" s="56" t="s">
        <v>630</v>
      </c>
      <c r="B269" t="str">
        <f>IF(NOT(ISBLANK(VLOOKUP(A269,'ITS Apps-IIPM'!$E$4:$V$291,2,FALSE))),VLOOKUP(A269,'ITS Apps-IIPM'!$E$4:$V$291,2,FALSE),"")</f>
        <v>BPSG APPLICATION SERVER</v>
      </c>
      <c r="C269" t="str">
        <f>IF(NOT(ISBLANK(VLOOKUP(A269,'ITS Apps-IIPM'!$E$4:$V$291,4,FALSE))),VLOOKUP(A269,'ITS Apps-IIPM'!$E$4:$V$291,4,FALSE),"")</f>
        <v>de Lucy, Chloe</v>
      </c>
      <c r="D269" s="79">
        <f>IF(NOT(ISBLANK(VLOOKUP(A269,'ITS Apps-IIPM'!$E$4:$V$291,13,FALSE))),VLOOKUP(A269,'ITS Apps-IIPM'!$E$4:$V$291,13,FALSE),"")</f>
        <v>42923</v>
      </c>
      <c r="E269" s="79">
        <f>IF(NOT(ISBLANK(VLOOKUP(A269,'ITS Apps-IIPM'!$E$4:$V$291,14,FALSE))),VLOOKUP(A269,'ITS Apps-IIPM'!$E$4:$V$291,14,FALSE),"")</f>
        <v>43288</v>
      </c>
      <c r="F269" s="79" t="str">
        <f>IF(NOT(ISBLANK(VLOOKUP(A269,'ITS Apps-IIPM'!$E$4:$V$291,15,FALSE))),VLOOKUP(A269,'ITS Apps-IIPM'!$E$4:$V$291,15,FALSE),"")</f>
        <v>Quarterly</v>
      </c>
      <c r="G269" s="79" t="str">
        <f>IF(NOT(ISBLANK(VLOOKUP(A269,'ITS Apps-IIPM'!$E$4:$V$291,3,FALSE))),VLOOKUP(A269,'ITS Apps-IIPM'!$E$4:$V$291,3,FALSE),"")</f>
        <v>Eric-Markovic, Nenad (RBC IS)</v>
      </c>
      <c r="H269" s="79" t="str">
        <f>IF("5-Confirmed SLA Not Required"=VLOOKUP(A269,'ITS Apps-IIPM'!$E$4:$V$291,12,FALSE),"N/A",IF("2-In Progress"=VLOOKUP(A269,'ITS Apps-IIPM'!$E$4:$V$291,12,FALSE),"In Progress",""))</f>
        <v/>
      </c>
      <c r="I269" s="79" t="str">
        <f>IF(NOT(ISBLANK(VLOOKUP(A269,'ITS Apps-IIPM'!$E$4:$V$291,18,FALSE))),VLOOKUP(A269,'ITS Apps-IIPM'!$E$4:$V$291,18,FALSE),"")</f>
        <v/>
      </c>
      <c r="J269" s="79" t="str">
        <f>IF(NOT(ISBLANK(VLOOKUP(A269,'ITS Apps-IIPM'!$E$4:$BB$291,21,FALSE))),VLOOKUP(A269,'ITS Apps-IIPM'!$E$4:$BB$291,21,FALSE),"")</f>
        <v>3-Not Started</v>
      </c>
      <c r="K269" s="79" t="str">
        <f>IF(NOT(ISBLANK(VLOOKUP(A269,'ITS Apps-IIPM'!$E$4:$BB$291,22,FALSE))),VLOOKUP(A269,'ITS Apps-IIPM'!$E$4:$BB$291,22,FALSE),"")</f>
        <v/>
      </c>
      <c r="L269" s="79" t="str">
        <f>IF(NOT(ISBLANK(VLOOKUP(A269,'ITS Apps-IIPM'!$E$4:$BB$291,23,FALSE))),VLOOKUP(A269,'ITS Apps-IIPM'!$E$4:$BB$291,23,FALSE),"")</f>
        <v>Nenad will have a discussion with Chloe.</v>
      </c>
      <c r="M269" s="79" t="str">
        <f>IF(NOT(ISBLANK(VLOOKUP(A269,'ITS Apps-IIPM'!$E$4:$BB$291,24,FALSE))),VLOOKUP(A269,'ITS Apps-IIPM'!$E$4:$BB$291,24,FALSE),"")</f>
        <v>3-Not Started</v>
      </c>
      <c r="N269" s="79" t="str">
        <f>IF(NOT(ISBLANK(VLOOKUP(A269,'ITS Apps-IIPM'!$E$4:$BB$291,25,FALSE))),VLOOKUP(A269,'ITS Apps-IIPM'!$E$4:$BB$291,25,FALSE),"")</f>
        <v/>
      </c>
    </row>
    <row r="270" spans="1:15">
      <c r="A270" s="56" t="s">
        <v>632</v>
      </c>
      <c r="B270" t="str">
        <f>IF(NOT(ISBLANK(VLOOKUP(A270,'ITS Apps-IIPM'!$E$4:$V$291,2,FALSE))),VLOOKUP(A270,'ITS Apps-IIPM'!$E$4:$V$291,2,FALSE),"")</f>
        <v>ITS FX E-Trading Platforms</v>
      </c>
      <c r="C270" t="str">
        <f>IF(NOT(ISBLANK(VLOOKUP(A270,'ITS Apps-IIPM'!$E$4:$V$291,4,FALSE))),VLOOKUP(A270,'ITS Apps-IIPM'!$E$4:$V$291,4,FALSE),"")</f>
        <v>Rastegar, Afsaneh</v>
      </c>
      <c r="D270" s="79" t="str">
        <f>IF(NOT(ISBLANK(VLOOKUP(A270,'ITS Apps-IIPM'!$E$4:$V$291,13,FALSE))),VLOOKUP(A270,'ITS Apps-IIPM'!$E$4:$V$291,13,FALSE),"")</f>
        <v>N/A</v>
      </c>
      <c r="E270" s="79" t="str">
        <f>IF(NOT(ISBLANK(VLOOKUP(A270,'ITS Apps-IIPM'!$E$4:$V$291,14,FALSE))),VLOOKUP(A270,'ITS Apps-IIPM'!$E$4:$V$291,14,FALSE),"")</f>
        <v/>
      </c>
      <c r="F270" s="79" t="str">
        <f>IF(NOT(ISBLANK(VLOOKUP(A270,'ITS Apps-IIPM'!$E$4:$V$291,15,FALSE))),VLOOKUP(A270,'ITS Apps-IIPM'!$E$4:$V$291,15,FALSE),"")</f>
        <v/>
      </c>
      <c r="G270" s="79" t="str">
        <f>IF(NOT(ISBLANK(VLOOKUP(A270,'ITS Apps-IIPM'!$E$4:$V$291,3,FALSE))),VLOOKUP(A270,'ITS Apps-IIPM'!$E$4:$V$291,3,FALSE),"")</f>
        <v>Thomas, Jean-francois (RBC IS)</v>
      </c>
      <c r="H270" s="79" t="str">
        <f>IF("5-Confirmed SLA Not Required"=VLOOKUP(A270,'ITS Apps-IIPM'!$E$4:$V$291,12,FALSE),"N/A",IF("2-In Progress"=VLOOKUP(A270,'ITS Apps-IIPM'!$E$4:$V$291,12,FALSE),"In Progress",""))</f>
        <v>N/A</v>
      </c>
      <c r="I270" s="79" t="str">
        <f>IF(NOT(ISBLANK(VLOOKUP(A270,'ITS Apps-IIPM'!$E$4:$V$291,18,FALSE))),VLOOKUP(A270,'ITS Apps-IIPM'!$E$4:$V$291,18,FALSE),"")</f>
        <v xml:space="preserve">a IIPM record created for ownership purposes, this App is managed by Vendors and is runnning externally  . </v>
      </c>
      <c r="J270" s="79" t="str">
        <f>IF(NOT(ISBLANK(VLOOKUP(A270,'ITS Apps-IIPM'!$E$4:$BB$291,21,FALSE))),VLOOKUP(A270,'ITS Apps-IIPM'!$E$4:$BB$291,21,FALSE),"")</f>
        <v>5-Not Required</v>
      </c>
      <c r="K270" s="79" t="str">
        <f>IF(NOT(ISBLANK(VLOOKUP(A270,'ITS Apps-IIPM'!$E$4:$BB$291,22,FALSE))),VLOOKUP(A270,'ITS Apps-IIPM'!$E$4:$BB$291,22,FALSE),"")</f>
        <v/>
      </c>
      <c r="L270" s="79" t="str">
        <f>IF(NOT(ISBLANK(VLOOKUP(A270,'ITS Apps-IIPM'!$E$4:$BB$291,23,FALSE))),VLOOKUP(A270,'ITS Apps-IIPM'!$E$4:$BB$291,23,FALSE),"")</f>
        <v/>
      </c>
      <c r="M270" s="79" t="str">
        <f>IF(NOT(ISBLANK(VLOOKUP(A270,'ITS Apps-IIPM'!$E$4:$BB$291,24,FALSE))),VLOOKUP(A270,'ITS Apps-IIPM'!$E$4:$BB$291,24,FALSE),"")</f>
        <v>5-Not Required</v>
      </c>
      <c r="N270" s="79" t="str">
        <f>IF(NOT(ISBLANK(VLOOKUP(A270,'ITS Apps-IIPM'!$E$4:$BB$291,25,FALSE))),VLOOKUP(A270,'ITS Apps-IIPM'!$E$4:$BB$291,25,FALSE),"")</f>
        <v/>
      </c>
    </row>
    <row r="271" spans="1:15">
      <c r="A271" s="56" t="s">
        <v>635</v>
      </c>
      <c r="B271" t="str">
        <f>IF(NOT(ISBLANK(VLOOKUP(A271,'ITS Apps-IIPM'!$E$4:$V$291,2,FALSE))),VLOOKUP(A271,'ITS Apps-IIPM'!$E$4:$V$291,2,FALSE),"")</f>
        <v>ARROW</v>
      </c>
      <c r="C271" t="str">
        <f>IF(NOT(ISBLANK(VLOOKUP(A271,'ITS Apps-IIPM'!$E$4:$V$291,4,FALSE))),VLOOKUP(A271,'ITS Apps-IIPM'!$E$4:$V$291,4,FALSE),"")</f>
        <v>Markakis, Bob</v>
      </c>
      <c r="D271" s="79">
        <f>IF(NOT(ISBLANK(VLOOKUP(A271,'ITS Apps-IIPM'!$E$4:$V$291,13,FALSE))),VLOOKUP(A271,'ITS Apps-IIPM'!$E$4:$V$291,13,FALSE),"")</f>
        <v>42866</v>
      </c>
      <c r="E271" s="79">
        <f>IF(NOT(ISBLANK(VLOOKUP(A271,'ITS Apps-IIPM'!$E$4:$V$291,14,FALSE))),VLOOKUP(A271,'ITS Apps-IIPM'!$E$4:$V$291,14,FALSE),"")</f>
        <v>43231</v>
      </c>
      <c r="F271" s="79" t="str">
        <f>IF(NOT(ISBLANK(VLOOKUP(A271,'ITS Apps-IIPM'!$E$4:$V$291,15,FALSE))),VLOOKUP(A271,'ITS Apps-IIPM'!$E$4:$V$291,15,FALSE),"")</f>
        <v>Quarterly</v>
      </c>
      <c r="G271" s="79" t="str">
        <f>IF(NOT(ISBLANK(VLOOKUP(A271,'ITS Apps-IIPM'!$E$4:$V$291,3,FALSE))),VLOOKUP(A271,'ITS Apps-IIPM'!$E$4:$V$291,3,FALSE),"")</f>
        <v>Spencer, Shirley (RBC IS)</v>
      </c>
      <c r="H271" s="79" t="str">
        <f>IF("5-Confirmed SLA Not Required"=VLOOKUP(A271,'ITS Apps-IIPM'!$E$4:$V$291,12,FALSE),"N/A",IF("2-In Progress"=VLOOKUP(A271,'ITS Apps-IIPM'!$E$4:$V$291,12,FALSE),"In Progress",""))</f>
        <v/>
      </c>
      <c r="I271" s="79" t="str">
        <f>IF(NOT(ISBLANK(VLOOKUP(A271,'ITS Apps-IIPM'!$E$4:$V$291,18,FALSE))),VLOOKUP(A271,'ITS Apps-IIPM'!$E$4:$V$291,18,FALSE),"")</f>
        <v/>
      </c>
      <c r="J271" s="79" t="str">
        <f>IF(NOT(ISBLANK(VLOOKUP(A271,'ITS Apps-IIPM'!$E$4:$BB$291,21,FALSE))),VLOOKUP(A271,'ITS Apps-IIPM'!$E$4:$BB$291,21,FALSE),"")</f>
        <v>3-Not Started</v>
      </c>
      <c r="K271" s="79" t="str">
        <f>IF(NOT(ISBLANK(VLOOKUP(A271,'ITS Apps-IIPM'!$E$4:$BB$291,22,FALSE))),VLOOKUP(A271,'ITS Apps-IIPM'!$E$4:$BB$291,22,FALSE),"")</f>
        <v/>
      </c>
      <c r="L271" s="79" t="str">
        <f>IF(NOT(ISBLANK(VLOOKUP(A271,'ITS Apps-IIPM'!$E$4:$BB$291,23,FALSE))),VLOOKUP(A271,'ITS Apps-IIPM'!$E$4:$BB$291,23,FALSE),"")</f>
        <v>vendor apps, don't expect to have KPIs</v>
      </c>
      <c r="M271" s="79" t="str">
        <f>IF(NOT(ISBLANK(VLOOKUP(A271,'ITS Apps-IIPM'!$E$4:$BB$291,24,FALSE))),VLOOKUP(A271,'ITS Apps-IIPM'!$E$4:$BB$291,24,FALSE),"")</f>
        <v>3-Not Started</v>
      </c>
      <c r="N271" s="79" t="str">
        <f>IF(NOT(ISBLANK(VLOOKUP(A271,'ITS Apps-IIPM'!$E$4:$BB$291,25,FALSE))),VLOOKUP(A271,'ITS Apps-IIPM'!$E$4:$BB$291,25,FALSE),"")</f>
        <v/>
      </c>
      <c r="O271" t="b">
        <v>1</v>
      </c>
    </row>
    <row r="272" spans="1:15">
      <c r="A272" s="56" t="s">
        <v>638</v>
      </c>
      <c r="B272" t="str">
        <f>IF(NOT(ISBLANK(VLOOKUP(A272,'ITS Apps-IIPM'!$E$4:$V$291,2,FALSE))),VLOOKUP(A272,'ITS Apps-IIPM'!$E$4:$V$291,2,FALSE),"")</f>
        <v>COBRA</v>
      </c>
      <c r="C272" t="str">
        <f>IF(NOT(ISBLANK(VLOOKUP(A272,'ITS Apps-IIPM'!$E$4:$V$291,4,FALSE))),VLOOKUP(A272,'ITS Apps-IIPM'!$E$4:$V$291,4,FALSE),"")</f>
        <v>de Lucy, Chloe</v>
      </c>
      <c r="D272" s="79">
        <f>IF(NOT(ISBLANK(VLOOKUP(A272,'ITS Apps-IIPM'!$E$4:$V$291,13,FALSE))),VLOOKUP(A272,'ITS Apps-IIPM'!$E$4:$V$291,13,FALSE),"")</f>
        <v>42873</v>
      </c>
      <c r="E272" s="79">
        <f>IF(NOT(ISBLANK(VLOOKUP(A272,'ITS Apps-IIPM'!$E$4:$V$291,14,FALSE))),VLOOKUP(A272,'ITS Apps-IIPM'!$E$4:$V$291,14,FALSE),"")</f>
        <v>43238</v>
      </c>
      <c r="F272" s="79" t="str">
        <f>IF(NOT(ISBLANK(VLOOKUP(A272,'ITS Apps-IIPM'!$E$4:$V$291,15,FALSE))),VLOOKUP(A272,'ITS Apps-IIPM'!$E$4:$V$291,15,FALSE),"")</f>
        <v>Quarterly</v>
      </c>
      <c r="G272" s="79" t="str">
        <f>IF(NOT(ISBLANK(VLOOKUP(A272,'ITS Apps-IIPM'!$E$4:$V$291,3,FALSE))),VLOOKUP(A272,'ITS Apps-IIPM'!$E$4:$V$291,3,FALSE),"")</f>
        <v>Abeymon, Sherly (RBC IS)</v>
      </c>
      <c r="H272" s="79" t="str">
        <f>IF("5-Confirmed SLA Not Required"=VLOOKUP(A272,'ITS Apps-IIPM'!$E$4:$V$291,12,FALSE),"N/A",IF("2-In Progress"=VLOOKUP(A272,'ITS Apps-IIPM'!$E$4:$V$291,12,FALSE),"In Progress",""))</f>
        <v/>
      </c>
      <c r="I272" s="79" t="str">
        <f>IF(NOT(ISBLANK(VLOOKUP(A272,'ITS Apps-IIPM'!$E$4:$V$291,18,FALSE))),VLOOKUP(A272,'ITS Apps-IIPM'!$E$4:$V$291,18,FALSE),"")</f>
        <v/>
      </c>
      <c r="J272" s="79" t="str">
        <f>IF(NOT(ISBLANK(VLOOKUP(A272,'ITS Apps-IIPM'!$E$4:$BB$291,21,FALSE))),VLOOKUP(A272,'ITS Apps-IIPM'!$E$4:$BB$291,21,FALSE),"")</f>
        <v>1-In Good Standing</v>
      </c>
      <c r="K272" s="79" t="str">
        <f>IF(NOT(ISBLANK(VLOOKUP(A272,'ITS Apps-IIPM'!$E$4:$BB$291,22,FALSE))),VLOOKUP(A272,'ITS Apps-IIPM'!$E$4:$BB$291,22,FALSE),"")</f>
        <v/>
      </c>
      <c r="L272" s="79" t="str">
        <f>IF(NOT(ISBLANK(VLOOKUP(A272,'ITS Apps-IIPM'!$E$4:$BB$291,23,FALSE))),VLOOKUP(A272,'ITS Apps-IIPM'!$E$4:$BB$291,23,FALSE),"")</f>
        <v/>
      </c>
      <c r="M272" s="79" t="str">
        <f>IF(NOT(ISBLANK(VLOOKUP(A272,'ITS Apps-IIPM'!$E$4:$BB$291,24,FALSE))),VLOOKUP(A272,'ITS Apps-IIPM'!$E$4:$BB$291,24,FALSE),"")</f>
        <v>6-Infrastructure/ Availability Implemented</v>
      </c>
      <c r="N272" s="79" t="str">
        <f>IF(NOT(ISBLANK(VLOOKUP(A272,'ITS Apps-IIPM'!$E$4:$BB$291,25,FALSE))),VLOOKUP(A272,'ITS Apps-IIPM'!$E$4:$BB$291,25,FALSE),"")</f>
        <v/>
      </c>
      <c r="O272" t="b">
        <v>1</v>
      </c>
    </row>
    <row r="273" spans="1:15">
      <c r="A273" s="56" t="s">
        <v>267</v>
      </c>
      <c r="B273" t="str">
        <f>IF(NOT(ISBLANK(VLOOKUP(A273,'ITS Apps-IIPM'!$E$4:$V$291,2,FALSE))),VLOOKUP(A273,'ITS Apps-IIPM'!$E$4:$V$291,2,FALSE),"")</f>
        <v>RBC MQ BROWSER</v>
      </c>
      <c r="C273" t="str">
        <f>IF(NOT(ISBLANK(VLOOKUP(A273,'ITS Apps-IIPM'!$E$4:$V$291,4,FALSE))),VLOOKUP(A273,'ITS Apps-IIPM'!$E$4:$V$291,4,FALSE),"")</f>
        <v>Markakis, Bob</v>
      </c>
      <c r="D273" s="79" t="str">
        <f>IF(NOT(ISBLANK(VLOOKUP(A273,'ITS Apps-IIPM'!$E$4:$V$291,13,FALSE))),VLOOKUP(A273,'ITS Apps-IIPM'!$E$4:$V$291,13,FALSE),"")</f>
        <v>N/A</v>
      </c>
      <c r="E273" s="79" t="str">
        <f>IF(NOT(ISBLANK(VLOOKUP(A273,'ITS Apps-IIPM'!$E$4:$V$291,14,FALSE))),VLOOKUP(A273,'ITS Apps-IIPM'!$E$4:$V$291,14,FALSE),"")</f>
        <v/>
      </c>
      <c r="F273" s="79" t="str">
        <f>IF(NOT(ISBLANK(VLOOKUP(A273,'ITS Apps-IIPM'!$E$4:$V$291,15,FALSE))),VLOOKUP(A273,'ITS Apps-IIPM'!$E$4:$V$291,15,FALSE),"")</f>
        <v/>
      </c>
      <c r="G273" s="79" t="str">
        <f>IF(NOT(ISBLANK(VLOOKUP(A273,'ITS Apps-IIPM'!$E$4:$V$291,3,FALSE))),VLOOKUP(A273,'ITS Apps-IIPM'!$E$4:$V$291,3,FALSE),"")</f>
        <v>Desilets, Raymond (RBC I&amp;TS)</v>
      </c>
      <c r="H273" s="79" t="str">
        <f>IF("5-Confirmed SLA Not Required"=VLOOKUP(A273,'ITS Apps-IIPM'!$E$4:$V$291,12,FALSE),"N/A",IF("2-In Progress"=VLOOKUP(A273,'ITS Apps-IIPM'!$E$4:$V$291,12,FALSE),"In Progress",""))</f>
        <v>N/A</v>
      </c>
      <c r="I273" s="79" t="str">
        <f>IF(NOT(ISBLANK(VLOOKUP(A273,'ITS Apps-IIPM'!$E$4:$V$291,18,FALSE))),VLOOKUP(A273,'ITS Apps-IIPM'!$E$4:$V$291,18,FALSE),"")</f>
        <v>IT Utility. Not a true App. Just created to read the Queue.</v>
      </c>
      <c r="J273" s="79" t="str">
        <f>IF(NOT(ISBLANK(VLOOKUP(A273,'ITS Apps-IIPM'!$E$4:$BB$291,21,FALSE))),VLOOKUP(A273,'ITS Apps-IIPM'!$E$4:$BB$291,21,FALSE),"")</f>
        <v>5-Not Required</v>
      </c>
      <c r="K273" s="79" t="str">
        <f>IF(NOT(ISBLANK(VLOOKUP(A273,'ITS Apps-IIPM'!$E$4:$BB$291,22,FALSE))),VLOOKUP(A273,'ITS Apps-IIPM'!$E$4:$BB$291,22,FALSE),"")</f>
        <v/>
      </c>
      <c r="L273" s="79" t="str">
        <f>IF(NOT(ISBLANK(VLOOKUP(A273,'ITS Apps-IIPM'!$E$4:$BB$291,23,FALSE))),VLOOKUP(A273,'ITS Apps-IIPM'!$E$4:$BB$291,23,FALSE),"")</f>
        <v/>
      </c>
      <c r="M273" s="79" t="str">
        <f>IF(NOT(ISBLANK(VLOOKUP(A273,'ITS Apps-IIPM'!$E$4:$BB$291,24,FALSE))),VLOOKUP(A273,'ITS Apps-IIPM'!$E$4:$BB$291,24,FALSE),"")</f>
        <v>5-Not Required</v>
      </c>
      <c r="N273" s="79" t="str">
        <f>IF(NOT(ISBLANK(VLOOKUP(A273,'ITS Apps-IIPM'!$E$4:$BB$291,25,FALSE))),VLOOKUP(A273,'ITS Apps-IIPM'!$E$4:$BB$291,25,FALSE),"")</f>
        <v/>
      </c>
    </row>
    <row r="274" spans="1:15">
      <c r="A274" s="56" t="s">
        <v>643</v>
      </c>
      <c r="B274" t="str">
        <f>IF(NOT(ISBLANK(VLOOKUP(A274,'ITS Apps-IIPM'!$E$4:$V$291,2,FALSE))),VLOOKUP(A274,'ITS Apps-IIPM'!$E$4:$V$291,2,FALSE),"")</f>
        <v>TREASURY DATA FEEDS</v>
      </c>
      <c r="C274" t="str">
        <f>IF(NOT(ISBLANK(VLOOKUP(A274,'ITS Apps-IIPM'!$E$4:$V$291,4,FALSE))),VLOOKUP(A274,'ITS Apps-IIPM'!$E$4:$V$291,4,FALSE),"")</f>
        <v>Markakis, Bob</v>
      </c>
      <c r="D274" s="79" t="str">
        <f>IF(NOT(ISBLANK(VLOOKUP(A274,'ITS Apps-IIPM'!$E$4:$V$291,13,FALSE))),VLOOKUP(A274,'ITS Apps-IIPM'!$E$4:$V$291,13,FALSE),"")</f>
        <v/>
      </c>
      <c r="E274" s="79" t="str">
        <f>IF(NOT(ISBLANK(VLOOKUP(A274,'ITS Apps-IIPM'!$E$4:$V$291,14,FALSE))),VLOOKUP(A274,'ITS Apps-IIPM'!$E$4:$V$291,14,FALSE),"")</f>
        <v/>
      </c>
      <c r="F274" s="79" t="str">
        <f>IF(NOT(ISBLANK(VLOOKUP(A274,'ITS Apps-IIPM'!$E$4:$V$291,15,FALSE))),VLOOKUP(A274,'ITS Apps-IIPM'!$E$4:$V$291,15,FALSE),"")</f>
        <v/>
      </c>
      <c r="G274" s="79" t="str">
        <f>IF(NOT(ISBLANK(VLOOKUP(A274,'ITS Apps-IIPM'!$E$4:$V$291,3,FALSE))),VLOOKUP(A274,'ITS Apps-IIPM'!$E$4:$V$291,3,FALSE),"")</f>
        <v>Desilets, Raymond (RBC I&amp;TS)</v>
      </c>
      <c r="H274" s="79" t="str">
        <f>IF("5-Confirmed SLA Not Required"=VLOOKUP(A274,'ITS Apps-IIPM'!$E$4:$V$291,12,FALSE),"N/A",IF("2-In Progress"=VLOOKUP(A274,'ITS Apps-IIPM'!$E$4:$V$291,12,FALSE),"In Progress",""))</f>
        <v>In Progress</v>
      </c>
      <c r="I274" s="79" t="str">
        <f>IF(NOT(ISBLANK(VLOOKUP(A274,'ITS Apps-IIPM'!$E$4:$V$291,18,FALSE))),VLOOKUP(A274,'ITS Apps-IIPM'!$E$4:$V$291,18,FALSE),"")</f>
        <v>John De Concilys has rejected to take on this role.  Stilling working on finding the business owner for this App.</v>
      </c>
      <c r="J274" s="79" t="str">
        <f>IF(NOT(ISBLANK(VLOOKUP(A274,'ITS Apps-IIPM'!$E$4:$BB$291,21,FALSE))),VLOOKUP(A274,'ITS Apps-IIPM'!$E$4:$BB$291,21,FALSE),"")</f>
        <v>3-Not Started</v>
      </c>
      <c r="K274" s="79">
        <f>IF(NOT(ISBLANK(VLOOKUP(A274,'ITS Apps-IIPM'!$E$4:$BB$291,22,FALSE))),VLOOKUP(A274,'ITS Apps-IIPM'!$E$4:$BB$291,22,FALSE),"")</f>
        <v>43052</v>
      </c>
      <c r="L274" s="79" t="str">
        <f>IF(NOT(ISBLANK(VLOOKUP(A274,'ITS Apps-IIPM'!$E$4:$BB$291,23,FALSE))),VLOOKUP(A274,'ITS Apps-IIPM'!$E$4:$BB$291,23,FALSE),"")</f>
        <v/>
      </c>
      <c r="M274" s="79" t="str">
        <f>IF(NOT(ISBLANK(VLOOKUP(A274,'ITS Apps-IIPM'!$E$4:$BB$291,24,FALSE))),VLOOKUP(A274,'ITS Apps-IIPM'!$E$4:$BB$291,24,FALSE),"")</f>
        <v>3-Not Started</v>
      </c>
      <c r="N274" s="79" t="str">
        <f>IF(NOT(ISBLANK(VLOOKUP(A274,'ITS Apps-IIPM'!$E$4:$BB$291,25,FALSE))),VLOOKUP(A274,'ITS Apps-IIPM'!$E$4:$BB$291,25,FALSE),"")</f>
        <v/>
      </c>
      <c r="O274" t="b">
        <v>1</v>
      </c>
    </row>
    <row r="275" spans="1:15">
      <c r="A275" s="56" t="s">
        <v>645</v>
      </c>
      <c r="B275" t="str">
        <f>IF(NOT(ISBLANK(VLOOKUP(A275,'ITS Apps-IIPM'!$E$4:$V$291,2,FALSE))),VLOOKUP(A275,'ITS Apps-IIPM'!$E$4:$V$291,2,FALSE),"")</f>
        <v>Investment Analytics - Interactive (IAI)</v>
      </c>
      <c r="C275" t="str">
        <f>IF(NOT(ISBLANK(VLOOKUP(A275,'ITS Apps-IIPM'!$E$4:$V$291,4,FALSE))),VLOOKUP(A275,'ITS Apps-IIPM'!$E$4:$V$291,4,FALSE),"")</f>
        <v>de Lucy, Chloe</v>
      </c>
      <c r="D275" s="79">
        <f>IF(NOT(ISBLANK(VLOOKUP(A275,'ITS Apps-IIPM'!$E$4:$V$291,13,FALSE))),VLOOKUP(A275,'ITS Apps-IIPM'!$E$4:$V$291,13,FALSE),"")</f>
        <v>43174</v>
      </c>
      <c r="E275" s="79">
        <f>IF(NOT(ISBLANK(VLOOKUP(A275,'ITS Apps-IIPM'!$E$4:$V$291,14,FALSE))),VLOOKUP(A275,'ITS Apps-IIPM'!$E$4:$V$291,14,FALSE),"")</f>
        <v>43539</v>
      </c>
      <c r="F275" s="79" t="str">
        <f>IF(NOT(ISBLANK(VLOOKUP(A275,'ITS Apps-IIPM'!$E$4:$V$291,15,FALSE))),VLOOKUP(A275,'ITS Apps-IIPM'!$E$4:$V$291,15,FALSE),"")</f>
        <v>Yearly</v>
      </c>
      <c r="G275" s="79" t="str">
        <f>IF(NOT(ISBLANK(VLOOKUP(A275,'ITS Apps-IIPM'!$E$4:$V$291,3,FALSE))),VLOOKUP(A275,'ITS Apps-IIPM'!$E$4:$V$291,3,FALSE),"")</f>
        <v>Uy, Mark Anthony (RBC IS)</v>
      </c>
      <c r="H275" s="79" t="str">
        <f>IF("5-Confirmed SLA Not Required"=VLOOKUP(A275,'ITS Apps-IIPM'!$E$4:$V$291,12,FALSE),"N/A",IF("2-In Progress"=VLOOKUP(A275,'ITS Apps-IIPM'!$E$4:$V$291,12,FALSE),"In Progress",""))</f>
        <v/>
      </c>
      <c r="I275" s="79" t="str">
        <f>IF(NOT(ISBLANK(VLOOKUP(A275,'ITS Apps-IIPM'!$E$4:$V$291,18,FALSE))),VLOOKUP(A275,'ITS Apps-IIPM'!$E$4:$V$291,18,FALSE),"")</f>
        <v>Updated in Mar 2017</v>
      </c>
      <c r="J275" s="79" t="str">
        <f>IF(NOT(ISBLANK(VLOOKUP(A275,'ITS Apps-IIPM'!$E$4:$BB$291,21,FALSE))),VLOOKUP(A275,'ITS Apps-IIPM'!$E$4:$BB$291,21,FALSE),"")</f>
        <v>1-In Good Standing</v>
      </c>
      <c r="K275" s="79" t="str">
        <f>IF(NOT(ISBLANK(VLOOKUP(A275,'ITS Apps-IIPM'!$E$4:$BB$291,22,FALSE))),VLOOKUP(A275,'ITS Apps-IIPM'!$E$4:$BB$291,22,FALSE),"")</f>
        <v/>
      </c>
      <c r="L275" s="79" t="str">
        <f>IF(NOT(ISBLANK(VLOOKUP(A275,'ITS Apps-IIPM'!$E$4:$BB$291,23,FALSE))),VLOOKUP(A275,'ITS Apps-IIPM'!$E$4:$BB$291,23,FALSE),"")</f>
        <v/>
      </c>
      <c r="M275" s="79" t="str">
        <f>IF(NOT(ISBLANK(VLOOKUP(A275,'ITS Apps-IIPM'!$E$4:$BB$291,24,FALSE))),VLOOKUP(A275,'ITS Apps-IIPM'!$E$4:$BB$291,24,FALSE),"")</f>
        <v>1-In Good Standing</v>
      </c>
      <c r="N275" s="79" t="str">
        <f>IF(NOT(ISBLANK(VLOOKUP(A275,'ITS Apps-IIPM'!$E$4:$BB$291,25,FALSE))),VLOOKUP(A275,'ITS Apps-IIPM'!$E$4:$BB$291,25,FALSE),"")</f>
        <v/>
      </c>
    </row>
    <row r="276" spans="1:15">
      <c r="A276" s="56" t="s">
        <v>647</v>
      </c>
      <c r="B276" t="str">
        <f>IF(NOT(ISBLANK(VLOOKUP(A276,'ITS Apps-IIPM'!$E$4:$V$291,2,FALSE))),VLOOKUP(A276,'ITS Apps-IIPM'!$E$4:$V$291,2,FALSE),"")</f>
        <v>Statpro Enterprise Reporting (SER)</v>
      </c>
      <c r="C276" t="str">
        <f>IF(NOT(ISBLANK(VLOOKUP(A276,'ITS Apps-IIPM'!$E$4:$V$291,4,FALSE))),VLOOKUP(A276,'ITS Apps-IIPM'!$E$4:$V$291,4,FALSE),"")</f>
        <v>de Lucy, Chloe</v>
      </c>
      <c r="D276" s="79">
        <f>IF(NOT(ISBLANK(VLOOKUP(A276,'ITS Apps-IIPM'!$E$4:$V$291,13,FALSE))),VLOOKUP(A276,'ITS Apps-IIPM'!$E$4:$V$291,13,FALSE),"")</f>
        <v>43174</v>
      </c>
      <c r="E276" s="79">
        <f>IF(NOT(ISBLANK(VLOOKUP(A276,'ITS Apps-IIPM'!$E$4:$V$291,14,FALSE))),VLOOKUP(A276,'ITS Apps-IIPM'!$E$4:$V$291,14,FALSE),"")</f>
        <v>43539</v>
      </c>
      <c r="F276" s="79" t="str">
        <f>IF(NOT(ISBLANK(VLOOKUP(A276,'ITS Apps-IIPM'!$E$4:$V$291,15,FALSE))),VLOOKUP(A276,'ITS Apps-IIPM'!$E$4:$V$291,15,FALSE),"")</f>
        <v>Yearly</v>
      </c>
      <c r="G276" s="79" t="str">
        <f>IF(NOT(ISBLANK(VLOOKUP(A276,'ITS Apps-IIPM'!$E$4:$V$291,3,FALSE))),VLOOKUP(A276,'ITS Apps-IIPM'!$E$4:$V$291,3,FALSE),"")</f>
        <v>Uy, Mark Anthony (RBC IS)</v>
      </c>
      <c r="H276" s="79" t="str">
        <f>IF("5-Confirmed SLA Not Required"=VLOOKUP(A276,'ITS Apps-IIPM'!$E$4:$V$291,12,FALSE),"N/A",IF("2-In Progress"=VLOOKUP(A276,'ITS Apps-IIPM'!$E$4:$V$291,12,FALSE),"In Progress",""))</f>
        <v/>
      </c>
      <c r="I276" s="79" t="str">
        <f>IF(NOT(ISBLANK(VLOOKUP(A276,'ITS Apps-IIPM'!$E$4:$V$291,18,FALSE))),VLOOKUP(A276,'ITS Apps-IIPM'!$E$4:$V$291,18,FALSE),"")</f>
        <v>Updated in Mar 2017</v>
      </c>
      <c r="J276" s="79" t="str">
        <f>IF(NOT(ISBLANK(VLOOKUP(A276,'ITS Apps-IIPM'!$E$4:$BB$291,21,FALSE))),VLOOKUP(A276,'ITS Apps-IIPM'!$E$4:$BB$291,21,FALSE),"")</f>
        <v>1-In Good Standing</v>
      </c>
      <c r="K276" s="79" t="str">
        <f>IF(NOT(ISBLANK(VLOOKUP(A276,'ITS Apps-IIPM'!$E$4:$BB$291,22,FALSE))),VLOOKUP(A276,'ITS Apps-IIPM'!$E$4:$BB$291,22,FALSE),"")</f>
        <v/>
      </c>
      <c r="L276" s="79" t="str">
        <f>IF(NOT(ISBLANK(VLOOKUP(A276,'ITS Apps-IIPM'!$E$4:$BB$291,23,FALSE))),VLOOKUP(A276,'ITS Apps-IIPM'!$E$4:$BB$291,23,FALSE),"")</f>
        <v/>
      </c>
      <c r="M276" s="79" t="str">
        <f>IF(NOT(ISBLANK(VLOOKUP(A276,'ITS Apps-IIPM'!$E$4:$BB$291,24,FALSE))),VLOOKUP(A276,'ITS Apps-IIPM'!$E$4:$BB$291,24,FALSE),"")</f>
        <v>1-In Good Standing</v>
      </c>
      <c r="N276" s="79" t="str">
        <f>IF(NOT(ISBLANK(VLOOKUP(A276,'ITS Apps-IIPM'!$E$4:$BB$291,25,FALSE))),VLOOKUP(A276,'ITS Apps-IIPM'!$E$4:$BB$291,25,FALSE),"")</f>
        <v/>
      </c>
    </row>
    <row r="277" spans="1:15">
      <c r="A277" s="56" t="s">
        <v>649</v>
      </c>
      <c r="B277" t="str">
        <f>IF(NOT(ISBLANK(VLOOKUP(A277,'ITS Apps-IIPM'!$E$4:$V$291,2,FALSE))),VLOOKUP(A277,'ITS Apps-IIPM'!$E$4:$V$291,2,FALSE),"")</f>
        <v>FINRAD</v>
      </c>
      <c r="C277" t="str">
        <f>IF(NOT(ISBLANK(VLOOKUP(A277,'ITS Apps-IIPM'!$E$4:$V$291,4,FALSE))),VLOOKUP(A277,'ITS Apps-IIPM'!$E$4:$V$291,4,FALSE),"")</f>
        <v>Markakis, Bob</v>
      </c>
      <c r="D277" s="79">
        <f>IF(NOT(ISBLANK(VLOOKUP(A277,'ITS Apps-IIPM'!$E$4:$V$291,13,FALSE))),VLOOKUP(A277,'ITS Apps-IIPM'!$E$4:$V$291,13,FALSE),"")</f>
        <v>42836</v>
      </c>
      <c r="E277" s="79">
        <f>IF(NOT(ISBLANK(VLOOKUP(A277,'ITS Apps-IIPM'!$E$4:$V$291,14,FALSE))),VLOOKUP(A277,'ITS Apps-IIPM'!$E$4:$V$291,14,FALSE),"")</f>
        <v>43200</v>
      </c>
      <c r="F277" s="79" t="str">
        <f>IF(NOT(ISBLANK(VLOOKUP(A277,'ITS Apps-IIPM'!$E$4:$V$291,15,FALSE))),VLOOKUP(A277,'ITS Apps-IIPM'!$E$4:$V$291,15,FALSE),"")</f>
        <v>Monthly</v>
      </c>
      <c r="G277" s="79" t="str">
        <f>IF(NOT(ISBLANK(VLOOKUP(A277,'ITS Apps-IIPM'!$E$4:$V$291,3,FALSE))),VLOOKUP(A277,'ITS Apps-IIPM'!$E$4:$V$291,3,FALSE),"")</f>
        <v>Spencer, Shirley (RBC IS)</v>
      </c>
      <c r="H277" s="79" t="str">
        <f>IF("5-Confirmed SLA Not Required"=VLOOKUP(A277,'ITS Apps-IIPM'!$E$4:$V$291,12,FALSE),"N/A",IF("2-In Progress"=VLOOKUP(A277,'ITS Apps-IIPM'!$E$4:$V$291,12,FALSE),"In Progress",""))</f>
        <v/>
      </c>
      <c r="I277" s="79" t="str">
        <f>IF(NOT(ISBLANK(VLOOKUP(A277,'ITS Apps-IIPM'!$E$4:$V$291,18,FALSE))),VLOOKUP(A277,'ITS Apps-IIPM'!$E$4:$V$291,18,FALSE),"")</f>
        <v>Can only be found through searching</v>
      </c>
      <c r="J277" s="79" t="str">
        <f>IF(NOT(ISBLANK(VLOOKUP(A277,'ITS Apps-IIPM'!$E$4:$BB$291,21,FALSE))),VLOOKUP(A277,'ITS Apps-IIPM'!$E$4:$BB$291,21,FALSE),"")</f>
        <v>3-Not Started</v>
      </c>
      <c r="K277" s="79" t="str">
        <f>IF(NOT(ISBLANK(VLOOKUP(A277,'ITS Apps-IIPM'!$E$4:$BB$291,22,FALSE))),VLOOKUP(A277,'ITS Apps-IIPM'!$E$4:$BB$291,22,FALSE),"")</f>
        <v/>
      </c>
      <c r="L277" s="79" t="str">
        <f>IF(NOT(ISBLANK(VLOOKUP(A277,'ITS Apps-IIPM'!$E$4:$BB$291,23,FALSE))),VLOOKUP(A277,'ITS Apps-IIPM'!$E$4:$BB$291,23,FALSE),"")</f>
        <v>vendor apps, don't expect to have KPIs</v>
      </c>
      <c r="M277" s="79" t="str">
        <f>IF(NOT(ISBLANK(VLOOKUP(A277,'ITS Apps-IIPM'!$E$4:$BB$291,24,FALSE))),VLOOKUP(A277,'ITS Apps-IIPM'!$E$4:$BB$291,24,FALSE),"")</f>
        <v>3-Not Started</v>
      </c>
      <c r="N277" s="79" t="str">
        <f>IF(NOT(ISBLANK(VLOOKUP(A277,'ITS Apps-IIPM'!$E$4:$BB$291,25,FALSE))),VLOOKUP(A277,'ITS Apps-IIPM'!$E$4:$BB$291,25,FALSE),"")</f>
        <v/>
      </c>
    </row>
    <row r="278" spans="1:15">
      <c r="A278" s="56" t="s">
        <v>651</v>
      </c>
      <c r="B278" t="str">
        <f>IF(NOT(ISBLANK(VLOOKUP(A278,'ITS Apps-IIPM'!$E$4:$V$291,2,FALSE))),VLOOKUP(A278,'ITS Apps-IIPM'!$E$4:$V$291,2,FALSE),"")</f>
        <v>CAPS</v>
      </c>
      <c r="C278" t="str">
        <f>IF(NOT(ISBLANK(VLOOKUP(A278,'ITS Apps-IIPM'!$E$4:$V$291,4,FALSE))),VLOOKUP(A278,'ITS Apps-IIPM'!$E$4:$V$291,4,FALSE),"")</f>
        <v>Markakis, Bob</v>
      </c>
      <c r="D278" s="79">
        <f>IF(NOT(ISBLANK(VLOOKUP(A278,'ITS Apps-IIPM'!$E$4:$V$291,13,FALSE))),VLOOKUP(A278,'ITS Apps-IIPM'!$E$4:$V$291,13,FALSE),"")</f>
        <v>42887</v>
      </c>
      <c r="E278" s="79" t="str">
        <f>IF(NOT(ISBLANK(VLOOKUP(A278,'ITS Apps-IIPM'!$E$4:$V$291,14,FALSE))),VLOOKUP(A278,'ITS Apps-IIPM'!$E$4:$V$291,14,FALSE),"")</f>
        <v/>
      </c>
      <c r="F278" s="79" t="str">
        <f>IF(NOT(ISBLANK(VLOOKUP(A278,'ITS Apps-IIPM'!$E$4:$V$291,15,FALSE))),VLOOKUP(A278,'ITS Apps-IIPM'!$E$4:$V$291,15,FALSE),"")</f>
        <v>Mutually Agreeable</v>
      </c>
      <c r="G278" s="79" t="str">
        <f>IF(NOT(ISBLANK(VLOOKUP(A278,'ITS Apps-IIPM'!$E$4:$V$291,3,FALSE))),VLOOKUP(A278,'ITS Apps-IIPM'!$E$4:$V$291,3,FALSE),"")</f>
        <v>Williamson, Craig (RBC IS)</v>
      </c>
      <c r="H278" s="79" t="str">
        <f>IF("5-Confirmed SLA Not Required"=VLOOKUP(A278,'ITS Apps-IIPM'!$E$4:$V$291,12,FALSE),"N/A",IF("2-In Progress"=VLOOKUP(A278,'ITS Apps-IIPM'!$E$4:$V$291,12,FALSE),"In Progress",""))</f>
        <v/>
      </c>
      <c r="I278" s="79" t="str">
        <f>IF(NOT(ISBLANK(VLOOKUP(A278,'ITS Apps-IIPM'!$E$4:$V$291,18,FALSE))),VLOOKUP(A278,'ITS Apps-IIPM'!$E$4:$V$291,18,FALSE),"")</f>
        <v/>
      </c>
      <c r="J278" s="79" t="str">
        <f>IF(NOT(ISBLANK(VLOOKUP(A278,'ITS Apps-IIPM'!$E$4:$BB$291,21,FALSE))),VLOOKUP(A278,'ITS Apps-IIPM'!$E$4:$BB$291,21,FALSE),"")</f>
        <v>1-In Good Standing</v>
      </c>
      <c r="K278" s="79" t="str">
        <f>IF(NOT(ISBLANK(VLOOKUP(A278,'ITS Apps-IIPM'!$E$4:$BB$291,22,FALSE))),VLOOKUP(A278,'ITS Apps-IIPM'!$E$4:$BB$291,22,FALSE),"")</f>
        <v/>
      </c>
      <c r="L278" s="79" t="str">
        <f>IF(NOT(ISBLANK(VLOOKUP(A278,'ITS Apps-IIPM'!$E$4:$BB$291,23,FALSE))),VLOOKUP(A278,'ITS Apps-IIPM'!$E$4:$BB$291,23,FALSE),"")</f>
        <v/>
      </c>
      <c r="M278" s="79" t="str">
        <f>IF(NOT(ISBLANK(VLOOKUP(A278,'ITS Apps-IIPM'!$E$4:$BB$291,24,FALSE))),VLOOKUP(A278,'ITS Apps-IIPM'!$E$4:$BB$291,24,FALSE),"")</f>
        <v>6-Infrastructure/ Availability Implemented</v>
      </c>
      <c r="N278" s="79" t="str">
        <f>IF(NOT(ISBLANK(VLOOKUP(A278,'ITS Apps-IIPM'!$E$4:$BB$291,25,FALSE))),VLOOKUP(A278,'ITS Apps-IIPM'!$E$4:$BB$291,25,FALSE),"")</f>
        <v/>
      </c>
    </row>
    <row r="279" spans="1:15">
      <c r="A279" s="56" t="s">
        <v>653</v>
      </c>
      <c r="B279" t="str">
        <f>IF(NOT(ISBLANK(VLOOKUP(A279,'ITS Apps-IIPM'!$E$4:$V$291,2,FALSE))),VLOOKUP(A279,'ITS Apps-IIPM'!$E$4:$V$291,2,FALSE),"")</f>
        <v>BaNCS</v>
      </c>
      <c r="C279" t="str">
        <f>IF(NOT(ISBLANK(VLOOKUP(A279,'ITS Apps-IIPM'!$E$4:$V$291,4,FALSE))),VLOOKUP(A279,'ITS Apps-IIPM'!$E$4:$V$291,4,FALSE),"")</f>
        <v>Markakis, Bob</v>
      </c>
      <c r="D279" s="79">
        <f>IF(NOT(ISBLANK(VLOOKUP(A279,'ITS Apps-IIPM'!$E$4:$V$291,13,FALSE))),VLOOKUP(A279,'ITS Apps-IIPM'!$E$4:$V$291,13,FALSE),"")</f>
        <v>42789</v>
      </c>
      <c r="E279" s="79">
        <f>IF(NOT(ISBLANK(VLOOKUP(A279,'ITS Apps-IIPM'!$E$4:$V$291,14,FALSE))),VLOOKUP(A279,'ITS Apps-IIPM'!$E$4:$V$291,14,FALSE),"")</f>
        <v>43154</v>
      </c>
      <c r="F279" s="79" t="str">
        <f>IF(NOT(ISBLANK(VLOOKUP(A279,'ITS Apps-IIPM'!$E$4:$V$291,15,FALSE))),VLOOKUP(A279,'ITS Apps-IIPM'!$E$4:$V$291,15,FALSE),"")</f>
        <v>Quarterly</v>
      </c>
      <c r="G279" s="79" t="str">
        <f>IF(NOT(ISBLANK(VLOOKUP(A279,'ITS Apps-IIPM'!$E$4:$V$291,3,FALSE))),VLOOKUP(A279,'ITS Apps-IIPM'!$E$4:$V$291,3,FALSE),"")</f>
        <v>Bibisi, Marian (RBC IS)</v>
      </c>
      <c r="H279" s="79" t="str">
        <f>IF("5-Confirmed SLA Not Required"=VLOOKUP(A279,'ITS Apps-IIPM'!$E$4:$V$291,12,FALSE),"N/A",IF("2-In Progress"=VLOOKUP(A279,'ITS Apps-IIPM'!$E$4:$V$291,12,FALSE),"In Progress",""))</f>
        <v/>
      </c>
      <c r="I279" s="79" t="str">
        <f>IF(NOT(ISBLANK(VLOOKUP(A279,'ITS Apps-IIPM'!$E$4:$V$291,18,FALSE))),VLOOKUP(A279,'ITS Apps-IIPM'!$E$4:$V$291,18,FALSE),"")</f>
        <v/>
      </c>
      <c r="J279" s="79" t="str">
        <f>IF(NOT(ISBLANK(VLOOKUP(A279,'ITS Apps-IIPM'!$E$4:$BB$291,21,FALSE))),VLOOKUP(A279,'ITS Apps-IIPM'!$E$4:$BB$291,21,FALSE),"")</f>
        <v>1-In Good Standing</v>
      </c>
      <c r="K279" s="79" t="str">
        <f>IF(NOT(ISBLANK(VLOOKUP(A279,'ITS Apps-IIPM'!$E$4:$BB$291,22,FALSE))),VLOOKUP(A279,'ITS Apps-IIPM'!$E$4:$BB$291,22,FALSE),"")</f>
        <v/>
      </c>
      <c r="L279" s="79" t="str">
        <f>IF(NOT(ISBLANK(VLOOKUP(A279,'ITS Apps-IIPM'!$E$4:$BB$291,23,FALSE))),VLOOKUP(A279,'ITS Apps-IIPM'!$E$4:$BB$291,23,FALSE),"")</f>
        <v/>
      </c>
      <c r="M279" s="79" t="str">
        <f>IF(NOT(ISBLANK(VLOOKUP(A279,'ITS Apps-IIPM'!$E$4:$BB$291,24,FALSE))),VLOOKUP(A279,'ITS Apps-IIPM'!$E$4:$BB$291,24,FALSE),"")</f>
        <v>1-In Good Standing</v>
      </c>
      <c r="N279" s="79" t="str">
        <f>IF(NOT(ISBLANK(VLOOKUP(A279,'ITS Apps-IIPM'!$E$4:$BB$291,25,FALSE))),VLOOKUP(A279,'ITS Apps-IIPM'!$E$4:$BB$291,25,FALSE),"")</f>
        <v/>
      </c>
    </row>
    <row r="280" spans="1:15">
      <c r="A280" s="56" t="s">
        <v>655</v>
      </c>
      <c r="B280" t="str">
        <f>IF(NOT(ISBLANK(VLOOKUP(A280,'ITS Apps-IIPM'!$E$4:$V$291,2,FALSE))),VLOOKUP(A280,'ITS Apps-IIPM'!$E$4:$V$291,2,FALSE),"")</f>
        <v>Security Class Action</v>
      </c>
      <c r="C280" t="str">
        <f>IF(NOT(ISBLANK(VLOOKUP(A280,'ITS Apps-IIPM'!$E$4:$V$291,4,FALSE))),VLOOKUP(A280,'ITS Apps-IIPM'!$E$4:$V$291,4,FALSE),"")</f>
        <v>Markakis, Bob</v>
      </c>
      <c r="D280" s="79">
        <f>IF(NOT(ISBLANK(VLOOKUP(A280,'ITS Apps-IIPM'!$E$4:$V$291,13,FALSE))),VLOOKUP(A280,'ITS Apps-IIPM'!$E$4:$V$291,13,FALSE),"")</f>
        <v>43187</v>
      </c>
      <c r="E280" s="79">
        <f>IF(NOT(ISBLANK(VLOOKUP(A280,'ITS Apps-IIPM'!$E$4:$V$291,14,FALSE))),VLOOKUP(A280,'ITS Apps-IIPM'!$E$4:$V$291,14,FALSE),"")</f>
        <v>43552</v>
      </c>
      <c r="F280" s="79" t="str">
        <f>IF(NOT(ISBLANK(VLOOKUP(A280,'ITS Apps-IIPM'!$E$4:$V$291,15,FALSE))),VLOOKUP(A280,'ITS Apps-IIPM'!$E$4:$V$291,15,FALSE),"")</f>
        <v>Quarterly</v>
      </c>
      <c r="G280" s="79" t="str">
        <f>IF(NOT(ISBLANK(VLOOKUP(A280,'ITS Apps-IIPM'!$E$4:$V$291,3,FALSE))),VLOOKUP(A280,'ITS Apps-IIPM'!$E$4:$V$291,3,FALSE),"")</f>
        <v>Villaruel, Norman (RBC IS)</v>
      </c>
      <c r="H280" s="79" t="str">
        <f>IF("5-Confirmed SLA Not Required"=VLOOKUP(A280,'ITS Apps-IIPM'!$E$4:$V$291,12,FALSE),"N/A",IF("2-In Progress"=VLOOKUP(A280,'ITS Apps-IIPM'!$E$4:$V$291,12,FALSE),"In Progress",""))</f>
        <v/>
      </c>
      <c r="I280" s="79" t="str">
        <f>IF(NOT(ISBLANK(VLOOKUP(A280,'ITS Apps-IIPM'!$E$4:$V$291,18,FALSE))),VLOOKUP(A280,'ITS Apps-IIPM'!$E$4:$V$291,18,FALSE),"")</f>
        <v/>
      </c>
      <c r="J280" s="79" t="str">
        <f>IF(NOT(ISBLANK(VLOOKUP(A280,'ITS Apps-IIPM'!$E$4:$BB$291,21,FALSE))),VLOOKUP(A280,'ITS Apps-IIPM'!$E$4:$BB$291,21,FALSE),"")</f>
        <v>1-In Good Standing</v>
      </c>
      <c r="K280" s="79" t="str">
        <f>IF(NOT(ISBLANK(VLOOKUP(A280,'ITS Apps-IIPM'!$E$4:$BB$291,22,FALSE))),VLOOKUP(A280,'ITS Apps-IIPM'!$E$4:$BB$291,22,FALSE),"")</f>
        <v/>
      </c>
      <c r="L280" s="79" t="str">
        <f>IF(NOT(ISBLANK(VLOOKUP(A280,'ITS Apps-IIPM'!$E$4:$BB$291,23,FALSE))),VLOOKUP(A280,'ITS Apps-IIPM'!$E$4:$BB$291,23,FALSE),"")</f>
        <v/>
      </c>
      <c r="M280" s="79" t="str">
        <f>IF(NOT(ISBLANK(VLOOKUP(A280,'ITS Apps-IIPM'!$E$4:$BB$291,24,FALSE))),VLOOKUP(A280,'ITS Apps-IIPM'!$E$4:$BB$291,24,FALSE),"")</f>
        <v>1-In Good Standing</v>
      </c>
      <c r="N280" s="79" t="str">
        <f>IF(NOT(ISBLANK(VLOOKUP(A280,'ITS Apps-IIPM'!$E$4:$BB$291,25,FALSE))),VLOOKUP(A280,'ITS Apps-IIPM'!$E$4:$BB$291,25,FALSE),"")</f>
        <v/>
      </c>
      <c r="O280" t="b">
        <v>1</v>
      </c>
    </row>
    <row r="281" spans="1:15">
      <c r="A281" s="56" t="s">
        <v>657</v>
      </c>
      <c r="B281" t="str">
        <f>IF(NOT(ISBLANK(VLOOKUP(A281,'ITS Apps-IIPM'!$E$4:$V$291,2,FALSE))),VLOOKUP(A281,'ITS Apps-IIPM'!$E$4:$V$291,2,FALSE),"")</f>
        <v>Investor Services Online</v>
      </c>
      <c r="C281" t="str">
        <f>IF(NOT(ISBLANK(VLOOKUP(A281,'ITS Apps-IIPM'!$E$4:$V$291,4,FALSE))),VLOOKUP(A281,'ITS Apps-IIPM'!$E$4:$V$291,4,FALSE),"")</f>
        <v>Markakis, Bob</v>
      </c>
      <c r="D281" s="79">
        <f>IF(NOT(ISBLANK(VLOOKUP(A281,'ITS Apps-IIPM'!$E$4:$V$291,13,FALSE))),VLOOKUP(A281,'ITS Apps-IIPM'!$E$4:$V$291,13,FALSE),"")</f>
        <v>42783</v>
      </c>
      <c r="E281" s="79">
        <f>IF(NOT(ISBLANK(VLOOKUP(A281,'ITS Apps-IIPM'!$E$4:$V$291,14,FALSE))),VLOOKUP(A281,'ITS Apps-IIPM'!$E$4:$V$291,14,FALSE),"")</f>
        <v>43147</v>
      </c>
      <c r="F281" s="79" t="str">
        <f>IF(NOT(ISBLANK(VLOOKUP(A281,'ITS Apps-IIPM'!$E$4:$V$291,15,FALSE))),VLOOKUP(A281,'ITS Apps-IIPM'!$E$4:$V$291,15,FALSE),"")</f>
        <v>Monthly</v>
      </c>
      <c r="G281" s="79" t="str">
        <f>IF(NOT(ISBLANK(VLOOKUP(A281,'ITS Apps-IIPM'!$E$4:$V$291,3,FALSE))),VLOOKUP(A281,'ITS Apps-IIPM'!$E$4:$V$291,3,FALSE),"")</f>
        <v>Vernon, Howard Hugh</v>
      </c>
      <c r="H281" s="79" t="str">
        <f>IF("5-Confirmed SLA Not Required"=VLOOKUP(A281,'ITS Apps-IIPM'!$E$4:$V$291,12,FALSE),"N/A",IF("2-In Progress"=VLOOKUP(A281,'ITS Apps-IIPM'!$E$4:$V$291,12,FALSE),"In Progress",""))</f>
        <v/>
      </c>
      <c r="I281" s="79" t="str">
        <f>IF(NOT(ISBLANK(VLOOKUP(A281,'ITS Apps-IIPM'!$E$4:$V$291,18,FALSE))),VLOOKUP(A281,'ITS Apps-IIPM'!$E$4:$V$291,18,FALSE),"")</f>
        <v/>
      </c>
      <c r="J281" s="79" t="str">
        <f>IF(NOT(ISBLANK(VLOOKUP(A281,'ITS Apps-IIPM'!$E$4:$BB$291,21,FALSE))),VLOOKUP(A281,'ITS Apps-IIPM'!$E$4:$BB$291,21,FALSE),"")</f>
        <v>1-In Good Standing</v>
      </c>
      <c r="K281" s="79" t="str">
        <f>IF(NOT(ISBLANK(VLOOKUP(A281,'ITS Apps-IIPM'!$E$4:$BB$291,22,FALSE))),VLOOKUP(A281,'ITS Apps-IIPM'!$E$4:$BB$291,22,FALSE),"")</f>
        <v/>
      </c>
      <c r="L281" s="79" t="str">
        <f>IF(NOT(ISBLANK(VLOOKUP(A281,'ITS Apps-IIPM'!$E$4:$BB$291,23,FALSE))),VLOOKUP(A281,'ITS Apps-IIPM'!$E$4:$BB$291,23,FALSE),"")</f>
        <v/>
      </c>
      <c r="M281" s="79" t="str">
        <f>IF(NOT(ISBLANK(VLOOKUP(A281,'ITS Apps-IIPM'!$E$4:$BB$291,24,FALSE))),VLOOKUP(A281,'ITS Apps-IIPM'!$E$4:$BB$291,24,FALSE),"")</f>
        <v>1-In Good Standing</v>
      </c>
      <c r="N281" s="79" t="str">
        <f>IF(NOT(ISBLANK(VLOOKUP(A281,'ITS Apps-IIPM'!$E$4:$BB$291,25,FALSE))),VLOOKUP(A281,'ITS Apps-IIPM'!$E$4:$BB$291,25,FALSE),"")</f>
        <v/>
      </c>
    </row>
    <row r="282" spans="1:15">
      <c r="A282" s="56" t="s">
        <v>661</v>
      </c>
      <c r="B282" t="str">
        <f>IF(NOT(ISBLANK(VLOOKUP(A282,'ITS Apps-IIPM'!$E$4:$V$291,2,FALSE))),VLOOKUP(A282,'ITS Apps-IIPM'!$E$4:$V$291,2,FALSE),"")</f>
        <v>HFS</v>
      </c>
      <c r="C282" t="str">
        <f>IF(NOT(ISBLANK(VLOOKUP(A282,'ITS Apps-IIPM'!$E$4:$V$291,4,FALSE))),VLOOKUP(A282,'ITS Apps-IIPM'!$E$4:$V$291,4,FALSE),"")</f>
        <v>Rastegar, Afsaneh</v>
      </c>
      <c r="D282" s="79">
        <f>IF(NOT(ISBLANK(VLOOKUP(A282,'ITS Apps-IIPM'!$E$4:$V$291,13,FALSE))),VLOOKUP(A282,'ITS Apps-IIPM'!$E$4:$V$291,13,FALSE),"")</f>
        <v>43188</v>
      </c>
      <c r="E282" s="79">
        <f>IF(NOT(ISBLANK(VLOOKUP(A282,'ITS Apps-IIPM'!$E$4:$V$291,14,FALSE))),VLOOKUP(A282,'ITS Apps-IIPM'!$E$4:$V$291,14,FALSE),"")</f>
        <v>43553</v>
      </c>
      <c r="F282" s="79" t="str">
        <f>IF(NOT(ISBLANK(VLOOKUP(A282,'ITS Apps-IIPM'!$E$4:$V$291,15,FALSE))),VLOOKUP(A282,'ITS Apps-IIPM'!$E$4:$V$291,15,FALSE),"")</f>
        <v>Quarterly</v>
      </c>
      <c r="G282" s="79" t="str">
        <f>IF(NOT(ISBLANK(VLOOKUP(A282,'ITS Apps-IIPM'!$E$4:$V$291,3,FALSE))),VLOOKUP(A282,'ITS Apps-IIPM'!$E$4:$V$291,3,FALSE),"")</f>
        <v>Landau, Nataliya (RBC IS)</v>
      </c>
      <c r="H282" s="79" t="str">
        <f>IF("5-Confirmed SLA Not Required"=VLOOKUP(A282,'ITS Apps-IIPM'!$E$4:$V$291,12,FALSE),"N/A",IF("2-In Progress"=VLOOKUP(A282,'ITS Apps-IIPM'!$E$4:$V$291,12,FALSE),"In Progress",""))</f>
        <v/>
      </c>
      <c r="I282" s="79" t="str">
        <f>IF(NOT(ISBLANK(VLOOKUP(A282,'ITS Apps-IIPM'!$E$4:$V$291,18,FALSE))),VLOOKUP(A282,'ITS Apps-IIPM'!$E$4:$V$291,18,FALSE),"")</f>
        <v/>
      </c>
      <c r="J282" s="79" t="str">
        <f>IF(NOT(ISBLANK(VLOOKUP(A282,'ITS Apps-IIPM'!$E$4:$BB$291,21,FALSE))),VLOOKUP(A282,'ITS Apps-IIPM'!$E$4:$BB$291,21,FALSE),"")</f>
        <v>1-In Good Standing</v>
      </c>
      <c r="K282" s="79" t="str">
        <f>IF(NOT(ISBLANK(VLOOKUP(A282,'ITS Apps-IIPM'!$E$4:$BB$291,22,FALSE))),VLOOKUP(A282,'ITS Apps-IIPM'!$E$4:$BB$291,22,FALSE),"")</f>
        <v/>
      </c>
      <c r="L282" s="79" t="str">
        <f>IF(NOT(ISBLANK(VLOOKUP(A282,'ITS Apps-IIPM'!$E$4:$BB$291,23,FALSE))),VLOOKUP(A282,'ITS Apps-IIPM'!$E$4:$BB$291,23,FALSE),"")</f>
        <v/>
      </c>
      <c r="M282" s="79" t="str">
        <f>IF(NOT(ISBLANK(VLOOKUP(A282,'ITS Apps-IIPM'!$E$4:$BB$291,24,FALSE))),VLOOKUP(A282,'ITS Apps-IIPM'!$E$4:$BB$291,24,FALSE),"")</f>
        <v>1-In Good Standing</v>
      </c>
      <c r="N282" s="79" t="str">
        <f>IF(NOT(ISBLANK(VLOOKUP(A282,'ITS Apps-IIPM'!$E$4:$BB$291,25,FALSE))),VLOOKUP(A282,'ITS Apps-IIPM'!$E$4:$BB$291,25,FALSE),"")</f>
        <v/>
      </c>
      <c r="O282" t="b">
        <v>1</v>
      </c>
    </row>
    <row r="283" spans="1:15">
      <c r="A283" s="56"/>
      <c r="F283" s="79"/>
      <c r="G283" s="79"/>
      <c r="H283" s="79"/>
      <c r="I283" s="79"/>
      <c r="J283" s="79"/>
      <c r="K283" s="79"/>
      <c r="L283" s="79"/>
      <c r="M283" s="79"/>
      <c r="N283" s="79"/>
    </row>
    <row r="284" spans="1:15">
      <c r="A284" s="56"/>
      <c r="F284" s="79"/>
      <c r="G284" s="79"/>
      <c r="H284" s="79"/>
      <c r="I284" s="79"/>
      <c r="J284" s="79"/>
      <c r="K284" s="79"/>
      <c r="L284" s="79"/>
      <c r="M284" s="79"/>
      <c r="N284" s="79"/>
    </row>
    <row r="285" spans="1:15">
      <c r="A285" s="56"/>
      <c r="F285" s="79"/>
      <c r="G285" s="79"/>
      <c r="H285" s="79"/>
      <c r="I285" s="79"/>
      <c r="J285" s="79"/>
      <c r="K285" s="79"/>
      <c r="L285" s="79"/>
      <c r="M285" s="79"/>
      <c r="N285" s="79"/>
    </row>
    <row r="286" spans="1:15">
      <c r="A286" s="56"/>
      <c r="F286" s="79"/>
      <c r="G286" s="79"/>
      <c r="H286" s="79"/>
      <c r="I286" s="79"/>
      <c r="J286" s="79"/>
      <c r="K286" s="79"/>
      <c r="L286" s="79"/>
      <c r="M286" s="79"/>
      <c r="N286" s="79"/>
    </row>
    <row r="287" spans="1:15">
      <c r="A287" s="56"/>
      <c r="F287" s="79"/>
      <c r="G287" s="79"/>
      <c r="H287" s="79"/>
      <c r="I287" s="79"/>
      <c r="J287" s="79"/>
      <c r="K287" s="79"/>
      <c r="L287" s="79"/>
      <c r="M287" s="79"/>
      <c r="N287" s="79"/>
    </row>
    <row r="288" spans="1:15">
      <c r="A288" s="56"/>
      <c r="F288" s="79"/>
      <c r="G288" s="79"/>
      <c r="H288" s="79"/>
      <c r="I288" s="79"/>
      <c r="J288" s="79"/>
      <c r="K288" s="79"/>
      <c r="L288" s="79"/>
      <c r="M288" s="79"/>
      <c r="N288" s="79"/>
    </row>
    <row r="289" spans="1:14">
      <c r="A289" s="56"/>
      <c r="F289" s="79"/>
      <c r="G289" s="79"/>
      <c r="H289" s="79"/>
      <c r="I289" s="79"/>
      <c r="J289" s="79"/>
      <c r="K289" s="79"/>
      <c r="L289" s="79"/>
      <c r="M289" s="79"/>
      <c r="N289" s="79"/>
    </row>
    <row r="290" spans="1:14">
      <c r="A290" s="56"/>
      <c r="F290" s="79"/>
      <c r="G290" s="79"/>
      <c r="H290" s="79"/>
      <c r="I290" s="79"/>
      <c r="J290" s="79"/>
      <c r="K290" s="79"/>
      <c r="L290" s="79"/>
      <c r="M290" s="79"/>
      <c r="N290" s="79"/>
    </row>
    <row r="291" spans="1:14">
      <c r="A291" s="56"/>
      <c r="F291" s="79"/>
      <c r="G291" s="79"/>
      <c r="H291" s="79"/>
      <c r="I291" s="79"/>
      <c r="J291" s="79"/>
      <c r="K291" s="79"/>
      <c r="L291" s="79"/>
      <c r="M291" s="79"/>
      <c r="N291" s="79"/>
    </row>
    <row r="292" spans="1:14">
      <c r="A292" s="56"/>
      <c r="F292" s="79"/>
      <c r="G292" s="79"/>
      <c r="H292" s="79"/>
      <c r="I292" s="79"/>
      <c r="J292" s="79"/>
      <c r="K292" s="79"/>
      <c r="L292" s="79"/>
      <c r="M292" s="79"/>
      <c r="N292" s="79"/>
    </row>
    <row r="293" spans="1:14">
      <c r="A293" s="56"/>
      <c r="F293" s="79"/>
      <c r="G293" s="79"/>
      <c r="H293" s="79"/>
      <c r="I293" s="79"/>
      <c r="J293" s="79"/>
      <c r="K293" s="79"/>
      <c r="L293" s="79"/>
      <c r="M293" s="79"/>
      <c r="N293" s="79"/>
    </row>
    <row r="294" spans="1:14">
      <c r="A294" s="56"/>
      <c r="F294" s="79"/>
      <c r="G294" s="79"/>
      <c r="H294" s="79"/>
      <c r="I294" s="79"/>
      <c r="J294" s="79"/>
      <c r="K294" s="79"/>
      <c r="L294" s="79"/>
      <c r="M294" s="79"/>
      <c r="N294" s="79"/>
    </row>
    <row r="295" spans="1:14">
      <c r="A295" s="56"/>
      <c r="F295" s="79"/>
      <c r="G295" s="79"/>
      <c r="H295" s="79"/>
      <c r="I295" s="79"/>
      <c r="J295" s="79"/>
      <c r="K295" s="79"/>
      <c r="L295" s="79"/>
      <c r="M295" s="79"/>
      <c r="N295" s="79"/>
    </row>
    <row r="296" spans="1:14">
      <c r="A296" s="56"/>
      <c r="F296" s="79"/>
      <c r="G296" s="79"/>
      <c r="H296" s="79"/>
      <c r="I296" s="79"/>
      <c r="J296" s="79"/>
      <c r="K296" s="79"/>
      <c r="L296" s="79"/>
      <c r="M296" s="79"/>
      <c r="N296" s="79"/>
    </row>
    <row r="297" spans="1:14">
      <c r="A297" s="56"/>
      <c r="F297" s="79"/>
      <c r="G297" s="79"/>
      <c r="H297" s="79"/>
      <c r="I297" s="79"/>
      <c r="J297" s="79"/>
      <c r="K297" s="79"/>
      <c r="L297" s="79"/>
      <c r="M297" s="79"/>
      <c r="N297" s="79"/>
    </row>
    <row r="298" spans="1:14">
      <c r="A298" s="56"/>
      <c r="F298" s="79"/>
      <c r="G298" s="79"/>
      <c r="H298" s="79"/>
      <c r="I298" s="79"/>
      <c r="J298" s="79"/>
      <c r="K298" s="79"/>
      <c r="L298" s="79"/>
      <c r="M298" s="79"/>
      <c r="N298" s="79"/>
    </row>
    <row r="299" spans="1:14">
      <c r="A299" s="56"/>
      <c r="F299" s="79"/>
      <c r="G299" s="79"/>
      <c r="H299" s="79"/>
      <c r="I299" s="79"/>
      <c r="J299" s="79"/>
      <c r="K299" s="79"/>
      <c r="L299" s="79"/>
      <c r="M299" s="79"/>
      <c r="N299" s="79"/>
    </row>
    <row r="300" spans="1:14">
      <c r="A300" s="56"/>
      <c r="F300" s="79"/>
      <c r="G300" s="79"/>
      <c r="H300" s="79"/>
      <c r="I300" s="79"/>
      <c r="J300" s="79"/>
      <c r="K300" s="79"/>
      <c r="L300" s="79"/>
      <c r="M300" s="79"/>
      <c r="N300" s="79"/>
    </row>
    <row r="301" spans="1:14">
      <c r="A301" s="56"/>
      <c r="F301" s="79"/>
      <c r="G301" s="79"/>
      <c r="H301" s="79"/>
      <c r="I301" s="79"/>
      <c r="J301" s="79"/>
      <c r="K301" s="79"/>
      <c r="L301" s="79"/>
      <c r="M301" s="79"/>
      <c r="N301" s="79"/>
    </row>
    <row r="302" spans="1:14">
      <c r="A302" s="56"/>
      <c r="F302" s="79"/>
      <c r="G302" s="79"/>
      <c r="H302" s="79"/>
      <c r="I302" s="79"/>
      <c r="J302" s="79"/>
      <c r="K302" s="79"/>
      <c r="L302" s="79"/>
      <c r="M302" s="79"/>
      <c r="N302" s="79"/>
    </row>
    <row r="303" spans="1:14">
      <c r="A303" s="56"/>
      <c r="F303" s="79"/>
      <c r="G303" s="79"/>
      <c r="H303" s="79"/>
      <c r="I303" s="79"/>
      <c r="J303" s="79"/>
      <c r="K303" s="79"/>
      <c r="L303" s="79"/>
      <c r="M303" s="79"/>
      <c r="N303" s="79"/>
    </row>
    <row r="304" spans="1:14">
      <c r="A304" s="56"/>
      <c r="F304" s="79"/>
      <c r="G304" s="79"/>
      <c r="H304" s="79"/>
      <c r="I304" s="79"/>
      <c r="J304" s="79"/>
      <c r="K304" s="79"/>
      <c r="L304" s="79"/>
      <c r="M304" s="79"/>
      <c r="N304" s="79"/>
    </row>
    <row r="305" spans="1:14">
      <c r="A305" s="56"/>
      <c r="F305" s="79"/>
      <c r="G305" s="79"/>
      <c r="H305" s="79"/>
      <c r="I305" s="79"/>
      <c r="J305" s="79"/>
      <c r="K305" s="79"/>
      <c r="L305" s="79"/>
      <c r="M305" s="79"/>
      <c r="N305" s="79"/>
    </row>
    <row r="306" spans="1:14">
      <c r="A306" s="56"/>
      <c r="F306" s="79"/>
      <c r="G306" s="79"/>
      <c r="H306" s="79"/>
      <c r="I306" s="79"/>
      <c r="J306" s="79"/>
      <c r="K306" s="79"/>
      <c r="L306" s="79"/>
      <c r="M306" s="79"/>
      <c r="N306" s="79"/>
    </row>
    <row r="307" spans="1:14">
      <c r="A307" s="56"/>
      <c r="F307" s="79"/>
      <c r="G307" s="79"/>
      <c r="H307" s="79"/>
      <c r="I307" s="79"/>
      <c r="J307" s="79"/>
      <c r="K307" s="79"/>
      <c r="L307" s="79"/>
      <c r="M307" s="79"/>
      <c r="N307" s="79"/>
    </row>
    <row r="308" spans="1:14">
      <c r="A308" s="56"/>
      <c r="F308" s="79"/>
      <c r="G308" s="79"/>
      <c r="H308" s="79"/>
      <c r="I308" s="79"/>
      <c r="J308" s="79"/>
      <c r="K308" s="79"/>
      <c r="L308" s="79"/>
      <c r="M308" s="79"/>
      <c r="N308" s="79"/>
    </row>
    <row r="309" spans="1:14">
      <c r="A309" s="56"/>
      <c r="F309" s="79"/>
      <c r="G309" s="79"/>
      <c r="H309" s="79"/>
      <c r="I309" s="79"/>
      <c r="J309" s="79"/>
      <c r="K309" s="79"/>
      <c r="L309" s="79"/>
      <c r="M309" s="79"/>
      <c r="N309" s="79"/>
    </row>
    <row r="310" spans="1:14">
      <c r="A310" s="56"/>
      <c r="F310" s="79"/>
      <c r="G310" s="79"/>
      <c r="H310" s="79"/>
      <c r="I310" s="79"/>
      <c r="J310" s="79"/>
      <c r="K310" s="79"/>
      <c r="L310" s="79"/>
      <c r="M310" s="79"/>
      <c r="N310" s="79"/>
    </row>
    <row r="311" spans="1:14">
      <c r="A311" s="56"/>
      <c r="F311" s="79"/>
      <c r="G311" s="79"/>
      <c r="H311" s="79"/>
      <c r="I311" s="79"/>
      <c r="J311" s="79"/>
      <c r="K311" s="79"/>
      <c r="L311" s="79"/>
      <c r="M311" s="79"/>
      <c r="N311" s="79"/>
    </row>
    <row r="312" spans="1:14">
      <c r="A312" s="56"/>
      <c r="F312" s="79"/>
      <c r="G312" s="79"/>
      <c r="H312" s="79"/>
      <c r="I312" s="79"/>
      <c r="J312" s="79"/>
      <c r="K312" s="79"/>
      <c r="L312" s="79"/>
      <c r="M312" s="79"/>
      <c r="N312" s="79"/>
    </row>
    <row r="313" spans="1:14">
      <c r="A313" s="56"/>
      <c r="F313" s="79"/>
      <c r="G313" s="79"/>
      <c r="H313" s="79"/>
      <c r="I313" s="79"/>
      <c r="J313" s="79"/>
      <c r="K313" s="79"/>
      <c r="L313" s="79"/>
      <c r="M313" s="79"/>
      <c r="N313" s="79"/>
    </row>
    <row r="314" spans="1:14">
      <c r="A314" s="56"/>
      <c r="F314" s="79"/>
      <c r="G314" s="79"/>
      <c r="H314" s="79"/>
      <c r="I314" s="79"/>
      <c r="J314" s="79"/>
      <c r="K314" s="79"/>
      <c r="L314" s="79"/>
      <c r="M314" s="79"/>
      <c r="N314" s="79"/>
    </row>
    <row r="315" spans="1:14">
      <c r="A315" s="56"/>
      <c r="F315" s="79"/>
      <c r="G315" s="79"/>
      <c r="H315" s="79"/>
      <c r="I315" s="79"/>
      <c r="J315" s="79"/>
      <c r="K315" s="79"/>
      <c r="L315" s="79"/>
      <c r="M315" s="79"/>
      <c r="N315" s="79"/>
    </row>
    <row r="316" spans="1:14">
      <c r="A316" s="56"/>
      <c r="F316" s="79"/>
      <c r="G316" s="79"/>
      <c r="H316" s="79"/>
      <c r="I316" s="79"/>
      <c r="J316" s="79"/>
      <c r="K316" s="79"/>
      <c r="L316" s="79"/>
      <c r="M316" s="79"/>
      <c r="N316" s="79"/>
    </row>
    <row r="317" spans="1:14">
      <c r="A317" s="56"/>
      <c r="F317" s="79"/>
      <c r="G317" s="79"/>
      <c r="H317" s="79"/>
      <c r="I317" s="79"/>
      <c r="J317" s="79"/>
      <c r="K317" s="79"/>
      <c r="L317" s="79"/>
      <c r="M317" s="79"/>
      <c r="N317" s="79"/>
    </row>
    <row r="318" spans="1:14">
      <c r="A318" s="56"/>
      <c r="F318" s="79"/>
      <c r="G318" s="79"/>
      <c r="H318" s="79"/>
      <c r="I318" s="79"/>
      <c r="J318" s="79"/>
      <c r="K318" s="79"/>
      <c r="L318" s="79"/>
      <c r="M318" s="79"/>
      <c r="N318" s="79"/>
    </row>
    <row r="319" spans="1:14">
      <c r="A319" s="56"/>
      <c r="F319" s="79"/>
      <c r="G319" s="79"/>
      <c r="H319" s="79"/>
      <c r="I319" s="79"/>
      <c r="J319" s="79"/>
      <c r="K319" s="79"/>
      <c r="L319" s="79"/>
      <c r="M319" s="79"/>
      <c r="N319" s="79"/>
    </row>
    <row r="320" spans="1:14">
      <c r="A320" s="56"/>
      <c r="F320" s="79"/>
      <c r="G320" s="79"/>
      <c r="H320" s="79"/>
      <c r="I320" s="79"/>
      <c r="J320" s="79"/>
      <c r="K320" s="79"/>
      <c r="L320" s="79"/>
      <c r="M320" s="79"/>
      <c r="N320" s="79"/>
    </row>
    <row r="321" spans="1:14">
      <c r="A321" s="56"/>
      <c r="F321" s="79"/>
      <c r="G321" s="79"/>
      <c r="H321" s="79"/>
      <c r="I321" s="79"/>
      <c r="J321" s="79"/>
      <c r="K321" s="79"/>
      <c r="L321" s="79"/>
      <c r="M321" s="79"/>
      <c r="N321" s="79"/>
    </row>
    <row r="322" spans="1:14">
      <c r="A322" s="56"/>
      <c r="F322" s="79"/>
      <c r="G322" s="79"/>
      <c r="H322" s="79"/>
      <c r="I322" s="79"/>
      <c r="J322" s="79"/>
      <c r="K322" s="79"/>
      <c r="L322" s="79"/>
      <c r="M322" s="79"/>
      <c r="N322" s="79"/>
    </row>
    <row r="323" spans="1:14">
      <c r="A323" s="56"/>
      <c r="F323" s="79"/>
      <c r="G323" s="79"/>
      <c r="H323" s="79"/>
      <c r="I323" s="79"/>
      <c r="J323" s="79"/>
      <c r="K323" s="79"/>
      <c r="L323" s="79"/>
      <c r="M323" s="79"/>
      <c r="N323" s="79"/>
    </row>
    <row r="324" spans="1:14">
      <c r="A324" s="56"/>
      <c r="F324" s="79"/>
      <c r="G324" s="79"/>
      <c r="H324" s="79"/>
      <c r="I324" s="79"/>
      <c r="J324" s="79"/>
      <c r="K324" s="79"/>
      <c r="L324" s="79"/>
      <c r="M324" s="79"/>
      <c r="N324" s="79"/>
    </row>
    <row r="325" spans="1:14">
      <c r="A325" s="56"/>
      <c r="F325" s="79"/>
      <c r="G325" s="79"/>
      <c r="H325" s="79"/>
      <c r="I325" s="79"/>
      <c r="J325" s="79"/>
      <c r="K325" s="79"/>
      <c r="L325" s="79"/>
      <c r="M325" s="79"/>
      <c r="N325" s="79"/>
    </row>
    <row r="326" spans="1:14">
      <c r="A326" s="56"/>
      <c r="F326" s="79"/>
      <c r="G326" s="79"/>
      <c r="H326" s="79"/>
      <c r="I326" s="79"/>
      <c r="J326" s="79"/>
      <c r="K326" s="79"/>
      <c r="L326" s="79"/>
      <c r="M326" s="79"/>
      <c r="N326" s="79"/>
    </row>
    <row r="327" spans="1:14">
      <c r="A327" s="56"/>
      <c r="F327" s="79"/>
      <c r="G327" s="79"/>
      <c r="H327" s="79"/>
      <c r="I327" s="79"/>
      <c r="J327" s="79"/>
      <c r="K327" s="79"/>
      <c r="L327" s="79"/>
      <c r="M327" s="79"/>
      <c r="N327" s="79"/>
    </row>
    <row r="328" spans="1:14">
      <c r="A328" s="56"/>
      <c r="F328" s="79"/>
      <c r="G328" s="79"/>
      <c r="H328" s="79"/>
      <c r="I328" s="79"/>
      <c r="J328" s="79"/>
      <c r="K328" s="79"/>
      <c r="L328" s="79"/>
      <c r="M328" s="79"/>
      <c r="N328" s="79"/>
    </row>
    <row r="329" spans="1:14">
      <c r="A329" s="56"/>
      <c r="F329" s="79"/>
      <c r="G329" s="79"/>
      <c r="H329" s="79"/>
      <c r="I329" s="79"/>
      <c r="J329" s="79"/>
      <c r="K329" s="79"/>
      <c r="L329" s="79"/>
      <c r="M329" s="79"/>
      <c r="N329" s="79"/>
    </row>
    <row r="330" spans="1:14">
      <c r="A330" s="56"/>
      <c r="F330" s="79"/>
      <c r="G330" s="79"/>
      <c r="H330" s="79"/>
      <c r="I330" s="79"/>
      <c r="J330" s="79"/>
      <c r="K330" s="79"/>
      <c r="L330" s="79"/>
      <c r="M330" s="79"/>
      <c r="N330" s="79"/>
    </row>
    <row r="331" spans="1:14">
      <c r="A331" s="56"/>
      <c r="F331" s="79"/>
      <c r="G331" s="79"/>
      <c r="H331" s="79"/>
      <c r="I331" s="79"/>
      <c r="J331" s="79"/>
      <c r="K331" s="79"/>
      <c r="L331" s="79"/>
      <c r="M331" s="79"/>
      <c r="N331" s="79"/>
    </row>
    <row r="332" spans="1:14">
      <c r="A332" s="56"/>
      <c r="F332" s="79"/>
      <c r="G332" s="79"/>
      <c r="H332" s="79"/>
      <c r="I332" s="79"/>
      <c r="J332" s="79"/>
      <c r="K332" s="79"/>
      <c r="L332" s="79"/>
      <c r="M332" s="79"/>
      <c r="N332" s="79"/>
    </row>
    <row r="333" spans="1:14">
      <c r="A333" s="56"/>
      <c r="F333" s="79"/>
      <c r="G333" s="79"/>
      <c r="H333" s="79"/>
      <c r="I333" s="79"/>
      <c r="J333" s="79"/>
      <c r="K333" s="79"/>
      <c r="L333" s="79"/>
      <c r="M333" s="79"/>
      <c r="N333" s="79"/>
    </row>
    <row r="334" spans="1:14">
      <c r="A334" s="56"/>
      <c r="F334" s="79"/>
      <c r="G334" s="79"/>
      <c r="H334" s="79"/>
      <c r="I334" s="79"/>
      <c r="J334" s="79"/>
      <c r="K334" s="79"/>
      <c r="L334" s="79"/>
      <c r="M334" s="79"/>
      <c r="N334" s="79"/>
    </row>
    <row r="335" spans="1:14">
      <c r="A335" s="56"/>
      <c r="F335" s="79"/>
      <c r="G335" s="79"/>
      <c r="H335" s="79"/>
      <c r="I335" s="79"/>
      <c r="J335" s="79"/>
      <c r="K335" s="79"/>
      <c r="L335" s="79"/>
      <c r="M335" s="79"/>
      <c r="N335" s="79"/>
    </row>
    <row r="336" spans="1:14">
      <c r="A336" s="56"/>
      <c r="F336" s="79"/>
      <c r="G336" s="79"/>
      <c r="H336" s="79"/>
      <c r="I336" s="79"/>
      <c r="J336" s="79"/>
      <c r="K336" s="79"/>
      <c r="L336" s="79"/>
      <c r="M336" s="79"/>
      <c r="N336" s="79"/>
    </row>
    <row r="337" spans="1:14">
      <c r="A337" s="56"/>
      <c r="F337" s="79"/>
      <c r="G337" s="79"/>
      <c r="H337" s="79"/>
      <c r="I337" s="79"/>
      <c r="J337" s="79"/>
      <c r="K337" s="79"/>
      <c r="L337" s="79"/>
      <c r="M337" s="79"/>
      <c r="N337" s="79"/>
    </row>
    <row r="338" spans="1:14">
      <c r="A338" s="56"/>
      <c r="F338" s="79"/>
      <c r="G338" s="79"/>
      <c r="H338" s="79"/>
      <c r="I338" s="79"/>
      <c r="J338" s="79"/>
      <c r="K338" s="79"/>
      <c r="L338" s="79"/>
      <c r="M338" s="79"/>
      <c r="N338" s="79"/>
    </row>
    <row r="339" spans="1:14">
      <c r="A339" s="56"/>
      <c r="F339" s="79"/>
      <c r="G339" s="79"/>
      <c r="H339" s="79"/>
      <c r="I339" s="79"/>
      <c r="J339" s="79"/>
      <c r="K339" s="79"/>
      <c r="L339" s="79"/>
      <c r="M339" s="79"/>
      <c r="N339" s="79"/>
    </row>
    <row r="340" spans="1:14">
      <c r="A340" s="56"/>
      <c r="F340" s="79"/>
      <c r="G340" s="79"/>
      <c r="H340" s="79"/>
      <c r="I340" s="79"/>
      <c r="J340" s="79"/>
      <c r="K340" s="79"/>
      <c r="L340" s="79"/>
      <c r="M340" s="79"/>
      <c r="N340" s="79"/>
    </row>
    <row r="341" spans="1:14">
      <c r="A341" s="56"/>
      <c r="F341" s="79"/>
      <c r="G341" s="79"/>
      <c r="H341" s="79"/>
      <c r="I341" s="79"/>
      <c r="J341" s="79"/>
      <c r="K341" s="79"/>
      <c r="L341" s="79"/>
      <c r="M341" s="79"/>
      <c r="N341" s="79"/>
    </row>
    <row r="342" spans="1:14">
      <c r="A342" s="56"/>
      <c r="F342" s="79"/>
      <c r="G342" s="79"/>
      <c r="H342" s="79"/>
      <c r="I342" s="79"/>
      <c r="J342" s="79"/>
      <c r="K342" s="79"/>
      <c r="L342" s="79"/>
      <c r="M342" s="79"/>
      <c r="N342" s="79"/>
    </row>
    <row r="343" spans="1:14">
      <c r="A343" s="56"/>
      <c r="F343" s="79"/>
      <c r="G343" s="79"/>
      <c r="H343" s="79"/>
      <c r="I343" s="79"/>
      <c r="J343" s="79"/>
      <c r="K343" s="79"/>
      <c r="L343" s="79"/>
      <c r="M343" s="79"/>
      <c r="N343" s="79"/>
    </row>
    <row r="344" spans="1:14">
      <c r="A344" s="56"/>
      <c r="F344" s="79"/>
      <c r="G344" s="79"/>
      <c r="H344" s="79"/>
      <c r="I344" s="79"/>
      <c r="J344" s="79"/>
      <c r="K344" s="79"/>
      <c r="L344" s="79"/>
      <c r="M344" s="79"/>
      <c r="N344" s="79"/>
    </row>
    <row r="345" spans="1:14">
      <c r="H345" s="79"/>
      <c r="I345" s="79"/>
      <c r="J345" s="79"/>
      <c r="K345" s="79"/>
      <c r="L345" s="79"/>
      <c r="M345" s="79"/>
      <c r="N345" s="79"/>
    </row>
    <row r="346" spans="1:14">
      <c r="H346" s="79"/>
      <c r="I346" s="79"/>
      <c r="J346" s="79"/>
      <c r="K346" s="79"/>
      <c r="L346" s="79"/>
      <c r="M346" s="79"/>
      <c r="N346" s="79"/>
    </row>
    <row r="347" spans="1:14">
      <c r="H347" s="79"/>
      <c r="I347" s="79"/>
      <c r="J347" s="79"/>
      <c r="K347" s="79"/>
      <c r="L347" s="79"/>
      <c r="M347" s="79"/>
      <c r="N347" s="79"/>
    </row>
    <row r="348" spans="1:14">
      <c r="H348" s="79"/>
      <c r="I348" s="79"/>
      <c r="J348" s="79"/>
      <c r="K348" s="79"/>
      <c r="L348" s="79"/>
      <c r="M348" s="79"/>
      <c r="N348" s="79"/>
    </row>
    <row r="349" spans="1:14">
      <c r="H349" s="79"/>
      <c r="I349" s="79"/>
      <c r="J349" s="79"/>
      <c r="K349" s="79"/>
      <c r="L349" s="79"/>
      <c r="M349" s="79"/>
      <c r="N349" s="79"/>
    </row>
    <row r="350" spans="1:14">
      <c r="H350" s="79"/>
      <c r="I350" s="79"/>
      <c r="J350" s="79"/>
      <c r="K350" s="79"/>
      <c r="L350" s="79"/>
      <c r="M350" s="79"/>
      <c r="N350" s="79"/>
    </row>
    <row r="351" spans="1:14">
      <c r="H351" s="79"/>
      <c r="I351" s="79"/>
      <c r="J351" s="79"/>
      <c r="K351" s="79"/>
      <c r="L351" s="79"/>
      <c r="M351" s="79"/>
      <c r="N351" s="79"/>
    </row>
    <row r="352" spans="1:14">
      <c r="H352" s="79"/>
      <c r="I352" s="79"/>
      <c r="J352" s="79"/>
      <c r="K352" s="79"/>
      <c r="L352" s="79"/>
      <c r="M352" s="79"/>
      <c r="N352" s="79"/>
    </row>
    <row r="353" spans="8:14">
      <c r="H353" s="79"/>
      <c r="I353" s="79"/>
      <c r="J353" s="79"/>
      <c r="K353" s="79"/>
      <c r="L353" s="79"/>
      <c r="M353" s="79"/>
      <c r="N353" s="79"/>
    </row>
    <row r="354" spans="8:14">
      <c r="H354" s="79"/>
      <c r="I354" s="79"/>
      <c r="J354" s="79"/>
      <c r="K354" s="79"/>
      <c r="L354" s="79"/>
      <c r="M354" s="79"/>
      <c r="N354" s="79"/>
    </row>
    <row r="355" spans="8:14">
      <c r="H355" s="79"/>
      <c r="I355" s="79"/>
      <c r="J355" s="79"/>
      <c r="K355" s="79"/>
      <c r="L355" s="79"/>
      <c r="M355" s="79"/>
      <c r="N355" s="79"/>
    </row>
    <row r="356" spans="8:14">
      <c r="H356" s="79"/>
      <c r="I356" s="79"/>
      <c r="J356" s="79"/>
      <c r="K356" s="79"/>
      <c r="L356" s="79"/>
      <c r="M356" s="79"/>
      <c r="N356" s="79"/>
    </row>
    <row r="357" spans="8:14">
      <c r="H357" s="79"/>
      <c r="I357" s="79"/>
      <c r="J357" s="79"/>
      <c r="K357" s="79"/>
      <c r="L357" s="79"/>
      <c r="M357" s="79"/>
      <c r="N357" s="79"/>
    </row>
    <row r="358" spans="8:14">
      <c r="H358" s="79"/>
      <c r="I358" s="79"/>
      <c r="J358" s="79"/>
      <c r="K358" s="79"/>
      <c r="L358" s="79"/>
      <c r="M358" s="79"/>
      <c r="N358" s="79"/>
    </row>
    <row r="359" spans="8:14">
      <c r="H359" s="79"/>
      <c r="I359" s="79"/>
      <c r="J359" s="79"/>
      <c r="K359" s="79"/>
      <c r="L359" s="79"/>
      <c r="M359" s="79"/>
      <c r="N359" s="79"/>
    </row>
    <row r="360" spans="8:14">
      <c r="H360" s="79"/>
      <c r="I360" s="79"/>
      <c r="J360" s="79"/>
      <c r="K360" s="79"/>
      <c r="L360" s="79"/>
      <c r="M360" s="79"/>
      <c r="N360" s="79"/>
    </row>
    <row r="361" spans="8:14">
      <c r="H361" s="79"/>
      <c r="I361" s="79"/>
      <c r="J361" s="79"/>
      <c r="K361" s="79"/>
      <c r="L361" s="79"/>
      <c r="M361" s="79"/>
      <c r="N361" s="79"/>
    </row>
    <row r="362" spans="8:14">
      <c r="H362" s="79"/>
      <c r="I362" s="79"/>
      <c r="J362" s="79"/>
      <c r="K362" s="79"/>
      <c r="L362" s="79"/>
      <c r="M362" s="79"/>
      <c r="N362" s="79"/>
    </row>
    <row r="363" spans="8:14">
      <c r="H363" s="79"/>
      <c r="I363" s="79"/>
      <c r="J363" s="79"/>
      <c r="K363" s="79"/>
      <c r="L363" s="79"/>
      <c r="M363" s="79"/>
      <c r="N363" s="79"/>
    </row>
    <row r="364" spans="8:14">
      <c r="H364" s="79"/>
      <c r="I364" s="79"/>
      <c r="J364" s="79"/>
      <c r="K364" s="79"/>
      <c r="L364" s="79"/>
      <c r="M364" s="79"/>
      <c r="N364" s="79"/>
    </row>
    <row r="365" spans="8:14">
      <c r="H365" s="79"/>
      <c r="I365" s="79"/>
      <c r="J365" s="79"/>
      <c r="K365" s="79"/>
      <c r="L365" s="79"/>
      <c r="M365" s="79"/>
      <c r="N365" s="79"/>
    </row>
    <row r="366" spans="8:14">
      <c r="H366" s="79"/>
      <c r="I366" s="79"/>
      <c r="J366" s="79"/>
      <c r="K366" s="79"/>
      <c r="L366" s="79"/>
      <c r="M366" s="79"/>
      <c r="N366" s="79"/>
    </row>
    <row r="367" spans="8:14">
      <c r="H367" s="79"/>
      <c r="I367" s="79"/>
      <c r="J367" s="79"/>
      <c r="K367" s="79"/>
      <c r="L367" s="79"/>
      <c r="M367" s="79"/>
      <c r="N367" s="79"/>
    </row>
    <row r="368" spans="8:14">
      <c r="H368" s="79"/>
      <c r="I368" s="79"/>
      <c r="J368" s="79"/>
      <c r="K368" s="79"/>
      <c r="L368" s="79"/>
      <c r="M368" s="79"/>
      <c r="N368" s="79"/>
    </row>
    <row r="369" spans="8:14">
      <c r="H369" s="79"/>
      <c r="I369" s="79"/>
      <c r="J369" s="79"/>
      <c r="K369" s="79"/>
      <c r="L369" s="79"/>
      <c r="M369" s="79"/>
      <c r="N369" s="79"/>
    </row>
    <row r="370" spans="8:14">
      <c r="H370" s="79"/>
      <c r="I370" s="79"/>
      <c r="J370" s="79"/>
      <c r="K370" s="79"/>
      <c r="L370" s="79"/>
      <c r="M370" s="79"/>
      <c r="N370" s="79"/>
    </row>
  </sheetData>
  <autoFilter ref="A1:O282"/>
  <sortState ref="A2:N274">
    <sortCondition ref="A2"/>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0"/>
  <sheetViews>
    <sheetView workbookViewId="0">
      <pane ySplit="1" topLeftCell="A2" activePane="bottomLeft" state="frozen"/>
      <selection pane="bottomLeft" activeCell="E3" sqref="E3"/>
    </sheetView>
  </sheetViews>
  <sheetFormatPr defaultRowHeight="15"/>
  <cols>
    <col min="1" max="1" width="12.5703125" customWidth="1"/>
    <col min="2" max="2" width="18.140625" customWidth="1"/>
    <col min="3" max="3" width="14.85546875" customWidth="1"/>
    <col min="4" max="4" width="14" customWidth="1"/>
    <col min="5" max="5" width="16.5703125" customWidth="1"/>
    <col min="6" max="6" width="37" customWidth="1"/>
    <col min="7" max="7" width="25.5703125" customWidth="1"/>
  </cols>
  <sheetData>
    <row r="1" spans="1:8" ht="37.5">
      <c r="A1" s="252" t="s">
        <v>1308</v>
      </c>
      <c r="B1" s="252" t="s">
        <v>1309</v>
      </c>
      <c r="C1" s="252" t="s">
        <v>1310</v>
      </c>
      <c r="D1" s="252" t="s">
        <v>1311</v>
      </c>
      <c r="E1" s="256" t="s">
        <v>1312</v>
      </c>
      <c r="F1" s="252" t="s">
        <v>906</v>
      </c>
      <c r="G1" s="252" t="s">
        <v>1337</v>
      </c>
      <c r="H1" s="252"/>
    </row>
    <row r="2" spans="1:8">
      <c r="A2" s="291">
        <v>2900</v>
      </c>
      <c r="B2" s="79">
        <v>43192</v>
      </c>
      <c r="C2" s="79">
        <v>43200</v>
      </c>
      <c r="D2" s="79">
        <v>43208</v>
      </c>
      <c r="E2" t="b">
        <v>0</v>
      </c>
      <c r="F2" t="s">
        <v>1399</v>
      </c>
      <c r="G2" s="79">
        <v>43199</v>
      </c>
    </row>
    <row r="3" spans="1:8">
      <c r="A3" s="56" t="s">
        <v>12</v>
      </c>
      <c r="B3" s="79">
        <v>43136</v>
      </c>
      <c r="C3" s="79">
        <v>43178</v>
      </c>
      <c r="D3" s="79">
        <v>43206</v>
      </c>
      <c r="E3" t="b">
        <v>0</v>
      </c>
      <c r="F3" t="s">
        <v>1389</v>
      </c>
      <c r="G3" s="79">
        <v>43199</v>
      </c>
    </row>
    <row r="4" spans="1:8">
      <c r="A4" s="56" t="s">
        <v>44</v>
      </c>
      <c r="B4" s="79">
        <v>43192</v>
      </c>
      <c r="C4" s="79">
        <v>43200</v>
      </c>
      <c r="D4" s="79">
        <v>43208</v>
      </c>
      <c r="E4" t="b">
        <v>0</v>
      </c>
      <c r="F4" t="s">
        <v>1399</v>
      </c>
      <c r="G4" s="79">
        <v>43199</v>
      </c>
    </row>
    <row r="5" spans="1:8">
      <c r="A5" s="56" t="s">
        <v>46</v>
      </c>
      <c r="B5" s="79">
        <v>43161</v>
      </c>
      <c r="C5" s="79">
        <v>43199</v>
      </c>
      <c r="D5" s="79">
        <v>43215</v>
      </c>
      <c r="E5" t="b">
        <v>0</v>
      </c>
      <c r="F5" t="s">
        <v>1401</v>
      </c>
      <c r="G5" s="79">
        <v>43199</v>
      </c>
    </row>
    <row r="6" spans="1:8">
      <c r="A6" s="56" t="s">
        <v>52</v>
      </c>
      <c r="B6" s="79">
        <v>43136</v>
      </c>
      <c r="C6" s="79">
        <v>43161</v>
      </c>
      <c r="D6" s="79">
        <v>43206</v>
      </c>
      <c r="E6" t="b">
        <v>0</v>
      </c>
      <c r="F6" t="s">
        <v>1390</v>
      </c>
      <c r="G6" s="79">
        <v>43199</v>
      </c>
    </row>
    <row r="7" spans="1:8">
      <c r="A7" s="56" t="s">
        <v>56</v>
      </c>
      <c r="B7" s="79">
        <v>43192</v>
      </c>
      <c r="C7" s="79">
        <v>43200</v>
      </c>
      <c r="D7" s="79">
        <v>43208</v>
      </c>
      <c r="E7" t="b">
        <v>0</v>
      </c>
      <c r="F7" t="s">
        <v>1399</v>
      </c>
      <c r="G7" s="79">
        <v>43199</v>
      </c>
    </row>
    <row r="8" spans="1:8">
      <c r="A8" s="56" t="s">
        <v>66</v>
      </c>
      <c r="B8" s="79">
        <v>43192</v>
      </c>
      <c r="C8" s="79">
        <v>43200</v>
      </c>
      <c r="D8" s="79">
        <v>43208</v>
      </c>
      <c r="E8" t="b">
        <v>0</v>
      </c>
      <c r="F8" t="s">
        <v>1399</v>
      </c>
      <c r="G8" s="79">
        <v>43199</v>
      </c>
    </row>
    <row r="9" spans="1:8">
      <c r="A9" s="56" t="s">
        <v>74</v>
      </c>
      <c r="B9" s="79">
        <v>43136</v>
      </c>
      <c r="C9" s="79">
        <v>43152</v>
      </c>
      <c r="D9" s="79">
        <v>43206</v>
      </c>
      <c r="E9" t="b">
        <v>0</v>
      </c>
      <c r="F9" t="s">
        <v>1389</v>
      </c>
      <c r="G9" s="79">
        <v>43199</v>
      </c>
    </row>
    <row r="10" spans="1:8">
      <c r="A10" s="56" t="s">
        <v>81</v>
      </c>
      <c r="B10" s="79">
        <v>43133</v>
      </c>
      <c r="C10" s="79">
        <v>43161</v>
      </c>
      <c r="D10" s="79">
        <v>43206</v>
      </c>
      <c r="E10" t="b">
        <v>0</v>
      </c>
      <c r="F10" t="s">
        <v>1390</v>
      </c>
      <c r="G10" s="79">
        <v>43199</v>
      </c>
    </row>
    <row r="11" spans="1:8">
      <c r="A11" s="56" t="s">
        <v>84</v>
      </c>
      <c r="B11" s="79">
        <v>43143</v>
      </c>
      <c r="C11" s="79">
        <v>43185</v>
      </c>
      <c r="D11" s="79">
        <v>43206</v>
      </c>
      <c r="E11" t="b">
        <v>0</v>
      </c>
      <c r="F11" t="s">
        <v>1392</v>
      </c>
      <c r="G11" s="79">
        <v>43199</v>
      </c>
    </row>
    <row r="12" spans="1:8">
      <c r="A12" s="56" t="s">
        <v>91</v>
      </c>
      <c r="B12" s="79">
        <v>43171</v>
      </c>
      <c r="C12" s="79">
        <v>43199</v>
      </c>
      <c r="D12" s="257">
        <v>43206</v>
      </c>
      <c r="E12" s="99" t="b">
        <v>0</v>
      </c>
      <c r="F12" s="99" t="s">
        <v>1400</v>
      </c>
      <c r="G12" s="79">
        <v>43199</v>
      </c>
    </row>
    <row r="13" spans="1:8">
      <c r="A13" s="56" t="s">
        <v>114</v>
      </c>
      <c r="B13" s="79">
        <v>43192</v>
      </c>
      <c r="D13" s="79">
        <v>43210</v>
      </c>
      <c r="G13" s="79">
        <v>43202</v>
      </c>
    </row>
    <row r="14" spans="1:8">
      <c r="A14" s="56" t="s">
        <v>132</v>
      </c>
      <c r="B14" s="79">
        <v>43199</v>
      </c>
      <c r="C14" s="79"/>
      <c r="D14" s="79">
        <v>43210</v>
      </c>
      <c r="G14" s="79">
        <v>43208</v>
      </c>
    </row>
    <row r="15" spans="1:8">
      <c r="A15" s="56" t="s">
        <v>62</v>
      </c>
      <c r="B15" s="79">
        <v>43161</v>
      </c>
      <c r="C15" s="79">
        <v>43161</v>
      </c>
      <c r="D15" s="79">
        <v>43167</v>
      </c>
      <c r="E15" t="b">
        <v>0</v>
      </c>
      <c r="F15" t="s">
        <v>1343</v>
      </c>
      <c r="G15" s="79">
        <v>43161</v>
      </c>
    </row>
    <row r="16" spans="1:8">
      <c r="A16" s="56" t="s">
        <v>139</v>
      </c>
      <c r="B16" s="79">
        <v>43199</v>
      </c>
      <c r="C16" s="79"/>
      <c r="D16" s="79">
        <v>43210</v>
      </c>
      <c r="G16" s="79">
        <v>43208</v>
      </c>
    </row>
    <row r="17" spans="1:7">
      <c r="A17" s="56" t="s">
        <v>233</v>
      </c>
      <c r="B17" s="79">
        <v>43199</v>
      </c>
      <c r="C17" s="79"/>
      <c r="D17" s="79">
        <v>43206</v>
      </c>
      <c r="G17" s="79">
        <v>43199</v>
      </c>
    </row>
    <row r="18" spans="1:7">
      <c r="A18" s="56" t="s">
        <v>236</v>
      </c>
      <c r="B18" s="79">
        <v>43199</v>
      </c>
      <c r="C18" s="79"/>
      <c r="D18" s="79">
        <v>43206</v>
      </c>
      <c r="G18" s="79">
        <v>43199</v>
      </c>
    </row>
    <row r="19" spans="1:7">
      <c r="A19" s="56" t="s">
        <v>283</v>
      </c>
      <c r="B19" s="79">
        <v>43161</v>
      </c>
      <c r="C19" s="79">
        <v>43199</v>
      </c>
      <c r="D19" s="79">
        <v>43215</v>
      </c>
      <c r="E19" t="b">
        <v>0</v>
      </c>
      <c r="F19" t="s">
        <v>1401</v>
      </c>
      <c r="G19" s="79">
        <v>43199</v>
      </c>
    </row>
    <row r="20" spans="1:7">
      <c r="A20" s="56" t="s">
        <v>299</v>
      </c>
      <c r="B20" s="79">
        <v>43192</v>
      </c>
      <c r="D20" s="79">
        <v>43206</v>
      </c>
      <c r="G20" s="79">
        <v>43199</v>
      </c>
    </row>
    <row r="21" spans="1:7">
      <c r="A21" s="56" t="s">
        <v>954</v>
      </c>
      <c r="B21" s="79">
        <v>43161</v>
      </c>
      <c r="C21" s="79">
        <v>43164</v>
      </c>
      <c r="D21" s="79">
        <v>43167</v>
      </c>
      <c r="E21" t="b">
        <v>0</v>
      </c>
      <c r="F21" t="s">
        <v>1344</v>
      </c>
      <c r="G21" s="79">
        <v>43161</v>
      </c>
    </row>
    <row r="22" spans="1:7">
      <c r="A22" s="56" t="s">
        <v>312</v>
      </c>
      <c r="B22" s="79">
        <v>43192</v>
      </c>
      <c r="D22" s="79">
        <v>43206</v>
      </c>
      <c r="G22" s="79">
        <v>43199</v>
      </c>
    </row>
    <row r="23" spans="1:7">
      <c r="A23" s="56" t="s">
        <v>783</v>
      </c>
      <c r="B23" s="79">
        <v>43171</v>
      </c>
      <c r="C23" s="79">
        <v>43208</v>
      </c>
      <c r="D23" s="257">
        <v>43210</v>
      </c>
      <c r="E23" s="99" t="b">
        <v>0</v>
      </c>
      <c r="F23" s="99" t="s">
        <v>1402</v>
      </c>
      <c r="G23" s="79">
        <v>43208</v>
      </c>
    </row>
    <row r="24" spans="1:7">
      <c r="A24" s="56" t="s">
        <v>318</v>
      </c>
      <c r="B24" s="79">
        <v>43199</v>
      </c>
      <c r="D24" s="79">
        <v>43206</v>
      </c>
      <c r="G24" s="79">
        <v>43199</v>
      </c>
    </row>
    <row r="25" spans="1:7">
      <c r="A25" s="56" t="s">
        <v>327</v>
      </c>
      <c r="B25" s="79">
        <v>43199</v>
      </c>
      <c r="C25" s="79"/>
      <c r="D25" s="79">
        <v>43206</v>
      </c>
      <c r="G25" s="79">
        <v>43199</v>
      </c>
    </row>
    <row r="26" spans="1:7">
      <c r="A26" s="56" t="s">
        <v>329</v>
      </c>
      <c r="B26" s="79">
        <v>43199</v>
      </c>
      <c r="C26" s="79"/>
      <c r="D26" s="79">
        <v>43206</v>
      </c>
      <c r="G26" s="79">
        <v>43199</v>
      </c>
    </row>
    <row r="27" spans="1:7">
      <c r="A27" s="56" t="s">
        <v>354</v>
      </c>
      <c r="B27" s="79">
        <v>43199</v>
      </c>
      <c r="D27" s="79">
        <v>43206</v>
      </c>
      <c r="G27" s="79">
        <v>43199</v>
      </c>
    </row>
    <row r="28" spans="1:7">
      <c r="A28" s="56" t="s">
        <v>403</v>
      </c>
      <c r="B28" s="79">
        <v>43172</v>
      </c>
      <c r="C28" s="79">
        <v>43209</v>
      </c>
      <c r="D28" s="79">
        <v>43224</v>
      </c>
      <c r="E28" t="b">
        <v>0</v>
      </c>
      <c r="F28" t="s">
        <v>1405</v>
      </c>
      <c r="G28" s="79">
        <v>43209</v>
      </c>
    </row>
    <row r="29" spans="1:7">
      <c r="A29" s="56" t="s">
        <v>407</v>
      </c>
      <c r="B29" s="79">
        <v>43199</v>
      </c>
      <c r="C29" s="79"/>
      <c r="D29" s="79">
        <v>43206</v>
      </c>
      <c r="G29" s="79">
        <v>43199</v>
      </c>
    </row>
    <row r="30" spans="1:7">
      <c r="A30" s="56" t="s">
        <v>412</v>
      </c>
      <c r="B30" s="79">
        <v>43199</v>
      </c>
      <c r="C30" s="79"/>
      <c r="D30" s="79">
        <v>43206</v>
      </c>
      <c r="E30" s="99"/>
      <c r="F30" s="99"/>
      <c r="G30" s="79">
        <v>43199</v>
      </c>
    </row>
    <row r="31" spans="1:7">
      <c r="A31" s="56" t="s">
        <v>416</v>
      </c>
      <c r="B31" s="79">
        <v>43161</v>
      </c>
      <c r="C31" s="79">
        <v>43199</v>
      </c>
      <c r="D31" s="79">
        <v>43206</v>
      </c>
      <c r="E31" t="b">
        <v>0</v>
      </c>
      <c r="F31" t="s">
        <v>1401</v>
      </c>
      <c r="G31" s="79">
        <v>43199</v>
      </c>
    </row>
    <row r="32" spans="1:7">
      <c r="A32" s="56" t="s">
        <v>418</v>
      </c>
      <c r="B32" s="79">
        <v>43161</v>
      </c>
      <c r="C32" s="79">
        <v>43199</v>
      </c>
      <c r="D32" s="79">
        <v>43215</v>
      </c>
      <c r="E32" t="b">
        <v>0</v>
      </c>
      <c r="F32" t="s">
        <v>1401</v>
      </c>
      <c r="G32" s="79">
        <v>43199</v>
      </c>
    </row>
    <row r="33" spans="1:7">
      <c r="A33" s="56" t="s">
        <v>733</v>
      </c>
      <c r="B33" s="79">
        <v>43199</v>
      </c>
      <c r="D33" s="79">
        <v>43206</v>
      </c>
      <c r="G33" s="79">
        <v>43199</v>
      </c>
    </row>
    <row r="34" spans="1:7">
      <c r="A34" s="56" t="s">
        <v>424</v>
      </c>
      <c r="B34" s="79">
        <v>43187</v>
      </c>
      <c r="C34" s="79"/>
      <c r="D34" s="79">
        <v>43206</v>
      </c>
      <c r="G34" s="79">
        <v>43199</v>
      </c>
    </row>
    <row r="35" spans="1:7">
      <c r="A35" s="56" t="s">
        <v>431</v>
      </c>
      <c r="B35" s="79">
        <v>43152</v>
      </c>
      <c r="C35" s="79">
        <v>43185</v>
      </c>
      <c r="D35" s="79">
        <v>43206</v>
      </c>
      <c r="E35" t="b">
        <v>0</v>
      </c>
      <c r="F35" t="s">
        <v>1392</v>
      </c>
      <c r="G35" s="79">
        <v>43199</v>
      </c>
    </row>
    <row r="36" spans="1:7">
      <c r="A36" s="56" t="s">
        <v>742</v>
      </c>
      <c r="B36" s="79">
        <v>43192</v>
      </c>
      <c r="C36" s="79">
        <v>43200</v>
      </c>
      <c r="D36" s="79">
        <v>43208</v>
      </c>
      <c r="G36" s="79">
        <v>43201</v>
      </c>
    </row>
    <row r="37" spans="1:7">
      <c r="A37" s="56" t="s">
        <v>463</v>
      </c>
      <c r="B37" s="79">
        <v>43192</v>
      </c>
      <c r="C37" s="79"/>
      <c r="D37" s="79">
        <v>43213</v>
      </c>
      <c r="F37" t="s">
        <v>1403</v>
      </c>
      <c r="G37" s="79">
        <v>43207</v>
      </c>
    </row>
    <row r="38" spans="1:7">
      <c r="A38" s="56" t="s">
        <v>465</v>
      </c>
      <c r="B38" s="79">
        <v>43161</v>
      </c>
      <c r="C38" s="79">
        <v>43199</v>
      </c>
      <c r="D38" s="79">
        <v>43215</v>
      </c>
      <c r="E38" t="b">
        <v>0</v>
      </c>
      <c r="F38" t="s">
        <v>1401</v>
      </c>
      <c r="G38" s="79">
        <v>43199</v>
      </c>
    </row>
    <row r="39" spans="1:7">
      <c r="A39" s="56" t="s">
        <v>467</v>
      </c>
      <c r="B39" s="79">
        <v>43161</v>
      </c>
      <c r="C39" s="79">
        <v>43199</v>
      </c>
      <c r="D39" s="79">
        <v>43215</v>
      </c>
      <c r="E39" t="b">
        <v>0</v>
      </c>
      <c r="F39" t="s">
        <v>1401</v>
      </c>
      <c r="G39" s="79">
        <v>43199</v>
      </c>
    </row>
    <row r="40" spans="1:7">
      <c r="A40" s="56" t="s">
        <v>469</v>
      </c>
      <c r="B40" s="79">
        <v>43161</v>
      </c>
      <c r="C40" s="79">
        <v>43199</v>
      </c>
      <c r="D40" s="79">
        <v>43215</v>
      </c>
      <c r="E40" t="b">
        <v>0</v>
      </c>
      <c r="F40" t="s">
        <v>1401</v>
      </c>
      <c r="G40" s="79">
        <v>43199</v>
      </c>
    </row>
    <row r="41" spans="1:7">
      <c r="A41" s="56" t="s">
        <v>496</v>
      </c>
      <c r="B41" s="79">
        <v>43199</v>
      </c>
      <c r="C41" s="79">
        <v>43208</v>
      </c>
      <c r="D41" s="257">
        <v>43210</v>
      </c>
      <c r="E41" t="b">
        <v>0</v>
      </c>
      <c r="F41" s="99" t="s">
        <v>1404</v>
      </c>
      <c r="G41" s="79">
        <v>43208</v>
      </c>
    </row>
    <row r="42" spans="1:7">
      <c r="A42" s="56" t="s">
        <v>502</v>
      </c>
      <c r="B42" s="79">
        <v>43199</v>
      </c>
      <c r="C42" s="79"/>
      <c r="D42" s="79">
        <v>43206</v>
      </c>
      <c r="G42" s="79">
        <v>43199</v>
      </c>
    </row>
    <row r="43" spans="1:7">
      <c r="A43" s="56" t="s">
        <v>513</v>
      </c>
      <c r="B43" s="79">
        <v>43199</v>
      </c>
      <c r="D43" s="79">
        <v>43206</v>
      </c>
      <c r="G43" s="79">
        <v>43199</v>
      </c>
    </row>
    <row r="44" spans="1:7">
      <c r="A44" s="56" t="s">
        <v>129</v>
      </c>
      <c r="B44" s="79">
        <v>43187</v>
      </c>
      <c r="C44" s="79">
        <v>43188</v>
      </c>
      <c r="D44" s="79">
        <v>43209</v>
      </c>
      <c r="E44" t="b">
        <v>0</v>
      </c>
      <c r="F44" t="s">
        <v>1396</v>
      </c>
      <c r="G44" s="79">
        <v>43202</v>
      </c>
    </row>
    <row r="45" spans="1:7">
      <c r="A45" s="56" t="s">
        <v>535</v>
      </c>
      <c r="B45" s="79">
        <v>43199</v>
      </c>
      <c r="D45" s="79">
        <v>43206</v>
      </c>
      <c r="G45" s="79">
        <v>43199</v>
      </c>
    </row>
    <row r="46" spans="1:7">
      <c r="A46" s="56" t="s">
        <v>572</v>
      </c>
      <c r="B46" s="79">
        <v>43161</v>
      </c>
      <c r="C46" s="79">
        <v>43161</v>
      </c>
      <c r="D46" s="79">
        <v>43206</v>
      </c>
      <c r="E46" t="b">
        <v>0</v>
      </c>
      <c r="F46" t="s">
        <v>1390</v>
      </c>
      <c r="G46" s="79">
        <v>43199</v>
      </c>
    </row>
    <row r="47" spans="1:7">
      <c r="A47" s="56" t="s">
        <v>577</v>
      </c>
      <c r="B47" s="79">
        <v>43199</v>
      </c>
      <c r="C47" s="79"/>
      <c r="D47" s="79">
        <v>43206</v>
      </c>
      <c r="G47" s="79">
        <v>43199</v>
      </c>
    </row>
    <row r="48" spans="1:7">
      <c r="A48" s="56" t="s">
        <v>586</v>
      </c>
      <c r="B48" s="79">
        <v>43192</v>
      </c>
      <c r="C48" s="79"/>
      <c r="D48" s="79">
        <v>43213</v>
      </c>
      <c r="F48" t="s">
        <v>1403</v>
      </c>
      <c r="G48" s="79">
        <v>43207</v>
      </c>
    </row>
    <row r="49" spans="1:7">
      <c r="A49" s="56" t="s">
        <v>596</v>
      </c>
      <c r="B49" s="79"/>
      <c r="C49" s="79"/>
      <c r="D49" s="79"/>
      <c r="E49" t="b">
        <v>1</v>
      </c>
      <c r="G49" s="79"/>
    </row>
    <row r="50" spans="1:7">
      <c r="A50" s="56" t="s">
        <v>622</v>
      </c>
      <c r="B50" s="79">
        <v>43133</v>
      </c>
      <c r="C50" s="79">
        <v>43161</v>
      </c>
      <c r="D50" s="79">
        <v>43206</v>
      </c>
      <c r="E50" t="b">
        <v>0</v>
      </c>
      <c r="F50" t="s">
        <v>1390</v>
      </c>
      <c r="G50" s="79">
        <v>43199</v>
      </c>
    </row>
    <row r="51" spans="1:7">
      <c r="A51" s="56" t="s">
        <v>653</v>
      </c>
      <c r="B51" s="79">
        <v>43152</v>
      </c>
      <c r="C51" s="79">
        <v>43199</v>
      </c>
      <c r="D51" s="79">
        <v>43206</v>
      </c>
      <c r="E51" t="b">
        <v>0</v>
      </c>
      <c r="F51" t="s">
        <v>1391</v>
      </c>
      <c r="G51" s="79">
        <v>43199</v>
      </c>
    </row>
    <row r="52" spans="1:7">
      <c r="A52" s="56" t="s">
        <v>657</v>
      </c>
      <c r="B52" s="79">
        <v>43143</v>
      </c>
      <c r="C52" s="79">
        <v>43185</v>
      </c>
      <c r="D52" s="79">
        <v>43206</v>
      </c>
      <c r="E52" t="b">
        <v>0</v>
      </c>
      <c r="F52" t="s">
        <v>1392</v>
      </c>
      <c r="G52" s="79">
        <v>43199</v>
      </c>
    </row>
    <row r="53" spans="1:7">
      <c r="A53" s="56" t="s">
        <v>539</v>
      </c>
      <c r="B53" s="79">
        <v>43192</v>
      </c>
      <c r="D53" s="79">
        <v>43199</v>
      </c>
      <c r="G53" s="79">
        <v>43192</v>
      </c>
    </row>
    <row r="54" spans="1:7">
      <c r="A54" s="56" t="s">
        <v>24</v>
      </c>
      <c r="B54" s="79"/>
      <c r="C54" s="79"/>
      <c r="D54" s="79"/>
      <c r="G54" s="79"/>
    </row>
    <row r="55" spans="1:7">
      <c r="A55" s="56" t="s">
        <v>29</v>
      </c>
      <c r="B55" s="79"/>
      <c r="C55" s="79"/>
      <c r="D55" s="79"/>
      <c r="G55" s="79"/>
    </row>
    <row r="56" spans="1:7">
      <c r="A56" s="56" t="s">
        <v>32</v>
      </c>
      <c r="B56" s="79"/>
      <c r="C56" s="79"/>
      <c r="D56" s="79"/>
      <c r="G56" s="79"/>
    </row>
    <row r="57" spans="1:7">
      <c r="A57" s="56" t="s">
        <v>165</v>
      </c>
      <c r="B57" s="79">
        <v>43187</v>
      </c>
      <c r="C57" s="79">
        <v>43188</v>
      </c>
      <c r="D57" s="79">
        <v>43196</v>
      </c>
      <c r="E57" t="b">
        <v>0</v>
      </c>
      <c r="F57" t="s">
        <v>1396</v>
      </c>
      <c r="G57" s="79">
        <v>43187</v>
      </c>
    </row>
    <row r="58" spans="1:7">
      <c r="A58" s="56" t="s">
        <v>167</v>
      </c>
      <c r="B58" s="79">
        <v>43187</v>
      </c>
      <c r="C58" s="79"/>
      <c r="D58" s="79">
        <v>43209</v>
      </c>
      <c r="F58" t="s">
        <v>1403</v>
      </c>
      <c r="G58" s="79">
        <v>43207</v>
      </c>
    </row>
    <row r="59" spans="1:7">
      <c r="A59" s="56" t="s">
        <v>35</v>
      </c>
      <c r="B59" s="79"/>
      <c r="C59" s="79"/>
      <c r="D59" s="79"/>
      <c r="G59" s="79"/>
    </row>
    <row r="60" spans="1:7">
      <c r="A60" s="56" t="s">
        <v>37</v>
      </c>
      <c r="B60" s="79"/>
      <c r="C60" s="79"/>
      <c r="D60" s="79"/>
      <c r="E60" t="s">
        <v>842</v>
      </c>
      <c r="G60" s="79"/>
    </row>
    <row r="61" spans="1:7">
      <c r="A61" s="56" t="s">
        <v>58</v>
      </c>
      <c r="B61" s="79"/>
      <c r="C61" s="79"/>
      <c r="D61" s="79"/>
      <c r="G61" s="79"/>
    </row>
    <row r="62" spans="1:7">
      <c r="A62" s="56" t="s">
        <v>60</v>
      </c>
      <c r="B62" s="79"/>
      <c r="C62" s="79"/>
      <c r="D62" s="79"/>
      <c r="G62" s="79"/>
    </row>
    <row r="63" spans="1:7">
      <c r="A63" s="56" t="s">
        <v>64</v>
      </c>
      <c r="B63" s="79"/>
      <c r="C63" s="79"/>
      <c r="D63" s="79"/>
      <c r="G63" s="79"/>
    </row>
    <row r="64" spans="1:7">
      <c r="A64" s="56" t="s">
        <v>181</v>
      </c>
      <c r="B64" s="79"/>
      <c r="C64" s="79"/>
      <c r="D64" s="79"/>
      <c r="G64" s="79"/>
    </row>
    <row r="65" spans="1:7">
      <c r="A65" s="56" t="s">
        <v>69</v>
      </c>
      <c r="B65" s="79"/>
      <c r="D65" s="79"/>
    </row>
    <row r="66" spans="1:7">
      <c r="A66" t="s">
        <v>1386</v>
      </c>
    </row>
    <row r="67" spans="1:7">
      <c r="A67" s="56" t="s">
        <v>189</v>
      </c>
      <c r="B67" s="79">
        <v>43187</v>
      </c>
      <c r="D67" s="79">
        <v>43196</v>
      </c>
      <c r="G67" s="79">
        <v>43187</v>
      </c>
    </row>
    <row r="68" spans="1:7">
      <c r="A68" s="56" t="s">
        <v>194</v>
      </c>
      <c r="B68" s="79">
        <v>43171</v>
      </c>
      <c r="C68" s="79">
        <v>43203</v>
      </c>
      <c r="D68" s="257">
        <v>43207</v>
      </c>
      <c r="E68" s="99" t="b">
        <v>0</v>
      </c>
      <c r="F68" s="99" t="s">
        <v>1350</v>
      </c>
      <c r="G68" s="79">
        <v>43203</v>
      </c>
    </row>
    <row r="69" spans="1:7">
      <c r="A69" t="s">
        <v>1379</v>
      </c>
    </row>
    <row r="70" spans="1:7">
      <c r="A70" s="56" t="s">
        <v>76</v>
      </c>
      <c r="B70" s="79"/>
      <c r="C70" s="79"/>
      <c r="D70" s="79"/>
      <c r="G70" s="79"/>
    </row>
    <row r="71" spans="1:7">
      <c r="A71" s="56" t="s">
        <v>79</v>
      </c>
      <c r="B71" s="79"/>
      <c r="D71" s="79"/>
    </row>
    <row r="72" spans="1:7">
      <c r="A72" t="s">
        <v>1368</v>
      </c>
    </row>
    <row r="73" spans="1:7">
      <c r="A73" s="56" t="s">
        <v>208</v>
      </c>
      <c r="B73" s="79">
        <v>43187</v>
      </c>
      <c r="C73" s="79">
        <v>43188</v>
      </c>
      <c r="D73" s="79">
        <v>43209</v>
      </c>
      <c r="E73" t="b">
        <v>0</v>
      </c>
      <c r="F73" t="s">
        <v>1396</v>
      </c>
      <c r="G73" s="79">
        <v>43202</v>
      </c>
    </row>
    <row r="74" spans="1:7">
      <c r="A74" s="56" t="s">
        <v>88</v>
      </c>
      <c r="B74" s="79"/>
      <c r="C74" s="79"/>
      <c r="D74" s="257"/>
      <c r="E74" s="99"/>
      <c r="F74" s="99"/>
      <c r="G74" s="79"/>
    </row>
    <row r="75" spans="1:7">
      <c r="A75" s="56" t="s">
        <v>94</v>
      </c>
    </row>
    <row r="76" spans="1:7">
      <c r="A76" s="56" t="s">
        <v>100</v>
      </c>
      <c r="B76" s="79">
        <v>43208</v>
      </c>
      <c r="D76" s="79">
        <v>43210</v>
      </c>
      <c r="G76" s="79">
        <v>43208</v>
      </c>
    </row>
    <row r="77" spans="1:7">
      <c r="A77" s="56" t="s">
        <v>106</v>
      </c>
      <c r="B77" s="79">
        <v>43208</v>
      </c>
      <c r="D77" s="79">
        <v>43210</v>
      </c>
      <c r="G77" s="79">
        <v>43208</v>
      </c>
    </row>
    <row r="78" spans="1:7">
      <c r="A78" s="56" t="s">
        <v>108</v>
      </c>
      <c r="B78" s="79">
        <v>43208</v>
      </c>
      <c r="D78" s="79">
        <v>43210</v>
      </c>
      <c r="G78" s="79">
        <v>43208</v>
      </c>
    </row>
    <row r="79" spans="1:7">
      <c r="A79" s="56" t="s">
        <v>110</v>
      </c>
      <c r="B79" s="79">
        <v>43208</v>
      </c>
      <c r="D79" s="79">
        <v>43210</v>
      </c>
      <c r="G79" s="79">
        <v>43208</v>
      </c>
    </row>
    <row r="80" spans="1:7">
      <c r="A80" s="56" t="s">
        <v>112</v>
      </c>
      <c r="B80" s="79">
        <v>43208</v>
      </c>
      <c r="D80" s="79">
        <v>43210</v>
      </c>
      <c r="G80" s="79">
        <v>43208</v>
      </c>
    </row>
    <row r="81" spans="1:7">
      <c r="A81" s="56" t="s">
        <v>117</v>
      </c>
      <c r="B81" s="79">
        <v>43208</v>
      </c>
      <c r="D81" s="79">
        <v>43210</v>
      </c>
      <c r="G81" s="79">
        <v>43208</v>
      </c>
    </row>
    <row r="82" spans="1:7">
      <c r="A82" s="56" t="s">
        <v>119</v>
      </c>
      <c r="B82" s="79">
        <v>43208</v>
      </c>
      <c r="D82" s="79">
        <v>43210</v>
      </c>
      <c r="G82" s="79">
        <v>43208</v>
      </c>
    </row>
    <row r="83" spans="1:7">
      <c r="A83" s="56" t="s">
        <v>121</v>
      </c>
      <c r="B83" s="79">
        <v>43208</v>
      </c>
      <c r="D83" s="79">
        <v>43210</v>
      </c>
      <c r="G83" s="79">
        <v>43208</v>
      </c>
    </row>
    <row r="84" spans="1:7">
      <c r="A84" s="56" t="s">
        <v>123</v>
      </c>
      <c r="B84" s="79">
        <v>43208</v>
      </c>
      <c r="D84" s="79">
        <v>43210</v>
      </c>
      <c r="G84" s="79">
        <v>43208</v>
      </c>
    </row>
    <row r="85" spans="1:7">
      <c r="A85" s="56" t="s">
        <v>125</v>
      </c>
      <c r="B85" s="79">
        <v>43208</v>
      </c>
      <c r="D85" s="79">
        <v>43210</v>
      </c>
      <c r="G85" s="79">
        <v>43208</v>
      </c>
    </row>
    <row r="86" spans="1:7">
      <c r="A86" s="56" t="s">
        <v>127</v>
      </c>
      <c r="B86" s="79">
        <v>43208</v>
      </c>
      <c r="D86" s="79">
        <v>43210</v>
      </c>
      <c r="G86" s="79">
        <v>43208</v>
      </c>
    </row>
    <row r="87" spans="1:7">
      <c r="A87" s="56" t="s">
        <v>141</v>
      </c>
      <c r="B87" s="79">
        <v>43208</v>
      </c>
      <c r="D87" s="79">
        <v>43210</v>
      </c>
      <c r="G87" s="79">
        <v>43208</v>
      </c>
    </row>
    <row r="88" spans="1:7">
      <c r="A88" s="56" t="s">
        <v>143</v>
      </c>
    </row>
    <row r="89" spans="1:7">
      <c r="A89" s="56" t="s">
        <v>146</v>
      </c>
      <c r="B89" s="79">
        <v>43208</v>
      </c>
      <c r="D89" s="79">
        <v>43210</v>
      </c>
      <c r="G89" s="79">
        <v>43208</v>
      </c>
    </row>
    <row r="90" spans="1:7">
      <c r="A90" s="56" t="s">
        <v>148</v>
      </c>
      <c r="B90" s="79"/>
      <c r="C90" s="79"/>
      <c r="D90" s="79"/>
      <c r="G90" s="79"/>
    </row>
    <row r="91" spans="1:7">
      <c r="A91" s="56" t="s">
        <v>150</v>
      </c>
    </row>
    <row r="92" spans="1:7">
      <c r="A92" s="56" t="s">
        <v>153</v>
      </c>
      <c r="B92" s="79">
        <v>43208</v>
      </c>
      <c r="D92" s="79">
        <v>43210</v>
      </c>
      <c r="G92" s="79">
        <v>43208</v>
      </c>
    </row>
    <row r="93" spans="1:7">
      <c r="A93" s="56" t="s">
        <v>155</v>
      </c>
      <c r="B93" s="79">
        <v>43208</v>
      </c>
      <c r="D93" s="79">
        <v>43210</v>
      </c>
      <c r="G93" s="79">
        <v>43208</v>
      </c>
    </row>
    <row r="94" spans="1:7">
      <c r="A94" s="56" t="s">
        <v>159</v>
      </c>
      <c r="B94" s="79"/>
      <c r="C94" s="79"/>
      <c r="D94" s="79"/>
      <c r="G94" s="79"/>
    </row>
    <row r="95" spans="1:7">
      <c r="A95" s="56" t="s">
        <v>161</v>
      </c>
      <c r="B95" s="79"/>
      <c r="C95" s="79"/>
      <c r="D95" s="257"/>
      <c r="E95" s="99"/>
      <c r="F95" s="99"/>
      <c r="G95" s="79"/>
    </row>
    <row r="96" spans="1:7">
      <c r="A96" s="56" t="s">
        <v>163</v>
      </c>
      <c r="B96" s="79">
        <v>43208</v>
      </c>
      <c r="D96" s="79">
        <v>43210</v>
      </c>
      <c r="G96" s="79">
        <v>43208</v>
      </c>
    </row>
    <row r="97" spans="1:7">
      <c r="A97" s="56" t="s">
        <v>171</v>
      </c>
      <c r="B97" s="79"/>
      <c r="D97" s="79"/>
      <c r="E97" t="s">
        <v>842</v>
      </c>
    </row>
    <row r="98" spans="1:7">
      <c r="A98" s="56" t="s">
        <v>173</v>
      </c>
      <c r="E98" t="s">
        <v>842</v>
      </c>
    </row>
    <row r="99" spans="1:7">
      <c r="A99" s="56" t="s">
        <v>175</v>
      </c>
      <c r="B99" s="79">
        <v>43207</v>
      </c>
      <c r="C99" s="79"/>
      <c r="D99" s="79"/>
      <c r="F99" t="s">
        <v>1403</v>
      </c>
      <c r="G99" s="79">
        <v>43207</v>
      </c>
    </row>
    <row r="100" spans="1:7">
      <c r="A100" s="56" t="s">
        <v>177</v>
      </c>
      <c r="B100" s="79">
        <v>43207</v>
      </c>
      <c r="C100" s="79"/>
      <c r="D100" s="79"/>
      <c r="F100" t="s">
        <v>1403</v>
      </c>
      <c r="G100" s="79">
        <v>43207</v>
      </c>
    </row>
    <row r="101" spans="1:7">
      <c r="A101" s="56" t="s">
        <v>179</v>
      </c>
      <c r="B101" s="79">
        <v>43207</v>
      </c>
      <c r="C101" s="79"/>
      <c r="D101" s="79"/>
      <c r="F101" t="s">
        <v>1403</v>
      </c>
      <c r="G101" s="79">
        <v>43207</v>
      </c>
    </row>
    <row r="102" spans="1:7">
      <c r="A102" s="56" t="s">
        <v>184</v>
      </c>
    </row>
    <row r="103" spans="1:7">
      <c r="A103" s="56" t="s">
        <v>187</v>
      </c>
      <c r="B103" s="79">
        <v>43208</v>
      </c>
      <c r="D103" s="79">
        <v>43210</v>
      </c>
      <c r="G103" s="79">
        <v>43208</v>
      </c>
    </row>
    <row r="104" spans="1:7">
      <c r="A104" s="56" t="s">
        <v>943</v>
      </c>
      <c r="B104" s="79"/>
      <c r="C104" s="79"/>
      <c r="D104" s="79"/>
      <c r="E104" t="s">
        <v>842</v>
      </c>
      <c r="G104" s="79"/>
    </row>
    <row r="105" spans="1:7">
      <c r="A105" s="56" t="s">
        <v>297</v>
      </c>
      <c r="B105" s="79">
        <v>43187</v>
      </c>
      <c r="D105" s="79">
        <v>43210</v>
      </c>
      <c r="G105" s="79">
        <v>43208</v>
      </c>
    </row>
    <row r="106" spans="1:7">
      <c r="A106" s="56" t="s">
        <v>198</v>
      </c>
      <c r="B106" s="79"/>
      <c r="C106" s="79"/>
      <c r="D106" s="79"/>
      <c r="E106" t="s">
        <v>842</v>
      </c>
      <c r="G106" s="79"/>
    </row>
    <row r="107" spans="1:7">
      <c r="A107" s="56" t="s">
        <v>200</v>
      </c>
      <c r="B107" s="79">
        <v>43208</v>
      </c>
      <c r="C107" s="79"/>
      <c r="D107" s="79">
        <v>43210</v>
      </c>
      <c r="G107" s="79">
        <v>43208</v>
      </c>
    </row>
    <row r="108" spans="1:7">
      <c r="A108" s="56" t="s">
        <v>302</v>
      </c>
      <c r="B108" s="79">
        <v>43187</v>
      </c>
      <c r="C108" s="79">
        <v>43187</v>
      </c>
      <c r="D108" s="79">
        <v>43220</v>
      </c>
      <c r="E108" t="b">
        <v>0</v>
      </c>
      <c r="F108" t="s">
        <v>1395</v>
      </c>
      <c r="G108" s="79">
        <v>43187</v>
      </c>
    </row>
    <row r="109" spans="1:7">
      <c r="A109" s="56" t="s">
        <v>304</v>
      </c>
      <c r="B109" s="79">
        <v>43188</v>
      </c>
      <c r="C109" s="79">
        <v>43188</v>
      </c>
      <c r="D109" s="79">
        <v>43200</v>
      </c>
      <c r="E109" t="b">
        <v>1</v>
      </c>
      <c r="F109" t="s">
        <v>1398</v>
      </c>
      <c r="G109" s="79">
        <v>43188</v>
      </c>
    </row>
    <row r="110" spans="1:7">
      <c r="A110" s="56" t="s">
        <v>305</v>
      </c>
      <c r="B110" s="79">
        <v>43188</v>
      </c>
      <c r="C110" s="79">
        <v>43188</v>
      </c>
      <c r="D110" s="79">
        <v>43200</v>
      </c>
      <c r="E110" t="b">
        <v>1</v>
      </c>
      <c r="F110" t="s">
        <v>1398</v>
      </c>
      <c r="G110" s="79">
        <v>43188</v>
      </c>
    </row>
    <row r="111" spans="1:7">
      <c r="A111" s="56" t="s">
        <v>203</v>
      </c>
      <c r="B111" s="79"/>
      <c r="C111" s="79"/>
      <c r="D111" s="79"/>
      <c r="G111" s="79"/>
    </row>
    <row r="112" spans="1:7">
      <c r="A112" s="56" t="s">
        <v>310</v>
      </c>
      <c r="B112" s="79">
        <v>43187</v>
      </c>
      <c r="D112" s="79">
        <v>43196</v>
      </c>
      <c r="G112" s="79">
        <v>43187</v>
      </c>
    </row>
    <row r="113" spans="1:7">
      <c r="A113" s="56" t="s">
        <v>211</v>
      </c>
      <c r="B113" s="79"/>
      <c r="C113" s="79"/>
      <c r="D113" s="79"/>
      <c r="G113" s="79"/>
    </row>
    <row r="114" spans="1:7">
      <c r="A114" s="56" t="s">
        <v>314</v>
      </c>
      <c r="B114" s="79">
        <v>43187</v>
      </c>
      <c r="D114" s="79">
        <v>43196</v>
      </c>
      <c r="G114" s="79">
        <v>43187</v>
      </c>
    </row>
    <row r="115" spans="1:7">
      <c r="A115" s="56" t="s">
        <v>316</v>
      </c>
      <c r="B115" s="79">
        <v>43187</v>
      </c>
      <c r="D115" s="79">
        <v>43196</v>
      </c>
      <c r="G115" s="79">
        <v>43187</v>
      </c>
    </row>
    <row r="116" spans="1:7">
      <c r="A116" s="56" t="s">
        <v>214</v>
      </c>
    </row>
    <row r="117" spans="1:7">
      <c r="A117" s="56" t="s">
        <v>321</v>
      </c>
      <c r="B117" s="79">
        <v>43187</v>
      </c>
      <c r="D117" s="79">
        <v>43196</v>
      </c>
      <c r="G117" s="79">
        <v>43187</v>
      </c>
    </row>
    <row r="118" spans="1:7">
      <c r="A118" s="56" t="s">
        <v>216</v>
      </c>
    </row>
    <row r="119" spans="1:7">
      <c r="A119" s="56" t="s">
        <v>221</v>
      </c>
      <c r="B119" s="79">
        <v>43208</v>
      </c>
      <c r="D119" s="79">
        <v>43210</v>
      </c>
      <c r="G119" s="79">
        <v>43208</v>
      </c>
    </row>
    <row r="120" spans="1:7">
      <c r="A120" s="56" t="s">
        <v>223</v>
      </c>
      <c r="B120" s="79">
        <v>43208</v>
      </c>
      <c r="D120" s="79">
        <v>43210</v>
      </c>
      <c r="G120" s="79">
        <v>43208</v>
      </c>
    </row>
    <row r="121" spans="1:7">
      <c r="A121" s="56" t="s">
        <v>226</v>
      </c>
      <c r="E121" t="s">
        <v>842</v>
      </c>
    </row>
    <row r="122" spans="1:7">
      <c r="A122" s="56" t="s">
        <v>229</v>
      </c>
      <c r="B122" s="79">
        <v>43208</v>
      </c>
      <c r="C122" s="79"/>
      <c r="D122" s="79">
        <v>43210</v>
      </c>
      <c r="G122" s="79">
        <v>43208</v>
      </c>
    </row>
    <row r="123" spans="1:7">
      <c r="A123" s="56" t="s">
        <v>243</v>
      </c>
    </row>
    <row r="124" spans="1:7">
      <c r="A124" s="56" t="s">
        <v>246</v>
      </c>
      <c r="B124" s="79"/>
      <c r="C124" s="79"/>
      <c r="D124" s="79"/>
      <c r="G124" s="79"/>
    </row>
    <row r="125" spans="1:7">
      <c r="A125" s="56" t="s">
        <v>248</v>
      </c>
    </row>
    <row r="126" spans="1:7">
      <c r="A126" s="56" t="s">
        <v>251</v>
      </c>
    </row>
    <row r="127" spans="1:7">
      <c r="A127" s="56" t="s">
        <v>254</v>
      </c>
    </row>
    <row r="128" spans="1:7">
      <c r="A128" s="56" t="s">
        <v>256</v>
      </c>
    </row>
    <row r="129" spans="1:7">
      <c r="A129" s="56" t="s">
        <v>352</v>
      </c>
      <c r="B129" s="79">
        <v>43187</v>
      </c>
      <c r="C129" s="79">
        <v>43203</v>
      </c>
      <c r="D129" s="257">
        <v>43207</v>
      </c>
      <c r="E129" t="b">
        <v>0</v>
      </c>
      <c r="F129" s="99" t="s">
        <v>1350</v>
      </c>
      <c r="G129" s="79">
        <v>43203</v>
      </c>
    </row>
    <row r="130" spans="1:7">
      <c r="A130" s="56" t="s">
        <v>259</v>
      </c>
      <c r="E130" t="s">
        <v>842</v>
      </c>
    </row>
    <row r="131" spans="1:7">
      <c r="A131" s="56" t="s">
        <v>261</v>
      </c>
    </row>
    <row r="132" spans="1:7">
      <c r="A132" s="56" t="s">
        <v>263</v>
      </c>
      <c r="B132" s="79">
        <v>43208</v>
      </c>
      <c r="D132" s="79">
        <v>43210</v>
      </c>
      <c r="G132" s="79">
        <v>43208</v>
      </c>
    </row>
    <row r="133" spans="1:7">
      <c r="A133" s="56" t="s">
        <v>265</v>
      </c>
    </row>
    <row r="134" spans="1:7">
      <c r="A134" s="56" t="s">
        <v>267</v>
      </c>
      <c r="B134" s="79"/>
      <c r="C134" s="79"/>
      <c r="D134" s="79"/>
      <c r="E134" t="s">
        <v>842</v>
      </c>
      <c r="G134" s="79"/>
    </row>
    <row r="135" spans="1:7">
      <c r="A135" s="56" t="s">
        <v>269</v>
      </c>
      <c r="B135" s="79"/>
      <c r="C135" s="79"/>
      <c r="D135" s="79"/>
      <c r="G135" s="79"/>
    </row>
    <row r="136" spans="1:7">
      <c r="A136" s="56" t="s">
        <v>272</v>
      </c>
    </row>
    <row r="137" spans="1:7">
      <c r="A137" s="56" t="s">
        <v>275</v>
      </c>
    </row>
    <row r="138" spans="1:7">
      <c r="A138" s="56" t="s">
        <v>279</v>
      </c>
      <c r="B138" s="79">
        <v>43208</v>
      </c>
      <c r="C138" s="79"/>
      <c r="D138" s="79">
        <v>43215</v>
      </c>
      <c r="G138" s="79">
        <v>43208</v>
      </c>
    </row>
    <row r="139" spans="1:7">
      <c r="A139" s="56" t="s">
        <v>281</v>
      </c>
      <c r="B139" s="79"/>
      <c r="D139" s="79"/>
    </row>
    <row r="140" spans="1:7">
      <c r="A140" s="56" t="s">
        <v>285</v>
      </c>
      <c r="B140" s="79"/>
      <c r="C140" s="79"/>
      <c r="D140" s="79"/>
      <c r="E140" t="s">
        <v>842</v>
      </c>
      <c r="G140" s="79"/>
    </row>
    <row r="141" spans="1:7">
      <c r="A141" s="56" t="s">
        <v>287</v>
      </c>
      <c r="B141" s="79"/>
      <c r="D141" s="79"/>
    </row>
    <row r="142" spans="1:7">
      <c r="A142" s="56" t="s">
        <v>289</v>
      </c>
      <c r="B142" s="79"/>
      <c r="C142" s="79"/>
      <c r="D142" s="79"/>
      <c r="G142" s="79"/>
    </row>
    <row r="143" spans="1:7">
      <c r="A143" s="56" t="s">
        <v>292</v>
      </c>
    </row>
    <row r="144" spans="1:7">
      <c r="A144" s="56" t="s">
        <v>295</v>
      </c>
      <c r="B144" s="79">
        <v>43208</v>
      </c>
      <c r="C144" s="79">
        <v>43208</v>
      </c>
      <c r="D144" s="79">
        <v>43215</v>
      </c>
      <c r="G144" s="79">
        <v>43208</v>
      </c>
    </row>
    <row r="145" spans="1:7">
      <c r="A145" s="56" t="s">
        <v>300</v>
      </c>
    </row>
    <row r="146" spans="1:7">
      <c r="A146" s="56" t="s">
        <v>307</v>
      </c>
      <c r="B146" s="79"/>
      <c r="C146" s="79"/>
      <c r="D146" s="79"/>
      <c r="G146" s="79"/>
    </row>
    <row r="147" spans="1:7">
      <c r="A147" s="56" t="s">
        <v>323</v>
      </c>
    </row>
    <row r="148" spans="1:7">
      <c r="A148" s="56" t="s">
        <v>326</v>
      </c>
      <c r="B148" s="79"/>
      <c r="C148" s="79"/>
      <c r="D148" s="79"/>
      <c r="E148" t="s">
        <v>842</v>
      </c>
      <c r="G148" s="79"/>
    </row>
    <row r="149" spans="1:7">
      <c r="A149" s="56" t="s">
        <v>331</v>
      </c>
      <c r="B149" s="79"/>
      <c r="C149" s="79"/>
      <c r="D149" s="79"/>
      <c r="G149" s="79"/>
    </row>
    <row r="150" spans="1:7">
      <c r="A150" s="56" t="s">
        <v>334</v>
      </c>
      <c r="B150" s="79"/>
      <c r="C150" s="79"/>
      <c r="D150" s="79"/>
      <c r="G150" s="79"/>
    </row>
    <row r="151" spans="1:7">
      <c r="A151" s="56" t="s">
        <v>336</v>
      </c>
      <c r="B151" s="79"/>
      <c r="C151" s="79"/>
      <c r="D151" s="79"/>
      <c r="G151" s="79"/>
    </row>
    <row r="152" spans="1:7">
      <c r="A152" s="56" t="s">
        <v>340</v>
      </c>
      <c r="B152" s="79"/>
      <c r="D152" s="79"/>
    </row>
    <row r="153" spans="1:7">
      <c r="A153" s="56" t="s">
        <v>343</v>
      </c>
      <c r="B153" s="79"/>
      <c r="C153" s="79"/>
      <c r="D153" s="79"/>
      <c r="G153" s="79"/>
    </row>
    <row r="154" spans="1:7">
      <c r="A154" s="56" t="s">
        <v>346</v>
      </c>
      <c r="B154" s="79"/>
      <c r="D154" s="79"/>
    </row>
    <row r="155" spans="1:7">
      <c r="A155" s="56" t="s">
        <v>349</v>
      </c>
      <c r="B155" s="79"/>
      <c r="C155" s="79"/>
      <c r="D155" s="79"/>
      <c r="G155" s="79"/>
    </row>
    <row r="156" spans="1:7">
      <c r="A156" s="56" t="s">
        <v>356</v>
      </c>
      <c r="B156" s="79"/>
      <c r="D156" s="79"/>
    </row>
    <row r="157" spans="1:7">
      <c r="A157" s="56" t="s">
        <v>358</v>
      </c>
      <c r="B157" s="79"/>
      <c r="C157" s="79"/>
      <c r="D157" s="79"/>
      <c r="G157" s="79"/>
    </row>
    <row r="158" spans="1:7">
      <c r="A158" s="56" t="s">
        <v>361</v>
      </c>
      <c r="B158" s="79"/>
      <c r="C158" s="79"/>
      <c r="D158" s="79"/>
      <c r="G158" s="79"/>
    </row>
    <row r="159" spans="1:7">
      <c r="A159" s="56" t="s">
        <v>363</v>
      </c>
      <c r="B159" s="79"/>
      <c r="D159" s="79"/>
    </row>
    <row r="160" spans="1:7">
      <c r="A160" s="56" t="s">
        <v>365</v>
      </c>
    </row>
    <row r="161" spans="1:7">
      <c r="A161" s="56" t="s">
        <v>368</v>
      </c>
      <c r="B161" s="79"/>
      <c r="D161" s="79"/>
    </row>
    <row r="162" spans="1:7">
      <c r="A162" s="56" t="s">
        <v>370</v>
      </c>
      <c r="E162" t="b">
        <v>1</v>
      </c>
    </row>
    <row r="163" spans="1:7">
      <c r="A163" s="56" t="s">
        <v>373</v>
      </c>
    </row>
    <row r="164" spans="1:7">
      <c r="A164" s="56" t="s">
        <v>375</v>
      </c>
      <c r="B164" s="79"/>
      <c r="C164" s="79"/>
      <c r="D164" s="79"/>
      <c r="G164" s="79"/>
    </row>
    <row r="165" spans="1:7">
      <c r="A165" s="56" t="s">
        <v>377</v>
      </c>
    </row>
    <row r="166" spans="1:7">
      <c r="A166" s="56" t="s">
        <v>379</v>
      </c>
      <c r="B166" s="79"/>
      <c r="C166" s="79"/>
      <c r="D166" s="79"/>
      <c r="E166" t="s">
        <v>842</v>
      </c>
    </row>
    <row r="167" spans="1:7">
      <c r="A167" s="56" t="s">
        <v>381</v>
      </c>
      <c r="B167" s="79"/>
      <c r="C167" s="79"/>
      <c r="D167" s="79"/>
      <c r="G167" s="79"/>
    </row>
    <row r="168" spans="1:7">
      <c r="A168" s="56" t="s">
        <v>383</v>
      </c>
      <c r="B168" s="79"/>
      <c r="C168" s="79"/>
      <c r="D168" s="79"/>
      <c r="G168" s="79"/>
    </row>
    <row r="169" spans="1:7">
      <c r="A169" s="56" t="s">
        <v>385</v>
      </c>
      <c r="B169" s="79"/>
      <c r="D169" s="79"/>
      <c r="E169" t="s">
        <v>842</v>
      </c>
    </row>
    <row r="170" spans="1:7">
      <c r="A170" s="56" t="s">
        <v>387</v>
      </c>
    </row>
    <row r="171" spans="1:7">
      <c r="A171" s="56" t="s">
        <v>390</v>
      </c>
      <c r="E171" t="s">
        <v>842</v>
      </c>
    </row>
    <row r="172" spans="1:7">
      <c r="A172" s="56" t="s">
        <v>392</v>
      </c>
      <c r="B172" s="79"/>
      <c r="D172" s="79"/>
      <c r="E172" t="s">
        <v>842</v>
      </c>
    </row>
    <row r="173" spans="1:7">
      <c r="A173" s="56" t="s">
        <v>394</v>
      </c>
      <c r="B173" s="79"/>
      <c r="C173" s="79"/>
      <c r="D173" s="79"/>
      <c r="E173" t="s">
        <v>842</v>
      </c>
      <c r="G173" s="79"/>
    </row>
    <row r="174" spans="1:7">
      <c r="A174" s="56" t="s">
        <v>396</v>
      </c>
      <c r="B174" s="79"/>
      <c r="C174" s="79"/>
      <c r="D174" s="79"/>
      <c r="E174" t="s">
        <v>842</v>
      </c>
      <c r="G174" s="79"/>
    </row>
    <row r="175" spans="1:7">
      <c r="A175" s="56" t="s">
        <v>399</v>
      </c>
      <c r="B175" s="79"/>
      <c r="C175" s="79"/>
      <c r="D175" s="79"/>
      <c r="E175" t="s">
        <v>842</v>
      </c>
      <c r="G175" s="79"/>
    </row>
    <row r="176" spans="1:7">
      <c r="A176" s="56" t="s">
        <v>401</v>
      </c>
      <c r="B176" s="79"/>
      <c r="C176" s="79"/>
      <c r="D176" s="79"/>
      <c r="G176" s="79"/>
    </row>
    <row r="177" spans="1:7">
      <c r="A177" s="56" t="s">
        <v>409</v>
      </c>
      <c r="B177" s="79"/>
      <c r="C177" s="79"/>
      <c r="D177" s="79"/>
      <c r="G177" s="79"/>
    </row>
    <row r="178" spans="1:7">
      <c r="A178" s="56" t="s">
        <v>454</v>
      </c>
      <c r="B178" s="79">
        <v>43188</v>
      </c>
      <c r="C178" s="79">
        <v>43188</v>
      </c>
      <c r="D178" s="79">
        <v>43200</v>
      </c>
      <c r="E178" t="b">
        <v>1</v>
      </c>
      <c r="F178" t="s">
        <v>1398</v>
      </c>
      <c r="G178" s="79">
        <v>43188</v>
      </c>
    </row>
    <row r="179" spans="1:7">
      <c r="A179" s="56" t="s">
        <v>456</v>
      </c>
      <c r="B179" s="79">
        <v>43187</v>
      </c>
      <c r="C179" s="79">
        <v>43187</v>
      </c>
      <c r="D179" s="79">
        <v>43210</v>
      </c>
      <c r="E179" t="b">
        <v>0</v>
      </c>
      <c r="F179" t="s">
        <v>1393</v>
      </c>
      <c r="G179" s="79">
        <v>43208</v>
      </c>
    </row>
    <row r="180" spans="1:7">
      <c r="A180" s="56" t="s">
        <v>414</v>
      </c>
    </row>
    <row r="181" spans="1:7">
      <c r="A181" s="56" t="s">
        <v>420</v>
      </c>
      <c r="B181" s="79"/>
      <c r="C181" s="79"/>
      <c r="D181" s="79"/>
      <c r="G181" s="79"/>
    </row>
    <row r="182" spans="1:7">
      <c r="A182" s="56" t="s">
        <v>422</v>
      </c>
      <c r="B182" s="79"/>
      <c r="D182" s="79"/>
    </row>
    <row r="183" spans="1:7">
      <c r="A183" s="56" t="s">
        <v>724</v>
      </c>
    </row>
    <row r="184" spans="1:7">
      <c r="A184" s="56" t="s">
        <v>426</v>
      </c>
      <c r="B184" s="79"/>
      <c r="D184" s="79"/>
    </row>
    <row r="185" spans="1:7">
      <c r="A185" s="56" t="s">
        <v>428</v>
      </c>
      <c r="B185" s="79"/>
      <c r="C185" s="79"/>
      <c r="D185" s="79"/>
      <c r="E185" t="s">
        <v>842</v>
      </c>
      <c r="G185" s="79"/>
    </row>
    <row r="186" spans="1:7">
      <c r="A186" s="56" t="s">
        <v>434</v>
      </c>
      <c r="E186" t="s">
        <v>842</v>
      </c>
    </row>
    <row r="187" spans="1:7">
      <c r="A187" s="56" t="s">
        <v>436</v>
      </c>
    </row>
    <row r="188" spans="1:7">
      <c r="A188" s="56" t="s">
        <v>438</v>
      </c>
      <c r="B188" s="79"/>
      <c r="C188" s="79"/>
      <c r="D188" s="79"/>
      <c r="E188" t="s">
        <v>842</v>
      </c>
      <c r="G188" s="79"/>
    </row>
    <row r="189" spans="1:7">
      <c r="A189" s="56" t="s">
        <v>442</v>
      </c>
      <c r="E189" t="s">
        <v>842</v>
      </c>
    </row>
    <row r="190" spans="1:7">
      <c r="A190" s="56" t="s">
        <v>444</v>
      </c>
      <c r="E190" t="s">
        <v>842</v>
      </c>
    </row>
    <row r="191" spans="1:7">
      <c r="A191" s="56" t="s">
        <v>446</v>
      </c>
      <c r="E191" t="s">
        <v>842</v>
      </c>
    </row>
    <row r="192" spans="1:7">
      <c r="A192" s="56" t="s">
        <v>726</v>
      </c>
    </row>
    <row r="193" spans="1:7">
      <c r="A193" s="56" t="s">
        <v>448</v>
      </c>
    </row>
    <row r="194" spans="1:7">
      <c r="A194" s="56" t="s">
        <v>450</v>
      </c>
      <c r="B194" s="79"/>
      <c r="D194" s="79"/>
    </row>
    <row r="195" spans="1:7">
      <c r="A195" s="56" t="s">
        <v>452</v>
      </c>
    </row>
    <row r="196" spans="1:7">
      <c r="A196" s="56" t="s">
        <v>459</v>
      </c>
      <c r="B196" s="79"/>
      <c r="D196" s="79"/>
    </row>
    <row r="197" spans="1:7">
      <c r="A197" s="56" t="s">
        <v>728</v>
      </c>
      <c r="B197" s="79"/>
      <c r="C197" s="79"/>
      <c r="D197" s="79"/>
      <c r="G197" s="79"/>
    </row>
    <row r="198" spans="1:7">
      <c r="A198" s="56" t="s">
        <v>735</v>
      </c>
      <c r="B198" s="79"/>
      <c r="D198" s="79"/>
    </row>
    <row r="199" spans="1:7">
      <c r="A199" s="56" t="s">
        <v>461</v>
      </c>
      <c r="B199" s="79"/>
      <c r="C199" s="79"/>
      <c r="D199" s="79"/>
      <c r="F199" t="s">
        <v>1314</v>
      </c>
      <c r="G199" s="79"/>
    </row>
    <row r="200" spans="1:7">
      <c r="A200" t="s">
        <v>1383</v>
      </c>
    </row>
    <row r="201" spans="1:7">
      <c r="A201" t="s">
        <v>1381</v>
      </c>
    </row>
    <row r="202" spans="1:7">
      <c r="A202" s="56" t="s">
        <v>471</v>
      </c>
    </row>
    <row r="203" spans="1:7">
      <c r="A203" s="56" t="s">
        <v>473</v>
      </c>
    </row>
    <row r="204" spans="1:7">
      <c r="A204" s="56" t="s">
        <v>477</v>
      </c>
      <c r="B204" s="79"/>
      <c r="C204" s="79"/>
      <c r="D204" s="79"/>
      <c r="G204" s="79"/>
    </row>
    <row r="205" spans="1:7">
      <c r="A205" s="56" t="s">
        <v>479</v>
      </c>
      <c r="B205" s="79"/>
      <c r="C205" s="79"/>
      <c r="D205" s="79"/>
      <c r="G205" s="79"/>
    </row>
    <row r="206" spans="1:7">
      <c r="A206" s="56" t="s">
        <v>481</v>
      </c>
      <c r="B206" s="79"/>
      <c r="C206" s="79"/>
      <c r="D206" s="79"/>
      <c r="G206" s="79"/>
    </row>
    <row r="207" spans="1:7">
      <c r="A207" s="56" t="s">
        <v>483</v>
      </c>
      <c r="B207" s="79"/>
      <c r="C207" s="79"/>
      <c r="D207" s="79"/>
      <c r="G207" s="79"/>
    </row>
    <row r="208" spans="1:7">
      <c r="A208" s="56" t="s">
        <v>485</v>
      </c>
      <c r="B208" s="79"/>
      <c r="C208" s="79"/>
      <c r="D208" s="79"/>
      <c r="G208" s="79"/>
    </row>
    <row r="209" spans="1:7">
      <c r="A209" s="56" t="s">
        <v>488</v>
      </c>
      <c r="B209" s="79">
        <v>43208</v>
      </c>
      <c r="C209" s="79"/>
      <c r="D209" s="79">
        <v>43215</v>
      </c>
      <c r="G209" s="79">
        <v>43208</v>
      </c>
    </row>
    <row r="210" spans="1:7">
      <c r="A210" s="56" t="s">
        <v>490</v>
      </c>
      <c r="B210" s="79"/>
      <c r="C210" s="79"/>
      <c r="D210" s="79"/>
      <c r="G210" s="79"/>
    </row>
    <row r="211" spans="1:7">
      <c r="A211" s="56" t="s">
        <v>492</v>
      </c>
      <c r="B211" s="79"/>
      <c r="C211" s="79"/>
      <c r="D211" s="79"/>
      <c r="G211" s="79"/>
    </row>
    <row r="212" spans="1:7">
      <c r="A212" s="56" t="s">
        <v>494</v>
      </c>
      <c r="B212" s="79"/>
      <c r="C212" s="79"/>
      <c r="D212" s="79"/>
      <c r="G212" s="79"/>
    </row>
    <row r="213" spans="1:7">
      <c r="A213" t="s">
        <v>1376</v>
      </c>
    </row>
    <row r="214" spans="1:7">
      <c r="A214" s="56" t="s">
        <v>737</v>
      </c>
    </row>
    <row r="215" spans="1:7">
      <c r="A215" s="56" t="s">
        <v>771</v>
      </c>
    </row>
    <row r="216" spans="1:7">
      <c r="A216" s="56" t="s">
        <v>498</v>
      </c>
      <c r="B216" s="79"/>
      <c r="C216" s="79"/>
      <c r="D216" s="79"/>
      <c r="G216" s="79"/>
    </row>
    <row r="217" spans="1:7">
      <c r="A217" s="56" t="s">
        <v>500</v>
      </c>
      <c r="B217" s="79"/>
      <c r="C217" s="79"/>
      <c r="D217" s="79"/>
      <c r="E217" t="s">
        <v>842</v>
      </c>
      <c r="G217" s="79"/>
    </row>
    <row r="218" spans="1:7">
      <c r="A218" s="56" t="s">
        <v>524</v>
      </c>
      <c r="B218" s="79">
        <v>43187</v>
      </c>
      <c r="C218" s="79">
        <v>43188</v>
      </c>
      <c r="D218" s="79">
        <v>43200</v>
      </c>
      <c r="E218" t="b">
        <v>1</v>
      </c>
      <c r="F218" t="s">
        <v>1398</v>
      </c>
      <c r="G218" s="79">
        <v>43188</v>
      </c>
    </row>
    <row r="219" spans="1:7">
      <c r="A219" s="56" t="s">
        <v>526</v>
      </c>
      <c r="B219" s="79">
        <v>43187</v>
      </c>
      <c r="C219" s="79">
        <v>43187</v>
      </c>
      <c r="D219" s="79">
        <v>43189</v>
      </c>
      <c r="E219" t="b">
        <v>0</v>
      </c>
      <c r="F219" t="s">
        <v>1394</v>
      </c>
      <c r="G219" s="79">
        <v>43187</v>
      </c>
    </row>
    <row r="220" spans="1:7">
      <c r="A220" s="56" t="s">
        <v>528</v>
      </c>
      <c r="B220" s="79">
        <v>43187</v>
      </c>
      <c r="C220" s="79">
        <v>43188</v>
      </c>
      <c r="D220" s="79">
        <v>43210</v>
      </c>
      <c r="E220" t="b">
        <v>0</v>
      </c>
      <c r="F220" t="s">
        <v>1397</v>
      </c>
      <c r="G220" s="79">
        <v>43187</v>
      </c>
    </row>
    <row r="221" spans="1:7">
      <c r="A221" s="56" t="s">
        <v>505</v>
      </c>
      <c r="B221" s="79"/>
      <c r="C221" s="79"/>
      <c r="D221" s="79"/>
      <c r="G221" s="79"/>
    </row>
    <row r="222" spans="1:7">
      <c r="A222" s="56" t="s">
        <v>507</v>
      </c>
      <c r="B222" s="79"/>
      <c r="C222" s="79"/>
      <c r="D222" s="79"/>
      <c r="G222" s="79"/>
    </row>
    <row r="223" spans="1:7">
      <c r="A223" s="56" t="s">
        <v>509</v>
      </c>
      <c r="B223" s="79">
        <v>43208</v>
      </c>
      <c r="C223" s="79"/>
      <c r="D223" s="79">
        <v>43210</v>
      </c>
      <c r="G223" s="79">
        <v>43208</v>
      </c>
    </row>
    <row r="224" spans="1:7">
      <c r="A224" s="56" t="s">
        <v>511</v>
      </c>
      <c r="B224" s="79"/>
      <c r="D224" s="79"/>
    </row>
    <row r="225" spans="1:7">
      <c r="A225" s="56" t="s">
        <v>515</v>
      </c>
      <c r="B225" s="79"/>
      <c r="D225" s="79"/>
    </row>
    <row r="226" spans="1:7">
      <c r="A226" s="56" t="s">
        <v>517</v>
      </c>
      <c r="B226" s="79"/>
      <c r="D226" s="79"/>
    </row>
    <row r="227" spans="1:7">
      <c r="A227" s="56" t="s">
        <v>519</v>
      </c>
    </row>
    <row r="228" spans="1:7">
      <c r="A228" s="56" t="s">
        <v>521</v>
      </c>
      <c r="B228" s="79"/>
      <c r="D228" s="79"/>
    </row>
    <row r="229" spans="1:7">
      <c r="A229" s="56" t="s">
        <v>522</v>
      </c>
      <c r="B229" s="79"/>
      <c r="D229" s="79"/>
    </row>
    <row r="230" spans="1:7">
      <c r="A230" s="56" t="s">
        <v>531</v>
      </c>
      <c r="B230" s="79"/>
      <c r="D230" s="79"/>
      <c r="E230" t="s">
        <v>842</v>
      </c>
    </row>
    <row r="231" spans="1:7">
      <c r="A231" s="56" t="s">
        <v>533</v>
      </c>
      <c r="B231" s="79"/>
      <c r="D231" s="79"/>
    </row>
    <row r="232" spans="1:7">
      <c r="A232" s="56" t="s">
        <v>537</v>
      </c>
      <c r="B232" s="79"/>
      <c r="D232" s="79"/>
    </row>
    <row r="233" spans="1:7">
      <c r="A233" s="56" t="s">
        <v>541</v>
      </c>
      <c r="B233" s="79">
        <v>43208</v>
      </c>
      <c r="D233" s="79">
        <v>43210</v>
      </c>
      <c r="G233" s="79">
        <v>43208</v>
      </c>
    </row>
    <row r="234" spans="1:7">
      <c r="A234" s="56" t="s">
        <v>543</v>
      </c>
      <c r="B234" s="79"/>
      <c r="C234" s="79"/>
      <c r="D234" s="79"/>
      <c r="G234" s="79"/>
    </row>
    <row r="235" spans="1:7">
      <c r="A235" s="56" t="s">
        <v>545</v>
      </c>
      <c r="B235" s="79"/>
      <c r="C235" s="79"/>
      <c r="D235" s="79"/>
      <c r="E235" t="s">
        <v>842</v>
      </c>
      <c r="G235" s="79"/>
    </row>
    <row r="236" spans="1:7">
      <c r="A236" s="56" t="s">
        <v>547</v>
      </c>
      <c r="B236" s="79"/>
      <c r="C236" s="79"/>
      <c r="D236" s="79"/>
      <c r="G236" s="79"/>
    </row>
    <row r="237" spans="1:7">
      <c r="A237" s="56" t="s">
        <v>549</v>
      </c>
      <c r="B237" s="79"/>
      <c r="C237" s="79"/>
      <c r="D237" s="79"/>
      <c r="E237" t="s">
        <v>842</v>
      </c>
      <c r="G237" s="79"/>
    </row>
    <row r="238" spans="1:7">
      <c r="A238" s="56" t="s">
        <v>551</v>
      </c>
      <c r="B238" s="79"/>
      <c r="C238" s="79"/>
      <c r="D238" s="79"/>
      <c r="G238" s="79"/>
    </row>
    <row r="239" spans="1:7">
      <c r="A239" s="56" t="s">
        <v>553</v>
      </c>
      <c r="B239" s="79"/>
      <c r="C239" s="79"/>
      <c r="D239" s="79"/>
      <c r="G239" s="79"/>
    </row>
    <row r="240" spans="1:7">
      <c r="A240" s="56" t="s">
        <v>555</v>
      </c>
      <c r="B240" s="79"/>
      <c r="C240" s="79"/>
      <c r="D240" s="79"/>
      <c r="E240" t="s">
        <v>842</v>
      </c>
      <c r="G240" s="79"/>
    </row>
    <row r="241" spans="1:7">
      <c r="A241" s="56" t="s">
        <v>901</v>
      </c>
      <c r="B241" s="79">
        <v>43161</v>
      </c>
      <c r="C241" s="79"/>
      <c r="D241" s="79">
        <v>43167</v>
      </c>
      <c r="F241" t="s">
        <v>1339</v>
      </c>
      <c r="G241" s="79">
        <v>43161</v>
      </c>
    </row>
    <row r="242" spans="1:7">
      <c r="A242" s="56" t="s">
        <v>558</v>
      </c>
      <c r="B242" s="79"/>
      <c r="C242" s="79"/>
      <c r="D242" s="79"/>
      <c r="G242" s="79"/>
    </row>
    <row r="243" spans="1:7">
      <c r="A243" s="56" t="s">
        <v>560</v>
      </c>
      <c r="B243" s="79"/>
      <c r="C243" s="79"/>
      <c r="D243" s="79"/>
      <c r="G243" s="79"/>
    </row>
    <row r="244" spans="1:7">
      <c r="A244" s="56" t="s">
        <v>562</v>
      </c>
      <c r="B244" s="79">
        <v>43207</v>
      </c>
      <c r="C244" s="79"/>
      <c r="D244" s="79"/>
      <c r="F244" t="s">
        <v>1403</v>
      </c>
      <c r="G244" s="79">
        <v>43207</v>
      </c>
    </row>
    <row r="245" spans="1:7">
      <c r="A245" t="s">
        <v>1363</v>
      </c>
    </row>
    <row r="246" spans="1:7">
      <c r="A246" t="s">
        <v>1361</v>
      </c>
    </row>
    <row r="247" spans="1:7">
      <c r="A247" s="56" t="s">
        <v>564</v>
      </c>
      <c r="B247" s="79"/>
      <c r="C247" s="79"/>
      <c r="D247" s="79"/>
      <c r="G247" s="79"/>
    </row>
    <row r="248" spans="1:7">
      <c r="A248" s="56" t="s">
        <v>583</v>
      </c>
      <c r="B248" s="79">
        <v>43187</v>
      </c>
      <c r="D248" s="79">
        <v>43196</v>
      </c>
      <c r="G248" s="79">
        <v>43187</v>
      </c>
    </row>
    <row r="249" spans="1:7">
      <c r="A249" s="56" t="s">
        <v>566</v>
      </c>
      <c r="B249" s="79"/>
      <c r="C249" s="79"/>
      <c r="D249" s="79"/>
      <c r="G249" s="79"/>
    </row>
    <row r="250" spans="1:7">
      <c r="A250" s="56" t="s">
        <v>570</v>
      </c>
      <c r="B250" s="79"/>
      <c r="D250" s="79"/>
    </row>
    <row r="251" spans="1:7">
      <c r="A251" s="56" t="s">
        <v>575</v>
      </c>
      <c r="B251" s="79"/>
      <c r="C251" s="79"/>
      <c r="D251" s="79"/>
      <c r="G251" s="79"/>
    </row>
    <row r="252" spans="1:7">
      <c r="A252" s="56" t="s">
        <v>579</v>
      </c>
      <c r="B252" s="79"/>
      <c r="C252" s="79"/>
      <c r="D252" s="79"/>
      <c r="G252" s="79"/>
    </row>
    <row r="253" spans="1:7">
      <c r="A253" s="56" t="s">
        <v>581</v>
      </c>
      <c r="B253" s="79"/>
      <c r="C253" s="79"/>
      <c r="D253" s="79"/>
      <c r="F253" t="s">
        <v>1313</v>
      </c>
      <c r="G253" s="79"/>
    </row>
    <row r="254" spans="1:7">
      <c r="A254" s="56" t="s">
        <v>588</v>
      </c>
      <c r="B254" s="79">
        <v>43208</v>
      </c>
      <c r="D254" s="79">
        <v>43210</v>
      </c>
      <c r="G254" s="79">
        <v>43208</v>
      </c>
    </row>
    <row r="255" spans="1:7">
      <c r="A255" s="56" t="s">
        <v>590</v>
      </c>
      <c r="B255" s="79">
        <v>43208</v>
      </c>
      <c r="D255" s="79">
        <v>43210</v>
      </c>
      <c r="G255" s="79">
        <v>43208</v>
      </c>
    </row>
    <row r="256" spans="1:7">
      <c r="A256" s="56" t="s">
        <v>592</v>
      </c>
      <c r="B256" s="79">
        <v>43208</v>
      </c>
      <c r="D256" s="79">
        <v>43210</v>
      </c>
      <c r="G256" s="79">
        <v>43208</v>
      </c>
    </row>
    <row r="257" spans="1:7">
      <c r="A257" s="56" t="s">
        <v>604</v>
      </c>
      <c r="B257" s="79">
        <v>43161</v>
      </c>
      <c r="C257" s="79">
        <v>43161</v>
      </c>
      <c r="D257" s="79">
        <v>43167</v>
      </c>
      <c r="E257" t="b">
        <v>0</v>
      </c>
      <c r="F257" t="s">
        <v>1343</v>
      </c>
      <c r="G257" s="79">
        <v>43161</v>
      </c>
    </row>
    <row r="258" spans="1:7">
      <c r="A258" s="56" t="s">
        <v>594</v>
      </c>
    </row>
    <row r="259" spans="1:7">
      <c r="A259" s="56" t="s">
        <v>599</v>
      </c>
      <c r="B259" s="79"/>
      <c r="C259" s="79"/>
      <c r="D259" s="79"/>
      <c r="G259" s="79"/>
    </row>
    <row r="260" spans="1:7">
      <c r="A260" s="56" t="s">
        <v>602</v>
      </c>
      <c r="B260" s="79"/>
      <c r="C260" s="79"/>
      <c r="D260" s="79"/>
      <c r="G260" s="79"/>
    </row>
    <row r="261" spans="1:7">
      <c r="A261" s="56" t="s">
        <v>606</v>
      </c>
      <c r="B261" s="79"/>
      <c r="C261" s="79"/>
      <c r="D261" s="79"/>
      <c r="E261" t="s">
        <v>842</v>
      </c>
      <c r="G261" s="79"/>
    </row>
    <row r="262" spans="1:7">
      <c r="A262" s="56" t="s">
        <v>609</v>
      </c>
    </row>
    <row r="263" spans="1:7">
      <c r="A263" s="56" t="s">
        <v>612</v>
      </c>
      <c r="B263" s="79"/>
      <c r="C263" s="79"/>
      <c r="D263" s="79"/>
      <c r="G263" s="79"/>
    </row>
    <row r="264" spans="1:7">
      <c r="A264" s="56" t="s">
        <v>614</v>
      </c>
    </row>
    <row r="265" spans="1:7">
      <c r="A265" s="56" t="s">
        <v>616</v>
      </c>
      <c r="B265" s="79"/>
      <c r="C265" s="79"/>
      <c r="D265" s="79"/>
      <c r="G265" s="79"/>
    </row>
    <row r="266" spans="1:7">
      <c r="A266" s="56" t="s">
        <v>624</v>
      </c>
      <c r="B266" s="79">
        <v>43187</v>
      </c>
      <c r="C266" s="79"/>
      <c r="D266" s="79">
        <v>43209</v>
      </c>
      <c r="F266" t="s">
        <v>1403</v>
      </c>
      <c r="G266" s="79">
        <v>43207</v>
      </c>
    </row>
    <row r="267" spans="1:7">
      <c r="A267" s="56" t="s">
        <v>618</v>
      </c>
      <c r="B267" s="79">
        <v>43208</v>
      </c>
      <c r="D267" s="79">
        <v>43210</v>
      </c>
      <c r="G267" s="79">
        <v>43208</v>
      </c>
    </row>
    <row r="268" spans="1:7">
      <c r="A268" s="56" t="s">
        <v>620</v>
      </c>
      <c r="B268" s="79">
        <v>43208</v>
      </c>
      <c r="D268" s="79">
        <v>43210</v>
      </c>
      <c r="G268" s="79">
        <v>43208</v>
      </c>
    </row>
    <row r="269" spans="1:7">
      <c r="A269" s="56" t="s">
        <v>626</v>
      </c>
      <c r="B269" s="79"/>
      <c r="D269" s="79"/>
    </row>
    <row r="270" spans="1:7">
      <c r="A270" s="56" t="s">
        <v>628</v>
      </c>
      <c r="B270" s="79">
        <v>43208</v>
      </c>
      <c r="D270" s="79">
        <v>43210</v>
      </c>
      <c r="G270" s="79">
        <v>43208</v>
      </c>
    </row>
    <row r="271" spans="1:7">
      <c r="A271" s="56" t="s">
        <v>630</v>
      </c>
      <c r="B271" s="79"/>
      <c r="D271" s="79"/>
    </row>
    <row r="272" spans="1:7">
      <c r="A272" s="56" t="s">
        <v>632</v>
      </c>
      <c r="B272" s="79"/>
      <c r="D272" s="79"/>
      <c r="E272" t="s">
        <v>842</v>
      </c>
    </row>
    <row r="273" spans="1:7">
      <c r="A273" s="56" t="s">
        <v>635</v>
      </c>
      <c r="B273" s="79">
        <v>43201</v>
      </c>
      <c r="C273" s="79"/>
      <c r="D273" s="79">
        <v>43208</v>
      </c>
      <c r="G273" s="79">
        <v>43201</v>
      </c>
    </row>
    <row r="274" spans="1:7">
      <c r="A274" s="56" t="s">
        <v>643</v>
      </c>
      <c r="B274" s="79">
        <v>43161</v>
      </c>
      <c r="C274" s="79">
        <v>43161</v>
      </c>
      <c r="D274" s="79">
        <v>43167</v>
      </c>
      <c r="E274" t="b">
        <v>0</v>
      </c>
      <c r="F274" t="s">
        <v>1343</v>
      </c>
      <c r="G274" s="79">
        <v>43161</v>
      </c>
    </row>
    <row r="275" spans="1:7">
      <c r="A275" s="56" t="s">
        <v>638</v>
      </c>
      <c r="B275" s="79">
        <v>43208</v>
      </c>
      <c r="C275" s="79"/>
      <c r="D275" s="79">
        <v>43215</v>
      </c>
      <c r="G275" s="79">
        <v>43208</v>
      </c>
    </row>
    <row r="276" spans="1:7">
      <c r="A276" s="56" t="s">
        <v>641</v>
      </c>
      <c r="B276" s="79"/>
      <c r="C276" s="79"/>
      <c r="D276" s="79"/>
      <c r="G276" s="79"/>
    </row>
    <row r="277" spans="1:7">
      <c r="A277" s="56" t="s">
        <v>649</v>
      </c>
      <c r="B277" s="79">
        <v>43171</v>
      </c>
      <c r="C277" s="79"/>
      <c r="D277" s="79">
        <v>43208</v>
      </c>
      <c r="E277" s="99"/>
      <c r="F277" s="99" t="s">
        <v>1315</v>
      </c>
      <c r="G277" s="79">
        <v>43201</v>
      </c>
    </row>
    <row r="278" spans="1:7">
      <c r="A278" s="56" t="s">
        <v>645</v>
      </c>
      <c r="B278" s="79"/>
      <c r="C278" s="79"/>
      <c r="D278" s="257"/>
      <c r="E278" s="99"/>
      <c r="F278" s="99"/>
      <c r="G278" s="79"/>
    </row>
    <row r="279" spans="1:7">
      <c r="A279" s="56" t="s">
        <v>647</v>
      </c>
      <c r="B279" s="79"/>
      <c r="C279" s="79"/>
      <c r="D279" s="257"/>
      <c r="E279" s="99"/>
      <c r="F279" s="99"/>
      <c r="G279" s="79"/>
    </row>
    <row r="280" spans="1:7">
      <c r="A280" s="56" t="s">
        <v>651</v>
      </c>
    </row>
    <row r="281" spans="1:7">
      <c r="A281" s="56" t="s">
        <v>655</v>
      </c>
      <c r="B281" s="79"/>
      <c r="C281" s="79"/>
      <c r="D281" s="79"/>
      <c r="G281" s="79"/>
    </row>
    <row r="282" spans="1:7">
      <c r="A282" s="56" t="s">
        <v>661</v>
      </c>
      <c r="B282" s="79"/>
      <c r="C282" s="79"/>
      <c r="D282" s="79"/>
      <c r="G282" s="79"/>
    </row>
    <row r="283" spans="1:7">
      <c r="A283" s="56"/>
    </row>
    <row r="284" spans="1:7">
      <c r="A284" s="56"/>
    </row>
    <row r="285" spans="1:7">
      <c r="A285" s="56"/>
    </row>
    <row r="286" spans="1:7">
      <c r="A286" s="56"/>
    </row>
    <row r="287" spans="1:7">
      <c r="A287" s="56"/>
    </row>
    <row r="288" spans="1:7">
      <c r="A288" s="56"/>
    </row>
    <row r="289" spans="1:1">
      <c r="A289" s="56"/>
    </row>
    <row r="290" spans="1:1">
      <c r="A290" s="56"/>
    </row>
    <row r="291" spans="1:1">
      <c r="A291" s="56"/>
    </row>
    <row r="292" spans="1:1">
      <c r="A292" s="56"/>
    </row>
    <row r="293" spans="1:1">
      <c r="A293" s="56"/>
    </row>
    <row r="294" spans="1:1">
      <c r="A294" s="56"/>
    </row>
    <row r="295" spans="1:1">
      <c r="A295" s="56"/>
    </row>
    <row r="296" spans="1:1">
      <c r="A296" s="56"/>
    </row>
    <row r="297" spans="1:1">
      <c r="A297" s="56"/>
    </row>
    <row r="298" spans="1:1">
      <c r="A298" s="56"/>
    </row>
    <row r="299" spans="1:1">
      <c r="A299" s="56"/>
    </row>
    <row r="300" spans="1:1">
      <c r="A300" s="56"/>
    </row>
    <row r="301" spans="1:1">
      <c r="A301" s="56"/>
    </row>
    <row r="302" spans="1:1">
      <c r="A302" s="56"/>
    </row>
    <row r="303" spans="1:1">
      <c r="A303" s="56"/>
    </row>
    <row r="304" spans="1:1">
      <c r="A304" s="56"/>
    </row>
    <row r="305" spans="1:1">
      <c r="A305" s="56"/>
    </row>
    <row r="306" spans="1:1">
      <c r="A306" s="56"/>
    </row>
    <row r="307" spans="1:1">
      <c r="A307" s="56"/>
    </row>
    <row r="308" spans="1:1">
      <c r="A308" s="56"/>
    </row>
    <row r="309" spans="1:1">
      <c r="A309" s="56"/>
    </row>
    <row r="310" spans="1:1">
      <c r="A310" s="56"/>
    </row>
    <row r="311" spans="1:1">
      <c r="A311" s="56"/>
    </row>
    <row r="312" spans="1:1">
      <c r="A312" s="56"/>
    </row>
    <row r="313" spans="1:1">
      <c r="A313" s="56"/>
    </row>
    <row r="314" spans="1:1">
      <c r="A314" s="56"/>
    </row>
    <row r="315" spans="1:1">
      <c r="A315" s="56"/>
    </row>
    <row r="316" spans="1:1">
      <c r="A316" s="56"/>
    </row>
    <row r="317" spans="1:1">
      <c r="A317" s="56"/>
    </row>
    <row r="318" spans="1:1">
      <c r="A318" s="56"/>
    </row>
    <row r="319" spans="1:1">
      <c r="A319" s="56"/>
    </row>
    <row r="320" spans="1:1">
      <c r="A320" s="56"/>
    </row>
    <row r="321" spans="1:1">
      <c r="A321" s="56"/>
    </row>
    <row r="322" spans="1:1">
      <c r="A322" s="56"/>
    </row>
    <row r="323" spans="1:1">
      <c r="A323" s="56"/>
    </row>
    <row r="324" spans="1:1">
      <c r="A324" s="56"/>
    </row>
    <row r="325" spans="1:1">
      <c r="A325" s="56"/>
    </row>
    <row r="326" spans="1:1">
      <c r="A326" s="56"/>
    </row>
    <row r="327" spans="1:1">
      <c r="A327" s="56"/>
    </row>
    <row r="328" spans="1:1">
      <c r="A328" s="56"/>
    </row>
    <row r="329" spans="1:1">
      <c r="A329" s="56"/>
    </row>
    <row r="330" spans="1:1">
      <c r="A330" s="56"/>
    </row>
    <row r="331" spans="1:1">
      <c r="A331" s="56"/>
    </row>
    <row r="332" spans="1:1">
      <c r="A332" s="56"/>
    </row>
    <row r="333" spans="1:1">
      <c r="A333" s="56"/>
    </row>
    <row r="334" spans="1:1">
      <c r="A334" s="56"/>
    </row>
    <row r="335" spans="1:1">
      <c r="A335" s="56"/>
    </row>
    <row r="336" spans="1:1">
      <c r="A336" s="56"/>
    </row>
    <row r="337" spans="1:1">
      <c r="A337" s="56"/>
    </row>
    <row r="338" spans="1:1">
      <c r="A338" s="56"/>
    </row>
    <row r="339" spans="1:1">
      <c r="A339" s="56"/>
    </row>
    <row r="340" spans="1:1">
      <c r="A340" s="56"/>
    </row>
  </sheetData>
  <autoFilter ref="A1:H340"/>
  <sortState ref="A2:H274">
    <sortCondition ref="H27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pane ySplit="1" topLeftCell="A2" activePane="bottomLeft" state="frozen"/>
      <selection pane="bottomLeft" activeCell="H351" sqref="H351"/>
    </sheetView>
  </sheetViews>
  <sheetFormatPr defaultRowHeight="15"/>
  <cols>
    <col min="1" max="1" width="9.140625" style="275"/>
    <col min="2" max="2" width="18.5703125" style="96" bestFit="1" customWidth="1"/>
    <col min="3" max="3" width="18" bestFit="1" customWidth="1"/>
    <col min="4" max="4" width="15.85546875" bestFit="1" customWidth="1"/>
    <col min="5" max="5" width="19.5703125" bestFit="1" customWidth="1"/>
    <col min="6" max="6" width="17.85546875" bestFit="1" customWidth="1"/>
    <col min="7" max="7" width="20.85546875" bestFit="1" customWidth="1"/>
    <col min="8" max="8" width="19.7109375" bestFit="1" customWidth="1"/>
    <col min="9" max="9" width="19.5703125" bestFit="1" customWidth="1"/>
  </cols>
  <sheetData>
    <row r="1" spans="1:9">
      <c r="A1" s="274" t="str">
        <f>Summary[[#Headers],[App Code]]</f>
        <v>App Code</v>
      </c>
      <c r="B1" s="277" t="str">
        <f>Summary[[#Headers],[MeetingFrequency]]</f>
        <v>MeetingFrequency</v>
      </c>
      <c r="C1" s="254" t="s">
        <v>1349</v>
      </c>
      <c r="D1" s="254" t="s">
        <v>1332</v>
      </c>
      <c r="E1" s="254" t="s">
        <v>1333</v>
      </c>
      <c r="F1" s="254" t="s">
        <v>1334</v>
      </c>
      <c r="G1" s="254" t="s">
        <v>906</v>
      </c>
      <c r="H1" s="254" t="s">
        <v>1335</v>
      </c>
      <c r="I1" s="254" t="s">
        <v>1336</v>
      </c>
    </row>
    <row r="2" spans="1:9">
      <c r="A2" s="56">
        <v>2900</v>
      </c>
      <c r="B2" s="96" t="str">
        <f>IF(NOT(ISBLANK(VLOOKUP(A2,'ITS Apps-IIPM'!$E$4:$V$291,15,FALSE))),VLOOKUP(A2,'ITS Apps-IIPM'!$E$4:$V$291,15,FALSE),"")</f>
        <v>Quarterly</v>
      </c>
      <c r="C2" s="79">
        <v>43206</v>
      </c>
      <c r="D2" t="b">
        <v>0</v>
      </c>
      <c r="E2" s="79"/>
      <c r="F2" s="79"/>
      <c r="I2" s="79"/>
    </row>
    <row r="3" spans="1:9">
      <c r="A3" s="56" t="s">
        <v>12</v>
      </c>
      <c r="B3" s="96" t="str">
        <f>IF(NOT(ISBLANK(VLOOKUP(A3,'ITS Apps-IIPM'!$E$4:$V$291,15,FALSE))),VLOOKUP(A3,'ITS Apps-IIPM'!$E$4:$V$291,15,FALSE),"")</f>
        <v>Quarterly</v>
      </c>
      <c r="C3" s="79">
        <v>43206</v>
      </c>
      <c r="D3" t="b">
        <v>0</v>
      </c>
      <c r="E3" s="79"/>
      <c r="F3" s="79"/>
      <c r="I3" s="79"/>
    </row>
    <row r="4" spans="1:9">
      <c r="A4" s="56" t="s">
        <v>24</v>
      </c>
      <c r="B4" s="96" t="str">
        <f>IF(NOT(ISBLANK(VLOOKUP(A4,'ITS Apps-IIPM'!$E$4:$V$291,15,FALSE))),VLOOKUP(A4,'ITS Apps-IIPM'!$E$4:$V$291,15,FALSE),"")</f>
        <v>Quarterly</v>
      </c>
      <c r="C4" s="79">
        <v>43220</v>
      </c>
      <c r="D4" t="b">
        <v>0</v>
      </c>
      <c r="E4" s="79"/>
      <c r="F4" s="79"/>
      <c r="I4" s="79"/>
    </row>
    <row r="5" spans="1:9">
      <c r="A5" s="56" t="s">
        <v>29</v>
      </c>
      <c r="B5" s="96" t="str">
        <f>IF(NOT(ISBLANK(VLOOKUP(A5,'ITS Apps-IIPM'!$E$4:$V$291,15,FALSE))),VLOOKUP(A5,'ITS Apps-IIPM'!$E$4:$V$291,15,FALSE),"")</f>
        <v>Quarterly</v>
      </c>
      <c r="C5" s="79">
        <v>43206</v>
      </c>
      <c r="D5" t="b">
        <v>0</v>
      </c>
      <c r="E5" s="79"/>
      <c r="F5" s="79"/>
      <c r="I5" s="79"/>
    </row>
    <row r="6" spans="1:9">
      <c r="A6" s="56" t="s">
        <v>32</v>
      </c>
      <c r="B6" s="96" t="str">
        <f>IF(NOT(ISBLANK(VLOOKUP(A6,'ITS Apps-IIPM'!$E$4:$V$291,15,FALSE))),VLOOKUP(A6,'ITS Apps-IIPM'!$E$4:$V$291,15,FALSE),"")</f>
        <v>Quarterly</v>
      </c>
      <c r="C6" s="79">
        <v>43208</v>
      </c>
      <c r="D6" t="b">
        <v>0</v>
      </c>
      <c r="E6" s="79"/>
      <c r="F6" s="79"/>
      <c r="I6" s="79"/>
    </row>
    <row r="7" spans="1:9">
      <c r="A7" s="56" t="s">
        <v>35</v>
      </c>
      <c r="B7" s="96" t="str">
        <f>IF(NOT(ISBLANK(VLOOKUP(A7,'ITS Apps-IIPM'!$E$4:$V$291,15,FALSE))),VLOOKUP(A7,'ITS Apps-IIPM'!$E$4:$V$291,15,FALSE),"")</f>
        <v>Quarterly</v>
      </c>
      <c r="C7" s="79">
        <v>43206</v>
      </c>
      <c r="D7" t="b">
        <v>0</v>
      </c>
      <c r="E7" s="79"/>
      <c r="F7" s="79"/>
      <c r="I7" s="79"/>
    </row>
    <row r="8" spans="1:9">
      <c r="A8" s="56" t="s">
        <v>37</v>
      </c>
      <c r="B8" s="96" t="str">
        <f>IF(NOT(ISBLANK(VLOOKUP(A8,'ITS Apps-IIPM'!$E$4:$V$291,15,FALSE))),VLOOKUP(A8,'ITS Apps-IIPM'!$E$4:$V$291,15,FALSE),"")</f>
        <v/>
      </c>
      <c r="D8" t="s">
        <v>842</v>
      </c>
      <c r="G8" t="s">
        <v>842</v>
      </c>
      <c r="H8" t="s">
        <v>842</v>
      </c>
    </row>
    <row r="9" spans="1:9">
      <c r="A9" s="56" t="s">
        <v>44</v>
      </c>
      <c r="B9" s="96" t="str">
        <f>IF(NOT(ISBLANK(VLOOKUP(A9,'ITS Apps-IIPM'!$E$4:$V$291,15,FALSE))),VLOOKUP(A9,'ITS Apps-IIPM'!$E$4:$V$291,15,FALSE),"")</f>
        <v>Quarterly</v>
      </c>
      <c r="C9" s="79">
        <v>43206</v>
      </c>
      <c r="D9" t="b">
        <v>0</v>
      </c>
      <c r="E9" s="79"/>
      <c r="F9" s="79"/>
      <c r="I9" s="79"/>
    </row>
    <row r="10" spans="1:9">
      <c r="A10" s="56" t="s">
        <v>46</v>
      </c>
      <c r="B10" s="96" t="str">
        <f>IF(NOT(ISBLANK(VLOOKUP(A10,'ITS Apps-IIPM'!$E$4:$V$291,15,FALSE))),VLOOKUP(A10,'ITS Apps-IIPM'!$E$4:$V$291,15,FALSE),"")</f>
        <v>Mutually Agreeable</v>
      </c>
      <c r="E10" s="79">
        <v>43178</v>
      </c>
      <c r="I10" s="79">
        <v>43178</v>
      </c>
    </row>
    <row r="11" spans="1:9">
      <c r="A11" s="56" t="s">
        <v>52</v>
      </c>
      <c r="B11" s="96" t="str">
        <f>IF(NOT(ISBLANK(VLOOKUP(A11,'ITS Apps-IIPM'!$E$4:$V$291,15,FALSE))),VLOOKUP(A11,'ITS Apps-IIPM'!$E$4:$V$291,15,FALSE),"")</f>
        <v>Mutually Agreeable</v>
      </c>
      <c r="E11" s="79">
        <v>43178</v>
      </c>
      <c r="F11" s="79"/>
      <c r="I11" s="79">
        <v>43178</v>
      </c>
    </row>
    <row r="12" spans="1:9">
      <c r="A12" s="56" t="s">
        <v>56</v>
      </c>
      <c r="B12" s="96" t="str">
        <f>IF(NOT(ISBLANK(VLOOKUP(A12,'ITS Apps-IIPM'!$E$4:$V$291,15,FALSE))),VLOOKUP(A12,'ITS Apps-IIPM'!$E$4:$V$291,15,FALSE),"")</f>
        <v>Quarterly</v>
      </c>
      <c r="C12" s="79">
        <v>43206</v>
      </c>
      <c r="D12" t="b">
        <v>0</v>
      </c>
      <c r="E12" s="79"/>
      <c r="F12" s="79"/>
      <c r="I12" s="79"/>
    </row>
    <row r="13" spans="1:9">
      <c r="A13" s="56" t="s">
        <v>58</v>
      </c>
      <c r="B13" s="96" t="str">
        <f>IF(NOT(ISBLANK(VLOOKUP(A13,'ITS Apps-IIPM'!$E$4:$V$291,15,FALSE))),VLOOKUP(A13,'ITS Apps-IIPM'!$E$4:$V$291,15,FALSE),"")</f>
        <v>Quarterly</v>
      </c>
      <c r="C13" s="79">
        <v>43206</v>
      </c>
      <c r="D13" t="b">
        <v>0</v>
      </c>
      <c r="E13" s="79"/>
      <c r="F13" s="79"/>
      <c r="I13" s="79"/>
    </row>
    <row r="14" spans="1:9">
      <c r="A14" s="56" t="s">
        <v>60</v>
      </c>
      <c r="B14" s="96" t="str">
        <f>IF(NOT(ISBLANK(VLOOKUP(A14,'ITS Apps-IIPM'!$E$4:$V$291,15,FALSE))),VLOOKUP(A14,'ITS Apps-IIPM'!$E$4:$V$291,15,FALSE),"")</f>
        <v>Quarterly</v>
      </c>
      <c r="C14" s="79">
        <v>43206</v>
      </c>
      <c r="D14" t="b">
        <v>0</v>
      </c>
      <c r="E14" s="79"/>
      <c r="F14" s="79"/>
      <c r="I14" s="79"/>
    </row>
    <row r="15" spans="1:9">
      <c r="A15" s="56" t="s">
        <v>62</v>
      </c>
      <c r="B15" s="96" t="str">
        <f>IF(NOT(ISBLANK(VLOOKUP(A15,'ITS Apps-IIPM'!$E$4:$V$291,15,FALSE))),VLOOKUP(A15,'ITS Apps-IIPM'!$E$4:$V$291,15,FALSE),"")</f>
        <v/>
      </c>
      <c r="G15" t="s">
        <v>1340</v>
      </c>
    </row>
    <row r="16" spans="1:9">
      <c r="A16" s="56" t="s">
        <v>64</v>
      </c>
      <c r="B16" s="96" t="str">
        <f>IF(NOT(ISBLANK(VLOOKUP(A16,'ITS Apps-IIPM'!$E$4:$V$291,15,FALSE))),VLOOKUP(A16,'ITS Apps-IIPM'!$E$4:$V$291,15,FALSE),"")</f>
        <v>Quarterly</v>
      </c>
      <c r="C16" s="79">
        <v>43208</v>
      </c>
      <c r="D16" t="b">
        <v>0</v>
      </c>
      <c r="E16" s="79"/>
      <c r="F16" s="79"/>
      <c r="I16" s="79"/>
    </row>
    <row r="17" spans="1:9">
      <c r="A17" s="56" t="s">
        <v>66</v>
      </c>
      <c r="B17" s="96" t="str">
        <f>IF(NOT(ISBLANK(VLOOKUP(A17,'ITS Apps-IIPM'!$E$4:$V$291,15,FALSE))),VLOOKUP(A17,'ITS Apps-IIPM'!$E$4:$V$291,15,FALSE),"")</f>
        <v>Quarterly</v>
      </c>
      <c r="C17" s="79">
        <v>43206</v>
      </c>
      <c r="D17" t="b">
        <v>0</v>
      </c>
      <c r="E17" s="79"/>
      <c r="F17" s="79"/>
      <c r="I17" s="79"/>
    </row>
    <row r="18" spans="1:9">
      <c r="A18" s="56" t="s">
        <v>69</v>
      </c>
      <c r="B18" s="96" t="str">
        <f>IF(NOT(ISBLANK(VLOOKUP(A18,'ITS Apps-IIPM'!$E$4:$V$291,15,FALSE))),VLOOKUP(A18,'ITS Apps-IIPM'!$E$4:$V$291,15,FALSE),"")</f>
        <v>Quarterly</v>
      </c>
      <c r="E18" s="79">
        <v>43178</v>
      </c>
      <c r="I18" s="79">
        <v>43178</v>
      </c>
    </row>
    <row r="19" spans="1:9">
      <c r="A19" s="56" t="s">
        <v>74</v>
      </c>
      <c r="B19" s="96" t="str">
        <f>IF(NOT(ISBLANK(VLOOKUP(A19,'ITS Apps-IIPM'!$E$4:$V$291,15,FALSE))),VLOOKUP(A19,'ITS Apps-IIPM'!$E$4:$V$291,15,FALSE),"")</f>
        <v>Quarterly</v>
      </c>
      <c r="C19" s="79">
        <v>43206</v>
      </c>
      <c r="D19" t="b">
        <v>0</v>
      </c>
      <c r="E19" s="79"/>
      <c r="F19" s="79"/>
      <c r="I19" s="79"/>
    </row>
    <row r="20" spans="1:9">
      <c r="A20" t="s">
        <v>1386</v>
      </c>
    </row>
    <row r="21" spans="1:9">
      <c r="A21" s="56" t="s">
        <v>954</v>
      </c>
      <c r="B21" s="96" t="str">
        <f>IF(NOT(ISBLANK(VLOOKUP(A21,'ITS Apps-IIPM'!$E$4:$V$291,15,FALSE))),VLOOKUP(A21,'ITS Apps-IIPM'!$E$4:$V$291,15,FALSE),"")</f>
        <v/>
      </c>
      <c r="G21" t="s">
        <v>1339</v>
      </c>
    </row>
    <row r="22" spans="1:9">
      <c r="A22" t="s">
        <v>1379</v>
      </c>
    </row>
    <row r="23" spans="1:9">
      <c r="A23" s="56" t="s">
        <v>783</v>
      </c>
      <c r="B23" s="96" t="str">
        <f>IF(NOT(ISBLANK(VLOOKUP(A23,'ITS Apps-IIPM'!$E$4:$V$291,15,FALSE))),VLOOKUP(A23,'ITS Apps-IIPM'!$E$4:$V$291,15,FALSE),"")</f>
        <v>Monthly</v>
      </c>
      <c r="E23" s="79">
        <v>43178</v>
      </c>
      <c r="I23" s="79">
        <v>43178</v>
      </c>
    </row>
    <row r="24" spans="1:9">
      <c r="A24" s="56" t="s">
        <v>76</v>
      </c>
      <c r="B24" s="96" t="str">
        <f>IF(NOT(ISBLANK(VLOOKUP(A24,'ITS Apps-IIPM'!$E$4:$V$291,15,FALSE))),VLOOKUP(A24,'ITS Apps-IIPM'!$E$4:$V$291,15,FALSE),"")</f>
        <v>Mutually Agreeable</v>
      </c>
      <c r="E24" s="79">
        <v>43178</v>
      </c>
      <c r="I24" s="79">
        <v>43178</v>
      </c>
    </row>
    <row r="25" spans="1:9">
      <c r="A25" s="56" t="s">
        <v>79</v>
      </c>
      <c r="B25" s="96" t="str">
        <f>IF(NOT(ISBLANK(VLOOKUP(A25,'ITS Apps-IIPM'!$E$4:$V$291,15,FALSE))),VLOOKUP(A25,'ITS Apps-IIPM'!$E$4:$V$291,15,FALSE),"")</f>
        <v>Quarterly</v>
      </c>
      <c r="E25" s="79">
        <v>43178</v>
      </c>
      <c r="I25" s="79">
        <v>43178</v>
      </c>
    </row>
    <row r="26" spans="1:9">
      <c r="A26" t="s">
        <v>1368</v>
      </c>
    </row>
    <row r="27" spans="1:9">
      <c r="A27" s="56" t="s">
        <v>81</v>
      </c>
      <c r="B27" s="96" t="str">
        <f>IF(NOT(ISBLANK(VLOOKUP(A27,'ITS Apps-IIPM'!$E$4:$V$291,15,FALSE))),VLOOKUP(A27,'ITS Apps-IIPM'!$E$4:$V$291,15,FALSE),"")</f>
        <v>Mutually Agreeable</v>
      </c>
      <c r="E27" s="79">
        <v>43178</v>
      </c>
      <c r="F27" s="79"/>
      <c r="I27" s="79">
        <v>43178</v>
      </c>
    </row>
    <row r="28" spans="1:9">
      <c r="A28" s="56" t="s">
        <v>84</v>
      </c>
      <c r="B28" s="96" t="str">
        <f>IF(NOT(ISBLANK(VLOOKUP(A28,'ITS Apps-IIPM'!$E$4:$V$291,15,FALSE))),VLOOKUP(A28,'ITS Apps-IIPM'!$E$4:$V$291,15,FALSE),"")</f>
        <v>Monthly</v>
      </c>
      <c r="C28" s="79">
        <v>43180</v>
      </c>
      <c r="D28" s="79" t="b">
        <v>0</v>
      </c>
      <c r="E28" s="79"/>
      <c r="F28" s="79"/>
    </row>
    <row r="29" spans="1:9">
      <c r="A29" s="56" t="s">
        <v>88</v>
      </c>
      <c r="B29" s="96" t="str">
        <f>IF(NOT(ISBLANK(VLOOKUP(A29,'ITS Apps-IIPM'!$E$4:$V$291,15,FALSE))),VLOOKUP(A29,'ITS Apps-IIPM'!$E$4:$V$291,15,FALSE),"")</f>
        <v>Yearly</v>
      </c>
      <c r="C29" s="79">
        <v>43010</v>
      </c>
      <c r="D29" t="b">
        <v>1</v>
      </c>
      <c r="E29" s="79">
        <v>43178</v>
      </c>
      <c r="I29" s="79">
        <v>43178</v>
      </c>
    </row>
    <row r="30" spans="1:9">
      <c r="A30" s="56" t="s">
        <v>91</v>
      </c>
      <c r="B30" s="96" t="str">
        <f>IF(NOT(ISBLANK(VLOOKUP(A30,'ITS Apps-IIPM'!$E$4:$V$291,15,FALSE))),VLOOKUP(A30,'ITS Apps-IIPM'!$E$4:$V$291,15,FALSE),"")</f>
        <v>Quarterly</v>
      </c>
      <c r="C30" s="79">
        <v>43178</v>
      </c>
      <c r="D30" t="b">
        <v>1</v>
      </c>
    </row>
    <row r="31" spans="1:9">
      <c r="A31" s="56" t="s">
        <v>94</v>
      </c>
      <c r="B31" s="96" t="str">
        <f>IF(NOT(ISBLANK(VLOOKUP(A31,'ITS Apps-IIPM'!$E$4:$V$291,15,FALSE))),VLOOKUP(A31,'ITS Apps-IIPM'!$E$4:$V$291,15,FALSE),"")</f>
        <v>Quarterly</v>
      </c>
      <c r="C31" s="79"/>
      <c r="D31" s="79"/>
      <c r="E31" s="79">
        <v>43178</v>
      </c>
      <c r="F31" s="79"/>
      <c r="I31" s="79">
        <v>43178</v>
      </c>
    </row>
    <row r="32" spans="1:9">
      <c r="A32" s="56" t="s">
        <v>100</v>
      </c>
      <c r="B32" s="96" t="str">
        <f>IF(NOT(ISBLANK(VLOOKUP(A32,'ITS Apps-IIPM'!$E$4:$V$291,15,FALSE))),VLOOKUP(A32,'ITS Apps-IIPM'!$E$4:$V$291,15,FALSE),"")</f>
        <v>Quarterly</v>
      </c>
      <c r="E32" s="79">
        <v>43178</v>
      </c>
      <c r="I32" s="79">
        <v>43178</v>
      </c>
    </row>
    <row r="33" spans="1:9">
      <c r="A33" s="56" t="s">
        <v>106</v>
      </c>
      <c r="B33" s="96" t="str">
        <f>IF(NOT(ISBLANK(VLOOKUP(A33,'ITS Apps-IIPM'!$E$4:$V$291,15,FALSE))),VLOOKUP(A33,'ITS Apps-IIPM'!$E$4:$V$291,15,FALSE),"")</f>
        <v>Quarterly</v>
      </c>
      <c r="C33" s="79"/>
      <c r="D33" s="79"/>
      <c r="E33" s="79">
        <v>43178</v>
      </c>
      <c r="I33" s="79">
        <v>43178</v>
      </c>
    </row>
    <row r="34" spans="1:9">
      <c r="A34" s="56" t="s">
        <v>108</v>
      </c>
      <c r="B34" s="96" t="str">
        <f>IF(NOT(ISBLANK(VLOOKUP(A34,'ITS Apps-IIPM'!$E$4:$V$291,15,FALSE))),VLOOKUP(A34,'ITS Apps-IIPM'!$E$4:$V$291,15,FALSE),"")</f>
        <v>Quarterly</v>
      </c>
      <c r="E34" s="79">
        <v>43178</v>
      </c>
      <c r="I34" s="79">
        <v>43178</v>
      </c>
    </row>
    <row r="35" spans="1:9">
      <c r="A35" s="56" t="s">
        <v>110</v>
      </c>
      <c r="B35" s="96" t="str">
        <f>IF(NOT(ISBLANK(VLOOKUP(A35,'ITS Apps-IIPM'!$E$4:$V$291,15,FALSE))),VLOOKUP(A35,'ITS Apps-IIPM'!$E$4:$V$291,15,FALSE),"")</f>
        <v>Quarterly</v>
      </c>
      <c r="E35" s="79">
        <v>43178</v>
      </c>
      <c r="I35" s="79">
        <v>43178</v>
      </c>
    </row>
    <row r="36" spans="1:9">
      <c r="A36" s="56" t="s">
        <v>112</v>
      </c>
      <c r="B36" s="96" t="str">
        <f>IF(NOT(ISBLANK(VLOOKUP(A36,'ITS Apps-IIPM'!$E$4:$V$291,15,FALSE))),VLOOKUP(A36,'ITS Apps-IIPM'!$E$4:$V$291,15,FALSE),"")</f>
        <v>Quarterly</v>
      </c>
      <c r="E36" s="79">
        <v>43178</v>
      </c>
      <c r="I36" s="79">
        <v>43178</v>
      </c>
    </row>
    <row r="37" spans="1:9">
      <c r="A37" s="56" t="s">
        <v>114</v>
      </c>
      <c r="B37" s="96" t="str">
        <f>IF(NOT(ISBLANK(VLOOKUP(A37,'ITS Apps-IIPM'!$E$4:$V$291,15,FALSE))),VLOOKUP(A37,'ITS Apps-IIPM'!$E$4:$V$291,15,FALSE),"")</f>
        <v>Quarterly</v>
      </c>
      <c r="E37" s="79">
        <v>43178</v>
      </c>
      <c r="I37" s="79">
        <v>43178</v>
      </c>
    </row>
    <row r="38" spans="1:9">
      <c r="A38" s="56" t="s">
        <v>117</v>
      </c>
      <c r="B38" s="96" t="str">
        <f>IF(NOT(ISBLANK(VLOOKUP(A38,'ITS Apps-IIPM'!$E$4:$V$291,15,FALSE))),VLOOKUP(A38,'ITS Apps-IIPM'!$E$4:$V$291,15,FALSE),"")</f>
        <v>Quarterly</v>
      </c>
      <c r="E38" s="79">
        <v>43178</v>
      </c>
      <c r="I38" s="79">
        <v>43178</v>
      </c>
    </row>
    <row r="39" spans="1:9">
      <c r="A39" s="56" t="s">
        <v>119</v>
      </c>
      <c r="B39" s="96" t="str">
        <f>IF(NOT(ISBLANK(VLOOKUP(A39,'ITS Apps-IIPM'!$E$4:$V$291,15,FALSE))),VLOOKUP(A39,'ITS Apps-IIPM'!$E$4:$V$291,15,FALSE),"")</f>
        <v>Quarterly</v>
      </c>
      <c r="E39" s="79">
        <v>43178</v>
      </c>
      <c r="I39" s="79">
        <v>43178</v>
      </c>
    </row>
    <row r="40" spans="1:9">
      <c r="A40" s="56" t="s">
        <v>121</v>
      </c>
      <c r="B40" s="96" t="str">
        <f>IF(NOT(ISBLANK(VLOOKUP(A40,'ITS Apps-IIPM'!$E$4:$V$291,15,FALSE))),VLOOKUP(A40,'ITS Apps-IIPM'!$E$4:$V$291,15,FALSE),"")</f>
        <v>Quarterly</v>
      </c>
      <c r="E40" s="79">
        <v>43178</v>
      </c>
      <c r="I40" s="79">
        <v>43178</v>
      </c>
    </row>
    <row r="41" spans="1:9">
      <c r="A41" s="56" t="s">
        <v>123</v>
      </c>
      <c r="B41" s="96" t="str">
        <f>IF(NOT(ISBLANK(VLOOKUP(A41,'ITS Apps-IIPM'!$E$4:$V$291,15,FALSE))),VLOOKUP(A41,'ITS Apps-IIPM'!$E$4:$V$291,15,FALSE),"")</f>
        <v>Quarterly</v>
      </c>
      <c r="E41" s="79">
        <v>43178</v>
      </c>
      <c r="I41" s="79">
        <v>43178</v>
      </c>
    </row>
    <row r="42" spans="1:9">
      <c r="A42" s="56" t="s">
        <v>125</v>
      </c>
      <c r="B42" s="96" t="str">
        <f>IF(NOT(ISBLANK(VLOOKUP(A42,'ITS Apps-IIPM'!$E$4:$V$291,15,FALSE))),VLOOKUP(A42,'ITS Apps-IIPM'!$E$4:$V$291,15,FALSE),"")</f>
        <v>Quarterly</v>
      </c>
      <c r="E42" s="79">
        <v>43178</v>
      </c>
      <c r="I42" s="79">
        <v>43178</v>
      </c>
    </row>
    <row r="43" spans="1:9">
      <c r="A43" s="56" t="s">
        <v>127</v>
      </c>
      <c r="B43" s="96" t="str">
        <f>IF(NOT(ISBLANK(VLOOKUP(A43,'ITS Apps-IIPM'!$E$4:$V$291,15,FALSE))),VLOOKUP(A43,'ITS Apps-IIPM'!$E$4:$V$291,15,FALSE),"")</f>
        <v>Quarterly</v>
      </c>
    </row>
    <row r="44" spans="1:9">
      <c r="A44" s="56" t="s">
        <v>129</v>
      </c>
      <c r="B44" s="96" t="str">
        <f>IF(NOT(ISBLANK(VLOOKUP(A44,'ITS Apps-IIPM'!$E$4:$V$291,15,FALSE))),VLOOKUP(A44,'ITS Apps-IIPM'!$E$4:$V$291,15,FALSE),"")</f>
        <v>Quarterly</v>
      </c>
      <c r="E44" s="79">
        <v>43178</v>
      </c>
      <c r="I44" s="79">
        <v>43178</v>
      </c>
    </row>
    <row r="45" spans="1:9">
      <c r="A45" s="56" t="s">
        <v>132</v>
      </c>
      <c r="B45" s="96" t="str">
        <f>IF(NOT(ISBLANK(VLOOKUP(A45,'ITS Apps-IIPM'!$E$4:$V$291,15,FALSE))),VLOOKUP(A45,'ITS Apps-IIPM'!$E$4:$V$291,15,FALSE),"")</f>
        <v>Quarterly</v>
      </c>
      <c r="C45" s="79"/>
      <c r="D45" s="79"/>
      <c r="E45" s="79">
        <v>43178</v>
      </c>
      <c r="F45" s="79"/>
      <c r="I45" s="79">
        <v>43178</v>
      </c>
    </row>
    <row r="46" spans="1:9">
      <c r="A46" s="56" t="s">
        <v>139</v>
      </c>
      <c r="B46" s="96" t="str">
        <f>IF(NOT(ISBLANK(VLOOKUP(A46,'ITS Apps-IIPM'!$E$4:$V$291,15,FALSE))),VLOOKUP(A46,'ITS Apps-IIPM'!$E$4:$V$291,15,FALSE),"")</f>
        <v>Quarterly</v>
      </c>
      <c r="E46" s="79">
        <v>43178</v>
      </c>
      <c r="F46" s="79"/>
      <c r="I46" s="79">
        <v>43178</v>
      </c>
    </row>
    <row r="47" spans="1:9">
      <c r="A47" s="56" t="s">
        <v>141</v>
      </c>
      <c r="B47" s="96" t="str">
        <f>IF(NOT(ISBLANK(VLOOKUP(A47,'ITS Apps-IIPM'!$E$4:$V$291,15,FALSE))),VLOOKUP(A47,'ITS Apps-IIPM'!$E$4:$V$291,15,FALSE),"")</f>
        <v>Quarterly</v>
      </c>
      <c r="E47" s="79">
        <v>43178</v>
      </c>
      <c r="I47" s="79">
        <v>43178</v>
      </c>
    </row>
    <row r="48" spans="1:9">
      <c r="A48" s="56" t="s">
        <v>143</v>
      </c>
      <c r="B48" s="96" t="str">
        <f>IF(NOT(ISBLANK(VLOOKUP(A48,'ITS Apps-IIPM'!$E$4:$V$291,15,FALSE))),VLOOKUP(A48,'ITS Apps-IIPM'!$E$4:$V$291,15,FALSE),"")</f>
        <v>Quarterly</v>
      </c>
      <c r="E48" s="79">
        <v>43178</v>
      </c>
      <c r="I48" s="79">
        <v>43178</v>
      </c>
    </row>
    <row r="49" spans="1:9">
      <c r="A49" s="56" t="s">
        <v>146</v>
      </c>
      <c r="B49" s="96" t="str">
        <f>IF(NOT(ISBLANK(VLOOKUP(A49,'ITS Apps-IIPM'!$E$4:$V$291,15,FALSE))),VLOOKUP(A49,'ITS Apps-IIPM'!$E$4:$V$291,15,FALSE),"")</f>
        <v>Quarterly</v>
      </c>
      <c r="E49" s="79">
        <v>43178</v>
      </c>
      <c r="I49" s="79">
        <v>43178</v>
      </c>
    </row>
    <row r="50" spans="1:9">
      <c r="A50" s="56" t="s">
        <v>148</v>
      </c>
      <c r="B50" s="96" t="str">
        <f>IF(NOT(ISBLANK(VLOOKUP(A50,'ITS Apps-IIPM'!$E$4:$V$291,15,FALSE))),VLOOKUP(A50,'ITS Apps-IIPM'!$E$4:$V$291,15,FALSE),"")</f>
        <v>Quarterly</v>
      </c>
      <c r="E50" s="79">
        <v>43178</v>
      </c>
      <c r="I50" s="79">
        <v>43178</v>
      </c>
    </row>
    <row r="51" spans="1:9">
      <c r="A51" s="56" t="s">
        <v>150</v>
      </c>
      <c r="B51" s="96" t="str">
        <f>IF(NOT(ISBLANK(VLOOKUP(A51,'ITS Apps-IIPM'!$E$4:$V$291,15,FALSE))),VLOOKUP(A51,'ITS Apps-IIPM'!$E$4:$V$291,15,FALSE),"")</f>
        <v>Quarterly</v>
      </c>
      <c r="E51" s="79">
        <v>43178</v>
      </c>
      <c r="I51" s="79">
        <v>43178</v>
      </c>
    </row>
    <row r="52" spans="1:9">
      <c r="A52" s="56" t="s">
        <v>153</v>
      </c>
      <c r="B52" s="96" t="str">
        <f>IF(NOT(ISBLANK(VLOOKUP(A52,'ITS Apps-IIPM'!$E$4:$V$291,15,FALSE))),VLOOKUP(A52,'ITS Apps-IIPM'!$E$4:$V$291,15,FALSE),"")</f>
        <v>Quarterly</v>
      </c>
      <c r="E52" s="79">
        <v>43178</v>
      </c>
      <c r="I52" s="79">
        <v>43178</v>
      </c>
    </row>
    <row r="53" spans="1:9">
      <c r="A53" s="56" t="s">
        <v>155</v>
      </c>
      <c r="B53" s="96" t="str">
        <f>IF(NOT(ISBLANK(VLOOKUP(A53,'ITS Apps-IIPM'!$E$4:$V$291,15,FALSE))),VLOOKUP(A53,'ITS Apps-IIPM'!$E$4:$V$291,15,FALSE),"")</f>
        <v>Quarterly</v>
      </c>
      <c r="E53" s="79">
        <v>43178</v>
      </c>
      <c r="I53" s="79">
        <v>43178</v>
      </c>
    </row>
    <row r="54" spans="1:9">
      <c r="A54" s="56" t="s">
        <v>159</v>
      </c>
      <c r="B54" s="96" t="str">
        <f>IF(NOT(ISBLANK(VLOOKUP(A54,'ITS Apps-IIPM'!$E$4:$V$291,15,FALSE))),VLOOKUP(A54,'ITS Apps-IIPM'!$E$4:$V$291,15,FALSE),"")</f>
        <v>Quarterly</v>
      </c>
      <c r="E54" s="79">
        <v>43178</v>
      </c>
      <c r="I54" s="79">
        <v>43178</v>
      </c>
    </row>
    <row r="55" spans="1:9">
      <c r="A55" s="56" t="s">
        <v>161</v>
      </c>
      <c r="B55" s="96" t="str">
        <f>IF(NOT(ISBLANK(VLOOKUP(A55,'ITS Apps-IIPM'!$E$4:$V$291,15,FALSE))),VLOOKUP(A55,'ITS Apps-IIPM'!$E$4:$V$291,15,FALSE),"")</f>
        <v>Quarterly</v>
      </c>
      <c r="E55" s="79">
        <v>43178</v>
      </c>
      <c r="I55" s="79">
        <v>43178</v>
      </c>
    </row>
    <row r="56" spans="1:9">
      <c r="A56" s="56" t="s">
        <v>163</v>
      </c>
      <c r="B56" s="96" t="str">
        <f>IF(NOT(ISBLANK(VLOOKUP(A56,'ITS Apps-IIPM'!$E$4:$V$291,15,FALSE))),VLOOKUP(A56,'ITS Apps-IIPM'!$E$4:$V$291,15,FALSE),"")</f>
        <v>Quarterly</v>
      </c>
      <c r="E56" s="79">
        <v>43178</v>
      </c>
      <c r="I56" s="79">
        <v>43178</v>
      </c>
    </row>
    <row r="57" spans="1:9">
      <c r="A57" s="56" t="s">
        <v>165</v>
      </c>
      <c r="B57" s="96" t="str">
        <f>IF(NOT(ISBLANK(VLOOKUP(A57,'ITS Apps-IIPM'!$E$4:$V$291,15,FALSE))),VLOOKUP(A57,'ITS Apps-IIPM'!$E$4:$V$291,15,FALSE),"")</f>
        <v>Quarterly</v>
      </c>
      <c r="E57" s="79">
        <v>43178</v>
      </c>
      <c r="I57" s="79">
        <v>43178</v>
      </c>
    </row>
    <row r="58" spans="1:9">
      <c r="A58" s="56" t="s">
        <v>167</v>
      </c>
      <c r="B58" s="96" t="str">
        <f>IF(NOT(ISBLANK(VLOOKUP(A58,'ITS Apps-IIPM'!$E$4:$V$291,15,FALSE))),VLOOKUP(A58,'ITS Apps-IIPM'!$E$4:$V$291,15,FALSE),"")</f>
        <v>Quarterly</v>
      </c>
      <c r="E58" s="79">
        <v>43178</v>
      </c>
      <c r="I58" s="79">
        <v>43178</v>
      </c>
    </row>
    <row r="59" spans="1:9">
      <c r="A59" s="56" t="s">
        <v>171</v>
      </c>
      <c r="B59" s="96" t="str">
        <f>IF(NOT(ISBLANK(VLOOKUP(A59,'ITS Apps-IIPM'!$E$4:$V$291,15,FALSE))),VLOOKUP(A59,'ITS Apps-IIPM'!$E$4:$V$291,15,FALSE),"")</f>
        <v/>
      </c>
      <c r="D59" t="s">
        <v>842</v>
      </c>
      <c r="G59" t="s">
        <v>842</v>
      </c>
      <c r="H59" t="s">
        <v>842</v>
      </c>
    </row>
    <row r="60" spans="1:9">
      <c r="A60" s="56" t="s">
        <v>173</v>
      </c>
      <c r="B60" s="96" t="str">
        <f>IF(NOT(ISBLANK(VLOOKUP(A60,'ITS Apps-IIPM'!$E$4:$V$291,15,FALSE))),VLOOKUP(A60,'ITS Apps-IIPM'!$E$4:$V$291,15,FALSE),"")</f>
        <v/>
      </c>
      <c r="D60" t="s">
        <v>842</v>
      </c>
      <c r="G60" t="s">
        <v>842</v>
      </c>
      <c r="H60" t="s">
        <v>842</v>
      </c>
    </row>
    <row r="61" spans="1:9">
      <c r="A61" s="56" t="s">
        <v>175</v>
      </c>
      <c r="B61" s="96" t="str">
        <f>IF(NOT(ISBLANK(VLOOKUP(A61,'ITS Apps-IIPM'!$E$4:$V$291,15,FALSE))),VLOOKUP(A61,'ITS Apps-IIPM'!$E$4:$V$291,15,FALSE),"")</f>
        <v>Quarterly</v>
      </c>
      <c r="E61" s="79">
        <v>43178</v>
      </c>
      <c r="I61" s="79">
        <v>43178</v>
      </c>
    </row>
    <row r="62" spans="1:9">
      <c r="A62" s="56" t="s">
        <v>177</v>
      </c>
      <c r="B62" s="96" t="str">
        <f>IF(NOT(ISBLANK(VLOOKUP(A62,'ITS Apps-IIPM'!$E$4:$V$291,15,FALSE))),VLOOKUP(A62,'ITS Apps-IIPM'!$E$4:$V$291,15,FALSE),"")</f>
        <v>Quarterly</v>
      </c>
      <c r="E62" s="79">
        <v>43178</v>
      </c>
      <c r="I62" s="79">
        <v>43178</v>
      </c>
    </row>
    <row r="63" spans="1:9">
      <c r="A63" s="56" t="s">
        <v>179</v>
      </c>
      <c r="B63" s="96" t="str">
        <f>IF(NOT(ISBLANK(VLOOKUP(A63,'ITS Apps-IIPM'!$E$4:$V$291,15,FALSE))),VLOOKUP(A63,'ITS Apps-IIPM'!$E$4:$V$291,15,FALSE),"")</f>
        <v>Quarterly</v>
      </c>
      <c r="E63" s="79">
        <v>43178</v>
      </c>
      <c r="I63" s="79">
        <v>43178</v>
      </c>
    </row>
    <row r="64" spans="1:9">
      <c r="A64" s="56" t="s">
        <v>181</v>
      </c>
      <c r="B64" s="96" t="str">
        <f>IF(NOT(ISBLANK(VLOOKUP(A64,'ITS Apps-IIPM'!$E$4:$V$291,15,FALSE))),VLOOKUP(A64,'ITS Apps-IIPM'!$E$4:$V$291,15,FALSE),"")</f>
        <v>Monthly</v>
      </c>
      <c r="C64" s="79">
        <v>43185</v>
      </c>
      <c r="D64" t="b">
        <v>1</v>
      </c>
      <c r="E64" s="79"/>
      <c r="I64" s="79"/>
    </row>
    <row r="65" spans="1:9">
      <c r="A65" s="56" t="s">
        <v>184</v>
      </c>
      <c r="B65" s="96" t="str">
        <f>IF(NOT(ISBLANK(VLOOKUP(A65,'ITS Apps-IIPM'!$E$4:$V$291,15,FALSE))),VLOOKUP(A65,'ITS Apps-IIPM'!$E$4:$V$291,15,FALSE),"")</f>
        <v>Quarterly</v>
      </c>
      <c r="C65" s="79"/>
      <c r="E65" s="79">
        <v>43178</v>
      </c>
      <c r="F65" s="79">
        <v>43179</v>
      </c>
      <c r="G65" t="s">
        <v>1352</v>
      </c>
      <c r="I65" s="79">
        <v>43179</v>
      </c>
    </row>
    <row r="66" spans="1:9">
      <c r="A66" s="56" t="s">
        <v>187</v>
      </c>
      <c r="B66" s="96" t="str">
        <f>IF(NOT(ISBLANK(VLOOKUP(A66,'ITS Apps-IIPM'!$E$4:$V$291,15,FALSE))),VLOOKUP(A66,'ITS Apps-IIPM'!$E$4:$V$291,15,FALSE),"")</f>
        <v>Quarterly</v>
      </c>
      <c r="E66" s="79">
        <v>43178</v>
      </c>
      <c r="I66" s="79">
        <v>43178</v>
      </c>
    </row>
    <row r="67" spans="1:9">
      <c r="A67" s="56" t="s">
        <v>189</v>
      </c>
      <c r="B67" s="96" t="str">
        <f>IF(NOT(ISBLANK(VLOOKUP(A67,'ITS Apps-IIPM'!$E$4:$V$291,15,FALSE))),VLOOKUP(A67,'ITS Apps-IIPM'!$E$4:$V$291,15,FALSE),"")</f>
        <v>Monthly</v>
      </c>
      <c r="E67" s="79">
        <v>43178</v>
      </c>
      <c r="I67" s="79">
        <v>43178</v>
      </c>
    </row>
    <row r="68" spans="1:9">
      <c r="A68" s="56" t="s">
        <v>194</v>
      </c>
      <c r="B68" s="96" t="str">
        <f>IF(NOT(ISBLANK(VLOOKUP(A68,'ITS Apps-IIPM'!$E$4:$V$291,15,FALSE))),VLOOKUP(A68,'ITS Apps-IIPM'!$E$4:$V$291,15,FALSE),"")</f>
        <v>Monthly</v>
      </c>
      <c r="E68" s="79">
        <v>43178</v>
      </c>
      <c r="I68" s="79">
        <v>43178</v>
      </c>
    </row>
    <row r="69" spans="1:9">
      <c r="A69" s="56" t="s">
        <v>943</v>
      </c>
      <c r="B69" s="96" t="str">
        <f>IF(NOT(ISBLANK(VLOOKUP(A69,'ITS Apps-IIPM'!$E$4:$V$291,15,FALSE))),VLOOKUP(A69,'ITS Apps-IIPM'!$E$4:$V$291,15,FALSE),"")</f>
        <v/>
      </c>
      <c r="D69" t="s">
        <v>842</v>
      </c>
      <c r="G69" t="s">
        <v>842</v>
      </c>
      <c r="H69" t="s">
        <v>842</v>
      </c>
    </row>
    <row r="70" spans="1:9">
      <c r="A70" s="56" t="s">
        <v>198</v>
      </c>
      <c r="B70" s="96" t="str">
        <f>IF(NOT(ISBLANK(VLOOKUP(A70,'ITS Apps-IIPM'!$E$4:$V$291,15,FALSE))),VLOOKUP(A70,'ITS Apps-IIPM'!$E$4:$V$291,15,FALSE),"")</f>
        <v/>
      </c>
      <c r="D70" t="s">
        <v>842</v>
      </c>
      <c r="G70" t="s">
        <v>842</v>
      </c>
      <c r="H70" t="s">
        <v>842</v>
      </c>
    </row>
    <row r="71" spans="1:9">
      <c r="A71" s="56" t="s">
        <v>200</v>
      </c>
      <c r="B71" s="96" t="str">
        <f>IF(NOT(ISBLANK(VLOOKUP(A71,'ITS Apps-IIPM'!$E$4:$V$291,15,FALSE))),VLOOKUP(A71,'ITS Apps-IIPM'!$E$4:$V$291,15,FALSE),"")</f>
        <v>Quarterly</v>
      </c>
      <c r="C71" s="79"/>
      <c r="D71" s="79"/>
      <c r="E71" s="79">
        <v>43178</v>
      </c>
      <c r="F71" s="79"/>
      <c r="I71" s="79">
        <v>43178</v>
      </c>
    </row>
    <row r="72" spans="1:9">
      <c r="A72" s="56" t="s">
        <v>203</v>
      </c>
      <c r="B72" s="96" t="str">
        <f>IF(NOT(ISBLANK(VLOOKUP(A72,'ITS Apps-IIPM'!$E$4:$V$291,15,FALSE))),VLOOKUP(A72,'ITS Apps-IIPM'!$E$4:$V$291,15,FALSE),"")</f>
        <v>Quarterly</v>
      </c>
      <c r="C72" s="79">
        <v>43125</v>
      </c>
      <c r="D72" t="b">
        <v>0</v>
      </c>
    </row>
    <row r="73" spans="1:9">
      <c r="A73" s="56" t="s">
        <v>208</v>
      </c>
      <c r="B73" s="96" t="str">
        <f>IF(NOT(ISBLANK(VLOOKUP(A73,'ITS Apps-IIPM'!$E$4:$V$291,15,FALSE))),VLOOKUP(A73,'ITS Apps-IIPM'!$E$4:$V$291,15,FALSE),"")</f>
        <v>Quarterly</v>
      </c>
      <c r="E73" s="79">
        <v>43178</v>
      </c>
      <c r="I73" s="79">
        <v>43178</v>
      </c>
    </row>
    <row r="74" spans="1:9">
      <c r="A74" s="56" t="s">
        <v>211</v>
      </c>
      <c r="B74" s="96" t="str">
        <f>IF(NOT(ISBLANK(VLOOKUP(A74,'ITS Apps-IIPM'!$E$4:$V$291,15,FALSE))),VLOOKUP(A74,'ITS Apps-IIPM'!$E$4:$V$291,15,FALSE),"")</f>
        <v>Monthly</v>
      </c>
      <c r="E74" s="79">
        <v>43178</v>
      </c>
      <c r="I74" s="79">
        <v>43178</v>
      </c>
    </row>
    <row r="75" spans="1:9">
      <c r="A75" s="56" t="s">
        <v>214</v>
      </c>
      <c r="B75" s="96" t="str">
        <f>IF(NOT(ISBLANK(VLOOKUP(A75,'ITS Apps-IIPM'!$E$4:$V$291,15,FALSE))),VLOOKUP(A75,'ITS Apps-IIPM'!$E$4:$V$291,15,FALSE),"")</f>
        <v>Mutually Agreeable</v>
      </c>
      <c r="E75" s="79">
        <v>43178</v>
      </c>
      <c r="I75" s="79">
        <v>43178</v>
      </c>
    </row>
    <row r="76" spans="1:9">
      <c r="A76" s="56" t="s">
        <v>216</v>
      </c>
      <c r="B76" s="96" t="str">
        <f>IF(NOT(ISBLANK(VLOOKUP(A76,'ITS Apps-IIPM'!$E$4:$V$291,15,FALSE))),VLOOKUP(A76,'ITS Apps-IIPM'!$E$4:$V$291,15,FALSE),"")</f>
        <v>Mutually Agreeable</v>
      </c>
      <c r="D76" t="b">
        <v>0</v>
      </c>
      <c r="E76" s="79">
        <v>43178</v>
      </c>
      <c r="F76" s="79">
        <v>43179</v>
      </c>
      <c r="G76" t="s">
        <v>1355</v>
      </c>
      <c r="H76" t="b">
        <v>0</v>
      </c>
      <c r="I76" s="79">
        <v>43178</v>
      </c>
    </row>
    <row r="77" spans="1:9">
      <c r="A77" s="56" t="s">
        <v>221</v>
      </c>
      <c r="B77" s="96" t="str">
        <f>IF(NOT(ISBLANK(VLOOKUP(A77,'ITS Apps-IIPM'!$E$4:$V$291,15,FALSE))),VLOOKUP(A77,'ITS Apps-IIPM'!$E$4:$V$291,15,FALSE),"")</f>
        <v>Quarterly</v>
      </c>
      <c r="E77" s="79">
        <v>43178</v>
      </c>
      <c r="I77" s="79">
        <v>43178</v>
      </c>
    </row>
    <row r="78" spans="1:9">
      <c r="A78" s="56" t="s">
        <v>223</v>
      </c>
      <c r="B78" s="96" t="str">
        <f>IF(NOT(ISBLANK(VLOOKUP(A78,'ITS Apps-IIPM'!$E$4:$V$291,15,FALSE))),VLOOKUP(A78,'ITS Apps-IIPM'!$E$4:$V$291,15,FALSE),"")</f>
        <v>Quarterly</v>
      </c>
      <c r="E78" s="79">
        <v>43178</v>
      </c>
      <c r="I78" s="79">
        <v>43178</v>
      </c>
    </row>
    <row r="79" spans="1:9">
      <c r="A79" s="56" t="s">
        <v>226</v>
      </c>
      <c r="B79" s="96" t="str">
        <f>IF(NOT(ISBLANK(VLOOKUP(A79,'ITS Apps-IIPM'!$E$4:$V$291,15,FALSE))),VLOOKUP(A79,'ITS Apps-IIPM'!$E$4:$V$291,15,FALSE),"")</f>
        <v/>
      </c>
      <c r="D79" t="s">
        <v>842</v>
      </c>
    </row>
    <row r="80" spans="1:9">
      <c r="A80" s="56" t="s">
        <v>229</v>
      </c>
      <c r="B80" s="96" t="str">
        <f>IF(NOT(ISBLANK(VLOOKUP(A80,'ITS Apps-IIPM'!$E$4:$V$291,15,FALSE))),VLOOKUP(A80,'ITS Apps-IIPM'!$E$4:$V$291,15,FALSE),"")</f>
        <v>Quarterly</v>
      </c>
      <c r="E80" s="79">
        <v>43178</v>
      </c>
      <c r="F80" s="79"/>
      <c r="I80" s="79">
        <v>43178</v>
      </c>
    </row>
    <row r="81" spans="1:9">
      <c r="A81" s="56" t="s">
        <v>233</v>
      </c>
      <c r="B81" s="96" t="str">
        <f>IF(NOT(ISBLANK(VLOOKUP(A81,'ITS Apps-IIPM'!$E$4:$V$291,15,FALSE))),VLOOKUP(A81,'ITS Apps-IIPM'!$E$4:$V$291,15,FALSE),"")</f>
        <v>Monthly</v>
      </c>
      <c r="C81" s="79">
        <v>43147</v>
      </c>
      <c r="D81" t="b">
        <v>0</v>
      </c>
    </row>
    <row r="82" spans="1:9">
      <c r="A82" s="56" t="s">
        <v>236</v>
      </c>
      <c r="B82" s="96" t="str">
        <f>IF(NOT(ISBLANK(VLOOKUP(A82,'ITS Apps-IIPM'!$E$4:$V$291,15,FALSE))),VLOOKUP(A82,'ITS Apps-IIPM'!$E$4:$V$291,15,FALSE),"")</f>
        <v>Monthly</v>
      </c>
      <c r="C82" s="79">
        <v>43147</v>
      </c>
      <c r="D82" t="b">
        <v>0</v>
      </c>
    </row>
    <row r="83" spans="1:9">
      <c r="A83" s="56" t="s">
        <v>243</v>
      </c>
      <c r="B83" s="96" t="str">
        <f>IF(NOT(ISBLANK(VLOOKUP(A83,'ITS Apps-IIPM'!$E$4:$V$291,15,FALSE))),VLOOKUP(A83,'ITS Apps-IIPM'!$E$4:$V$291,15,FALSE),"")</f>
        <v>Monthly</v>
      </c>
      <c r="E83" s="79">
        <v>43178</v>
      </c>
      <c r="F83" s="79">
        <v>43179</v>
      </c>
      <c r="G83" t="s">
        <v>1352</v>
      </c>
      <c r="I83" s="79">
        <v>43178</v>
      </c>
    </row>
    <row r="84" spans="1:9">
      <c r="A84" s="56" t="s">
        <v>246</v>
      </c>
      <c r="B84" s="96" t="str">
        <f>IF(NOT(ISBLANK(VLOOKUP(A84,'ITS Apps-IIPM'!$E$4:$V$291,15,FALSE))),VLOOKUP(A84,'ITS Apps-IIPM'!$E$4:$V$291,15,FALSE),"")</f>
        <v>Quarterly</v>
      </c>
      <c r="E84" s="79">
        <v>43178</v>
      </c>
      <c r="F84" s="79"/>
      <c r="I84" s="79">
        <v>43178</v>
      </c>
    </row>
    <row r="85" spans="1:9">
      <c r="A85" s="56" t="s">
        <v>248</v>
      </c>
      <c r="B85" s="96" t="str">
        <f>IF(NOT(ISBLANK(VLOOKUP(A85,'ITS Apps-IIPM'!$E$4:$V$291,15,FALSE))),VLOOKUP(A85,'ITS Apps-IIPM'!$E$4:$V$291,15,FALSE),"")</f>
        <v>Mutually Agreeable</v>
      </c>
      <c r="C85" s="79"/>
      <c r="D85" s="79"/>
      <c r="E85" s="79">
        <v>43178</v>
      </c>
      <c r="I85" s="79">
        <v>43178</v>
      </c>
    </row>
    <row r="86" spans="1:9">
      <c r="A86" s="56" t="s">
        <v>251</v>
      </c>
      <c r="B86" s="96" t="str">
        <f>IF(NOT(ISBLANK(VLOOKUP(A86,'ITS Apps-IIPM'!$E$4:$V$291,15,FALSE))),VLOOKUP(A86,'ITS Apps-IIPM'!$E$4:$V$291,15,FALSE),"")</f>
        <v>Mutually Agreeable</v>
      </c>
      <c r="E86" s="79">
        <v>43178</v>
      </c>
      <c r="I86" s="79">
        <v>43178</v>
      </c>
    </row>
    <row r="87" spans="1:9">
      <c r="A87" s="56" t="s">
        <v>254</v>
      </c>
      <c r="B87" s="96" t="str">
        <f>IF(NOT(ISBLANK(VLOOKUP(A87,'ITS Apps-IIPM'!$E$4:$V$291,15,FALSE))),VLOOKUP(A87,'ITS Apps-IIPM'!$E$4:$V$291,15,FALSE),"")</f>
        <v>Mutually Agreeable</v>
      </c>
      <c r="E87" s="79">
        <v>43178</v>
      </c>
      <c r="I87" s="79">
        <v>43178</v>
      </c>
    </row>
    <row r="88" spans="1:9">
      <c r="A88" s="56" t="s">
        <v>256</v>
      </c>
      <c r="B88" s="96" t="str">
        <f>IF(NOT(ISBLANK(VLOOKUP(A88,'ITS Apps-IIPM'!$E$4:$V$291,15,FALSE))),VLOOKUP(A88,'ITS Apps-IIPM'!$E$4:$V$291,15,FALSE),"")</f>
        <v>Annually</v>
      </c>
      <c r="E88" s="79">
        <v>43178</v>
      </c>
      <c r="F88" s="79"/>
      <c r="I88" s="79">
        <v>43178</v>
      </c>
    </row>
    <row r="89" spans="1:9">
      <c r="A89" s="56" t="s">
        <v>259</v>
      </c>
      <c r="B89" s="96" t="str">
        <f>IF(NOT(ISBLANK(VLOOKUP(A89,'ITS Apps-IIPM'!$E$4:$V$291,15,FALSE))),VLOOKUP(A89,'ITS Apps-IIPM'!$E$4:$V$291,15,FALSE),"")</f>
        <v/>
      </c>
      <c r="D89" t="s">
        <v>842</v>
      </c>
      <c r="G89" t="s">
        <v>842</v>
      </c>
      <c r="H89" t="s">
        <v>842</v>
      </c>
    </row>
    <row r="90" spans="1:9">
      <c r="A90" s="56" t="s">
        <v>261</v>
      </c>
      <c r="B90" s="96" t="str">
        <f>IF(NOT(ISBLANK(VLOOKUP(A90,'ITS Apps-IIPM'!$E$4:$V$291,15,FALSE))),VLOOKUP(A90,'ITS Apps-IIPM'!$E$4:$V$291,15,FALSE),"")</f>
        <v>Quarterly</v>
      </c>
      <c r="E90" s="79">
        <v>43178</v>
      </c>
      <c r="F90" s="79"/>
      <c r="I90" s="79">
        <v>43178</v>
      </c>
    </row>
    <row r="91" spans="1:9">
      <c r="A91" s="56" t="s">
        <v>263</v>
      </c>
      <c r="B91" s="96" t="str">
        <f>IF(NOT(ISBLANK(VLOOKUP(A91,'ITS Apps-IIPM'!$E$4:$V$291,15,FALSE))),VLOOKUP(A91,'ITS Apps-IIPM'!$E$4:$V$291,15,FALSE),"")</f>
        <v>Quarterly</v>
      </c>
      <c r="E91" s="79">
        <v>43178</v>
      </c>
      <c r="I91" s="79">
        <v>43178</v>
      </c>
    </row>
    <row r="92" spans="1:9">
      <c r="A92" s="56" t="s">
        <v>265</v>
      </c>
      <c r="B92" s="96" t="str">
        <f>IF(NOT(ISBLANK(VLOOKUP(A92,'ITS Apps-IIPM'!$E$4:$V$291,15,FALSE))),VLOOKUP(A92,'ITS Apps-IIPM'!$E$4:$V$291,15,FALSE),"")</f>
        <v>2 year</v>
      </c>
      <c r="E92" s="79">
        <v>43178</v>
      </c>
      <c r="F92" s="79"/>
      <c r="I92" s="79">
        <v>43178</v>
      </c>
    </row>
    <row r="93" spans="1:9">
      <c r="A93" s="56" t="s">
        <v>267</v>
      </c>
      <c r="B93" s="96" t="str">
        <f>IF(NOT(ISBLANK(VLOOKUP(A93,'ITS Apps-IIPM'!$E$4:$V$291,15,FALSE))),VLOOKUP(A93,'ITS Apps-IIPM'!$E$4:$V$291,15,FALSE),"")</f>
        <v/>
      </c>
      <c r="D93" t="s">
        <v>842</v>
      </c>
      <c r="G93" t="s">
        <v>842</v>
      </c>
      <c r="H93" t="s">
        <v>842</v>
      </c>
    </row>
    <row r="94" spans="1:9">
      <c r="A94" s="56" t="s">
        <v>269</v>
      </c>
      <c r="B94" s="96" t="str">
        <f>IF(NOT(ISBLANK(VLOOKUP(A94,'ITS Apps-IIPM'!$E$4:$V$291,15,FALSE))),VLOOKUP(A94,'ITS Apps-IIPM'!$E$4:$V$291,15,FALSE),"")</f>
        <v>Quarterly</v>
      </c>
      <c r="E94" s="79">
        <v>43178</v>
      </c>
      <c r="F94" s="79"/>
      <c r="I94" s="79">
        <v>43178</v>
      </c>
    </row>
    <row r="95" spans="1:9">
      <c r="A95" s="56" t="s">
        <v>272</v>
      </c>
      <c r="B95" s="96" t="str">
        <f>IF(NOT(ISBLANK(VLOOKUP(A95,'ITS Apps-IIPM'!$E$4:$V$291,15,FALSE))),VLOOKUP(A95,'ITS Apps-IIPM'!$E$4:$V$291,15,FALSE),"")</f>
        <v>Quarterly</v>
      </c>
      <c r="C95" s="79">
        <v>43164</v>
      </c>
      <c r="D95" t="b">
        <v>1</v>
      </c>
      <c r="E95" s="79"/>
      <c r="I95" s="79"/>
    </row>
    <row r="96" spans="1:9">
      <c r="A96" s="56" t="s">
        <v>275</v>
      </c>
      <c r="B96" s="96" t="str">
        <f>IF(NOT(ISBLANK(VLOOKUP(A96,'ITS Apps-IIPM'!$E$4:$V$291,15,FALSE))),VLOOKUP(A96,'ITS Apps-IIPM'!$E$4:$V$291,15,FALSE),"")</f>
        <v>Monthly</v>
      </c>
      <c r="C96" s="79"/>
      <c r="D96" s="79"/>
      <c r="E96" s="79">
        <v>43178</v>
      </c>
      <c r="F96" s="79"/>
      <c r="I96" s="79">
        <v>43178</v>
      </c>
    </row>
    <row r="97" spans="1:9">
      <c r="A97" s="56" t="s">
        <v>279</v>
      </c>
      <c r="B97" s="96" t="str">
        <f>IF(NOT(ISBLANK(VLOOKUP(A97,'ITS Apps-IIPM'!$E$4:$V$291,15,FALSE))),VLOOKUP(A97,'ITS Apps-IIPM'!$E$4:$V$291,15,FALSE),"")</f>
        <v>Monthly</v>
      </c>
      <c r="E97" s="79">
        <v>43178</v>
      </c>
      <c r="I97" s="79">
        <v>43178</v>
      </c>
    </row>
    <row r="98" spans="1:9">
      <c r="A98" s="56" t="s">
        <v>281</v>
      </c>
      <c r="B98" s="96" t="str">
        <f>IF(NOT(ISBLANK(VLOOKUP(A98,'ITS Apps-IIPM'!$E$4:$V$291,15,FALSE))),VLOOKUP(A98,'ITS Apps-IIPM'!$E$4:$V$291,15,FALSE),"")</f>
        <v>Monthly</v>
      </c>
      <c r="E98" s="79">
        <v>43178</v>
      </c>
      <c r="I98" s="79">
        <v>43178</v>
      </c>
    </row>
    <row r="99" spans="1:9">
      <c r="A99" s="56" t="s">
        <v>283</v>
      </c>
      <c r="B99" s="96" t="str">
        <f>IF(NOT(ISBLANK(VLOOKUP(A99,'ITS Apps-IIPM'!$E$4:$V$291,15,FALSE))),VLOOKUP(A99,'ITS Apps-IIPM'!$E$4:$V$291,15,FALSE),"")</f>
        <v>Mutually Agreeable</v>
      </c>
      <c r="E99" s="79">
        <v>43178</v>
      </c>
      <c r="I99" s="79">
        <v>43178</v>
      </c>
    </row>
    <row r="100" spans="1:9">
      <c r="A100" s="56" t="s">
        <v>285</v>
      </c>
      <c r="B100" s="96" t="str">
        <f>IF(NOT(ISBLANK(VLOOKUP(A100,'ITS Apps-IIPM'!$E$4:$V$291,15,FALSE))),VLOOKUP(A100,'ITS Apps-IIPM'!$E$4:$V$291,15,FALSE),"")</f>
        <v/>
      </c>
      <c r="D100" t="s">
        <v>842</v>
      </c>
      <c r="G100" t="s">
        <v>842</v>
      </c>
      <c r="H100" t="s">
        <v>842</v>
      </c>
    </row>
    <row r="101" spans="1:9">
      <c r="A101" s="56" t="s">
        <v>287</v>
      </c>
      <c r="B101" s="96" t="str">
        <f>IF(NOT(ISBLANK(VLOOKUP(A101,'ITS Apps-IIPM'!$E$4:$V$291,15,FALSE))),VLOOKUP(A101,'ITS Apps-IIPM'!$E$4:$V$291,15,FALSE),"")</f>
        <v>Monthly</v>
      </c>
      <c r="E101" s="79">
        <v>43178</v>
      </c>
      <c r="I101" s="79">
        <v>43178</v>
      </c>
    </row>
    <row r="102" spans="1:9">
      <c r="A102" s="56" t="s">
        <v>289</v>
      </c>
      <c r="B102" s="96" t="str">
        <f>IF(NOT(ISBLANK(VLOOKUP(A102,'ITS Apps-IIPM'!$E$4:$V$291,15,FALSE))),VLOOKUP(A102,'ITS Apps-IIPM'!$E$4:$V$291,15,FALSE),"")</f>
        <v>2 year</v>
      </c>
      <c r="E102" s="79">
        <v>43178</v>
      </c>
      <c r="F102" s="79"/>
      <c r="I102" s="79">
        <v>43178</v>
      </c>
    </row>
    <row r="103" spans="1:9">
      <c r="A103" s="56" t="s">
        <v>292</v>
      </c>
      <c r="B103" s="96" t="str">
        <f>IF(NOT(ISBLANK(VLOOKUP(A103,'ITS Apps-IIPM'!$E$4:$V$291,15,FALSE))),VLOOKUP(A103,'ITS Apps-IIPM'!$E$4:$V$291,15,FALSE),"")</f>
        <v>Quarterly</v>
      </c>
      <c r="C103" s="79">
        <v>43187</v>
      </c>
      <c r="D103" t="b">
        <v>1</v>
      </c>
      <c r="E103" s="79"/>
      <c r="I103" s="79"/>
    </row>
    <row r="104" spans="1:9">
      <c r="A104" s="56" t="s">
        <v>295</v>
      </c>
      <c r="B104" s="96" t="str">
        <f>IF(NOT(ISBLANK(VLOOKUP(A104,'ITS Apps-IIPM'!$E$4:$V$291,15,FALSE))),VLOOKUP(A104,'ITS Apps-IIPM'!$E$4:$V$291,15,FALSE),"")</f>
        <v>Quarterly</v>
      </c>
      <c r="C104" s="79">
        <v>43186</v>
      </c>
      <c r="D104" t="b">
        <v>1</v>
      </c>
      <c r="E104" s="79"/>
      <c r="I104" s="79"/>
    </row>
    <row r="105" spans="1:9">
      <c r="A105" s="56" t="s">
        <v>297</v>
      </c>
      <c r="B105" s="96" t="str">
        <f>IF(NOT(ISBLANK(VLOOKUP(A105,'ITS Apps-IIPM'!$E$4:$V$291,15,FALSE))),VLOOKUP(A105,'ITS Apps-IIPM'!$E$4:$V$291,15,FALSE),"")</f>
        <v>Quarterly</v>
      </c>
      <c r="E105" s="79">
        <v>43178</v>
      </c>
      <c r="F105" s="79"/>
      <c r="I105" s="79">
        <v>43178</v>
      </c>
    </row>
    <row r="106" spans="1:9">
      <c r="A106" s="56" t="s">
        <v>299</v>
      </c>
      <c r="B106" s="96" t="str">
        <f>IF(NOT(ISBLANK(VLOOKUP(A106,'ITS Apps-IIPM'!$E$4:$V$291,15,FALSE))),VLOOKUP(A106,'ITS Apps-IIPM'!$E$4:$V$291,15,FALSE),"")</f>
        <v>Quarterly</v>
      </c>
      <c r="C106" s="79">
        <v>43152</v>
      </c>
      <c r="D106" t="b">
        <v>0</v>
      </c>
      <c r="G106" t="s">
        <v>1345</v>
      </c>
    </row>
    <row r="107" spans="1:9">
      <c r="A107" s="56" t="s">
        <v>300</v>
      </c>
      <c r="B107" s="96" t="str">
        <f>IF(NOT(ISBLANK(VLOOKUP(A107,'ITS Apps-IIPM'!$E$4:$V$291,15,FALSE))),VLOOKUP(A107,'ITS Apps-IIPM'!$E$4:$V$291,15,FALSE),"")</f>
        <v>Quarterly</v>
      </c>
      <c r="E107" s="79">
        <v>43178</v>
      </c>
      <c r="F107" s="79"/>
      <c r="I107" s="79">
        <v>43178</v>
      </c>
    </row>
    <row r="108" spans="1:9">
      <c r="A108" s="56" t="s">
        <v>302</v>
      </c>
      <c r="B108" s="96" t="str">
        <f>IF(NOT(ISBLANK(VLOOKUP(A108,'ITS Apps-IIPM'!$E$4:$V$291,15,FALSE))),VLOOKUP(A108,'ITS Apps-IIPM'!$E$4:$V$291,15,FALSE),"")</f>
        <v>Monthly</v>
      </c>
      <c r="E108" s="79">
        <v>43178</v>
      </c>
      <c r="I108" s="79">
        <v>43178</v>
      </c>
    </row>
    <row r="109" spans="1:9">
      <c r="A109" s="56" t="s">
        <v>304</v>
      </c>
      <c r="B109" s="96" t="str">
        <f>IF(NOT(ISBLANK(VLOOKUP(A109,'ITS Apps-IIPM'!$E$4:$V$291,15,FALSE))),VLOOKUP(A109,'ITS Apps-IIPM'!$E$4:$V$291,15,FALSE),"")</f>
        <v>Quarterly</v>
      </c>
      <c r="E109" s="79">
        <v>43178</v>
      </c>
      <c r="I109" s="79">
        <v>43178</v>
      </c>
    </row>
    <row r="110" spans="1:9">
      <c r="A110" s="56" t="s">
        <v>305</v>
      </c>
      <c r="B110" s="96" t="str">
        <f>IF(NOT(ISBLANK(VLOOKUP(A110,'ITS Apps-IIPM'!$E$4:$V$291,15,FALSE))),VLOOKUP(A110,'ITS Apps-IIPM'!$E$4:$V$291,15,FALSE),"")</f>
        <v>Quarterly</v>
      </c>
      <c r="E110" s="79">
        <v>43178</v>
      </c>
      <c r="I110" s="79">
        <v>43178</v>
      </c>
    </row>
    <row r="111" spans="1:9">
      <c r="A111" s="56" t="s">
        <v>307</v>
      </c>
      <c r="B111" s="96" t="str">
        <f>IF(NOT(ISBLANK(VLOOKUP(A111,'ITS Apps-IIPM'!$E$4:$V$291,15,FALSE))),VLOOKUP(A111,'ITS Apps-IIPM'!$E$4:$V$291,15,FALSE),"")</f>
        <v>Quarterly</v>
      </c>
      <c r="E111" s="79">
        <v>43178</v>
      </c>
      <c r="F111" s="79"/>
      <c r="I111" s="79">
        <v>43178</v>
      </c>
    </row>
    <row r="112" spans="1:9">
      <c r="A112" s="56" t="s">
        <v>310</v>
      </c>
      <c r="B112" s="96" t="str">
        <f>IF(NOT(ISBLANK(VLOOKUP(A112,'ITS Apps-IIPM'!$E$4:$V$291,15,FALSE))),VLOOKUP(A112,'ITS Apps-IIPM'!$E$4:$V$291,15,FALSE),"")</f>
        <v>Monthly</v>
      </c>
      <c r="E112" s="79">
        <v>43178</v>
      </c>
      <c r="I112" s="79">
        <v>43178</v>
      </c>
    </row>
    <row r="113" spans="1:9">
      <c r="A113" s="56" t="s">
        <v>312</v>
      </c>
      <c r="B113" s="96" t="str">
        <f>IF(NOT(ISBLANK(VLOOKUP(A113,'ITS Apps-IIPM'!$E$4:$V$291,15,FALSE))),VLOOKUP(A113,'ITS Apps-IIPM'!$E$4:$V$291,15,FALSE),"")</f>
        <v>Monthly</v>
      </c>
      <c r="E113" s="79">
        <v>43178</v>
      </c>
      <c r="I113" s="79">
        <v>43178</v>
      </c>
    </row>
    <row r="114" spans="1:9">
      <c r="A114" s="56" t="s">
        <v>314</v>
      </c>
      <c r="B114" s="96" t="str">
        <f>IF(NOT(ISBLANK(VLOOKUP(A114,'ITS Apps-IIPM'!$E$4:$V$291,15,FALSE))),VLOOKUP(A114,'ITS Apps-IIPM'!$E$4:$V$291,15,FALSE),"")</f>
        <v>Monthly</v>
      </c>
      <c r="E114" s="79">
        <v>43178</v>
      </c>
      <c r="I114" s="79">
        <v>43178</v>
      </c>
    </row>
    <row r="115" spans="1:9">
      <c r="A115" s="56" t="s">
        <v>316</v>
      </c>
      <c r="B115" s="96" t="str">
        <f>IF(NOT(ISBLANK(VLOOKUP(A115,'ITS Apps-IIPM'!$E$4:$V$291,15,FALSE))),VLOOKUP(A115,'ITS Apps-IIPM'!$E$4:$V$291,15,FALSE),"")</f>
        <v>Monthly</v>
      </c>
      <c r="E115" s="79">
        <v>43178</v>
      </c>
      <c r="I115" s="79">
        <v>43178</v>
      </c>
    </row>
    <row r="116" spans="1:9">
      <c r="A116" s="56" t="s">
        <v>318</v>
      </c>
      <c r="B116" s="96" t="str">
        <f>IF(NOT(ISBLANK(VLOOKUP(A116,'ITS Apps-IIPM'!$E$4:$V$291,15,FALSE))),VLOOKUP(A116,'ITS Apps-IIPM'!$E$4:$V$291,15,FALSE),"")</f>
        <v>Monthly</v>
      </c>
      <c r="E116" s="79">
        <v>43178</v>
      </c>
      <c r="I116" s="79">
        <v>43178</v>
      </c>
    </row>
    <row r="117" spans="1:9">
      <c r="A117" s="56" t="s">
        <v>321</v>
      </c>
      <c r="B117" s="96" t="str">
        <f>IF(NOT(ISBLANK(VLOOKUP(A117,'ITS Apps-IIPM'!$E$4:$V$291,15,FALSE))),VLOOKUP(A117,'ITS Apps-IIPM'!$E$4:$V$291,15,FALSE),"")</f>
        <v>Monthly</v>
      </c>
      <c r="E117" s="79">
        <v>43178</v>
      </c>
      <c r="I117" s="79">
        <v>43178</v>
      </c>
    </row>
    <row r="118" spans="1:9">
      <c r="A118" s="56" t="s">
        <v>323</v>
      </c>
      <c r="B118" s="96" t="str">
        <f>IF(NOT(ISBLANK(VLOOKUP(A118,'ITS Apps-IIPM'!$E$4:$V$291,15,FALSE))),VLOOKUP(A118,'ITS Apps-IIPM'!$E$4:$V$291,15,FALSE),"")</f>
        <v>Monthly</v>
      </c>
      <c r="E118" s="79">
        <v>43178</v>
      </c>
      <c r="I118" s="79">
        <v>43178</v>
      </c>
    </row>
    <row r="119" spans="1:9">
      <c r="A119" s="56" t="s">
        <v>326</v>
      </c>
      <c r="B119" s="96" t="str">
        <f>IF(NOT(ISBLANK(VLOOKUP(A119,'ITS Apps-IIPM'!$E$4:$V$291,15,FALSE))),VLOOKUP(A119,'ITS Apps-IIPM'!$E$4:$V$291,15,FALSE),"")</f>
        <v/>
      </c>
      <c r="D119" t="s">
        <v>842</v>
      </c>
      <c r="G119" t="s">
        <v>842</v>
      </c>
      <c r="H119" t="s">
        <v>842</v>
      </c>
    </row>
    <row r="120" spans="1:9">
      <c r="A120" s="56" t="s">
        <v>327</v>
      </c>
      <c r="B120" s="96" t="str">
        <f>IF(NOT(ISBLANK(VLOOKUP(A120,'ITS Apps-IIPM'!$E$4:$V$291,15,FALSE))),VLOOKUP(A120,'ITS Apps-IIPM'!$E$4:$V$291,15,FALSE),"")</f>
        <v>Monthly</v>
      </c>
      <c r="E120" s="79">
        <v>43178</v>
      </c>
      <c r="I120" s="79">
        <v>43178</v>
      </c>
    </row>
    <row r="121" spans="1:9">
      <c r="A121" s="56" t="s">
        <v>329</v>
      </c>
      <c r="B121" s="96" t="str">
        <f>IF(NOT(ISBLANK(VLOOKUP(A121,'ITS Apps-IIPM'!$E$4:$V$291,15,FALSE))),VLOOKUP(A121,'ITS Apps-IIPM'!$E$4:$V$291,15,FALSE),"")</f>
        <v>Quarterly</v>
      </c>
      <c r="E121" s="79">
        <v>43178</v>
      </c>
      <c r="F121" s="79">
        <v>43179</v>
      </c>
      <c r="H121" t="b">
        <v>0</v>
      </c>
      <c r="I121" s="79">
        <v>43178</v>
      </c>
    </row>
    <row r="122" spans="1:9">
      <c r="A122" s="56" t="s">
        <v>331</v>
      </c>
      <c r="B122" s="96" t="str">
        <f>IF(NOT(ISBLANK(VLOOKUP(A122,'ITS Apps-IIPM'!$E$4:$V$291,15,FALSE))),VLOOKUP(A122,'ITS Apps-IIPM'!$E$4:$V$291,15,FALSE),"")</f>
        <v>Quarterly</v>
      </c>
      <c r="E122" s="79">
        <v>43178</v>
      </c>
      <c r="F122" s="79">
        <v>43179</v>
      </c>
      <c r="H122" t="b">
        <v>0</v>
      </c>
      <c r="I122" s="79">
        <v>43178</v>
      </c>
    </row>
    <row r="123" spans="1:9">
      <c r="A123" s="56" t="s">
        <v>334</v>
      </c>
      <c r="B123" s="96" t="str">
        <f>IF(NOT(ISBLANK(VLOOKUP(A123,'ITS Apps-IIPM'!$E$4:$V$291,15,FALSE))),VLOOKUP(A123,'ITS Apps-IIPM'!$E$4:$V$291,15,FALSE),"")</f>
        <v/>
      </c>
      <c r="D123" t="s">
        <v>842</v>
      </c>
      <c r="G123" t="s">
        <v>842</v>
      </c>
      <c r="H123" t="s">
        <v>842</v>
      </c>
    </row>
    <row r="124" spans="1:9">
      <c r="A124" s="56" t="s">
        <v>336</v>
      </c>
      <c r="B124" s="96" t="str">
        <f>IF(NOT(ISBLANK(VLOOKUP(A124,'ITS Apps-IIPM'!$E$4:$V$291,15,FALSE))),VLOOKUP(A124,'ITS Apps-IIPM'!$E$4:$V$291,15,FALSE),"")</f>
        <v/>
      </c>
      <c r="D124" t="s">
        <v>842</v>
      </c>
      <c r="E124" s="79">
        <v>43178</v>
      </c>
      <c r="F124" s="79">
        <v>43179</v>
      </c>
      <c r="G124" t="s">
        <v>1354</v>
      </c>
      <c r="H124" t="s">
        <v>842</v>
      </c>
      <c r="I124" s="79">
        <v>43178</v>
      </c>
    </row>
    <row r="125" spans="1:9">
      <c r="A125" s="56" t="s">
        <v>340</v>
      </c>
      <c r="B125" s="96" t="str">
        <f>IF(NOT(ISBLANK(VLOOKUP(A125,'ITS Apps-IIPM'!$E$4:$V$291,15,FALSE))),VLOOKUP(A125,'ITS Apps-IIPM'!$E$4:$V$291,15,FALSE),"")</f>
        <v/>
      </c>
      <c r="D125" t="s">
        <v>842</v>
      </c>
      <c r="G125" t="s">
        <v>842</v>
      </c>
      <c r="H125" t="s">
        <v>842</v>
      </c>
    </row>
    <row r="126" spans="1:9">
      <c r="A126" s="56" t="s">
        <v>343</v>
      </c>
      <c r="B126" s="96" t="str">
        <f>IF(NOT(ISBLANK(VLOOKUP(A126,'ITS Apps-IIPM'!$E$4:$V$291,15,FALSE))),VLOOKUP(A126,'ITS Apps-IIPM'!$E$4:$V$291,15,FALSE),"")</f>
        <v>Quarterly</v>
      </c>
      <c r="E126" s="79">
        <v>43178</v>
      </c>
      <c r="F126" s="79"/>
      <c r="I126" s="79">
        <v>43178</v>
      </c>
    </row>
    <row r="127" spans="1:9">
      <c r="A127" s="56" t="s">
        <v>346</v>
      </c>
      <c r="B127" s="96" t="str">
        <f>IF(NOT(ISBLANK(VLOOKUP(A127,'ITS Apps-IIPM'!$E$4:$V$291,15,FALSE))),VLOOKUP(A127,'ITS Apps-IIPM'!$E$4:$V$291,15,FALSE),"")</f>
        <v>Quarterly</v>
      </c>
      <c r="E127" s="79">
        <v>43178</v>
      </c>
      <c r="F127" s="79"/>
      <c r="I127" s="79">
        <v>43178</v>
      </c>
    </row>
    <row r="128" spans="1:9">
      <c r="A128" s="56" t="s">
        <v>349</v>
      </c>
      <c r="B128" s="96" t="str">
        <f>IF(NOT(ISBLANK(VLOOKUP(A128,'ITS Apps-IIPM'!$E$4:$V$291,15,FALSE))),VLOOKUP(A128,'ITS Apps-IIPM'!$E$4:$V$291,15,FALSE),"")</f>
        <v>Quarterly</v>
      </c>
      <c r="C128" s="79">
        <v>43159</v>
      </c>
      <c r="D128" t="b">
        <v>0</v>
      </c>
    </row>
    <row r="129" spans="1:9">
      <c r="A129" s="56" t="s">
        <v>352</v>
      </c>
      <c r="B129" s="96" t="str">
        <f>IF(NOT(ISBLANK(VLOOKUP(A129,'ITS Apps-IIPM'!$E$4:$V$291,15,FALSE))),VLOOKUP(A129,'ITS Apps-IIPM'!$E$4:$V$291,15,FALSE),"")</f>
        <v>Monthly</v>
      </c>
      <c r="E129" s="79">
        <v>43178</v>
      </c>
      <c r="I129" s="79">
        <v>43178</v>
      </c>
    </row>
    <row r="130" spans="1:9">
      <c r="A130" s="56" t="s">
        <v>354</v>
      </c>
      <c r="B130" s="96" t="str">
        <f>IF(NOT(ISBLANK(VLOOKUP(A130,'ITS Apps-IIPM'!$E$4:$V$291,15,FALSE))),VLOOKUP(A130,'ITS Apps-IIPM'!$E$4:$V$291,15,FALSE),"")</f>
        <v>Monthly</v>
      </c>
      <c r="E130" s="79">
        <v>43178</v>
      </c>
      <c r="I130" s="79">
        <v>43178</v>
      </c>
    </row>
    <row r="131" spans="1:9">
      <c r="A131" s="56" t="s">
        <v>356</v>
      </c>
      <c r="B131" s="96" t="str">
        <f>IF(NOT(ISBLANK(VLOOKUP(A131,'ITS Apps-IIPM'!$E$4:$V$291,15,FALSE))),VLOOKUP(A131,'ITS Apps-IIPM'!$E$4:$V$291,15,FALSE),"")</f>
        <v>Quarterly</v>
      </c>
      <c r="E131" s="79">
        <v>43178</v>
      </c>
      <c r="F131" s="79"/>
      <c r="I131" s="79">
        <v>43178</v>
      </c>
    </row>
    <row r="132" spans="1:9">
      <c r="A132" s="56" t="s">
        <v>358</v>
      </c>
      <c r="B132" s="96" t="str">
        <f>IF(NOT(ISBLANK(VLOOKUP(A132,'ITS Apps-IIPM'!$E$4:$V$291,15,FALSE))),VLOOKUP(A132,'ITS Apps-IIPM'!$E$4:$V$291,15,FALSE),"")</f>
        <v>2 year</v>
      </c>
      <c r="E132" s="79">
        <v>43178</v>
      </c>
      <c r="F132" s="79"/>
      <c r="I132" s="79">
        <v>43178</v>
      </c>
    </row>
    <row r="133" spans="1:9">
      <c r="A133" s="56" t="s">
        <v>361</v>
      </c>
      <c r="B133" s="96" t="str">
        <f>IF(NOT(ISBLANK(VLOOKUP(A133,'ITS Apps-IIPM'!$E$4:$V$291,15,FALSE))),VLOOKUP(A133,'ITS Apps-IIPM'!$E$4:$V$291,15,FALSE),"")</f>
        <v>Mutually Agreeable</v>
      </c>
      <c r="E133" s="79">
        <v>43178</v>
      </c>
      <c r="I133" s="79">
        <v>43178</v>
      </c>
    </row>
    <row r="134" spans="1:9">
      <c r="A134" s="56" t="s">
        <v>363</v>
      </c>
      <c r="B134" s="96" t="str">
        <f>IF(NOT(ISBLANK(VLOOKUP(A134,'ITS Apps-IIPM'!$E$4:$V$291,15,FALSE))),VLOOKUP(A134,'ITS Apps-IIPM'!$E$4:$V$291,15,FALSE),"")</f>
        <v>2 year</v>
      </c>
      <c r="E134" s="79">
        <v>43178</v>
      </c>
      <c r="F134" s="79"/>
      <c r="I134" s="79">
        <v>43178</v>
      </c>
    </row>
    <row r="135" spans="1:9">
      <c r="A135" s="56" t="s">
        <v>365</v>
      </c>
      <c r="B135" s="96" t="str">
        <f>IF(NOT(ISBLANK(VLOOKUP(A135,'ITS Apps-IIPM'!$E$4:$V$291,15,FALSE))),VLOOKUP(A135,'ITS Apps-IIPM'!$E$4:$V$291,15,FALSE),"")</f>
        <v>Quarterly</v>
      </c>
      <c r="E135" s="79">
        <v>43178</v>
      </c>
      <c r="F135" s="79"/>
      <c r="I135" s="79">
        <v>43178</v>
      </c>
    </row>
    <row r="136" spans="1:9">
      <c r="A136" s="56" t="s">
        <v>368</v>
      </c>
      <c r="B136" s="96" t="str">
        <f>IF(NOT(ISBLANK(VLOOKUP(A136,'ITS Apps-IIPM'!$E$4:$V$291,15,FALSE))),VLOOKUP(A136,'ITS Apps-IIPM'!$E$4:$V$291,15,FALSE),"")</f>
        <v>Annually</v>
      </c>
      <c r="E136" s="79">
        <v>43178</v>
      </c>
      <c r="F136" s="79"/>
      <c r="I136" s="79">
        <v>43178</v>
      </c>
    </row>
    <row r="137" spans="1:9">
      <c r="A137" s="56" t="s">
        <v>370</v>
      </c>
      <c r="B137" s="96" t="str">
        <f>IF(NOT(ISBLANK(VLOOKUP(A137,'ITS Apps-IIPM'!$E$4:$V$291,15,FALSE))),VLOOKUP(A137,'ITS Apps-IIPM'!$E$4:$V$291,15,FALSE),"")</f>
        <v>Semi-annually</v>
      </c>
      <c r="C137" s="79">
        <v>43358</v>
      </c>
      <c r="E137" s="79">
        <v>43365</v>
      </c>
      <c r="I137" s="79"/>
    </row>
    <row r="138" spans="1:9">
      <c r="A138" s="56" t="s">
        <v>373</v>
      </c>
      <c r="B138" s="96" t="str">
        <f>IF(NOT(ISBLANK(VLOOKUP(A138,'ITS Apps-IIPM'!$E$4:$V$291,15,FALSE))),VLOOKUP(A138,'ITS Apps-IIPM'!$E$4:$V$291,15,FALSE),"")</f>
        <v/>
      </c>
      <c r="D138" t="s">
        <v>842</v>
      </c>
      <c r="G138" t="s">
        <v>842</v>
      </c>
      <c r="H138" t="s">
        <v>842</v>
      </c>
    </row>
    <row r="139" spans="1:9">
      <c r="A139" s="56" t="s">
        <v>375</v>
      </c>
      <c r="B139" s="96" t="str">
        <f>IF(NOT(ISBLANK(VLOOKUP(A139,'ITS Apps-IIPM'!$E$4:$V$291,15,FALSE))),VLOOKUP(A139,'ITS Apps-IIPM'!$E$4:$V$291,15,FALSE),"")</f>
        <v>Annually</v>
      </c>
      <c r="E139" s="79">
        <v>43178</v>
      </c>
      <c r="F139" s="79"/>
      <c r="I139" s="79">
        <v>43178</v>
      </c>
    </row>
    <row r="140" spans="1:9">
      <c r="A140" s="56" t="s">
        <v>377</v>
      </c>
      <c r="B140" s="96" t="str">
        <f>IF(NOT(ISBLANK(VLOOKUP(A140,'ITS Apps-IIPM'!$E$4:$V$291,15,FALSE))),VLOOKUP(A140,'ITS Apps-IIPM'!$E$4:$V$291,15,FALSE),"")</f>
        <v>Annually</v>
      </c>
      <c r="E140" s="79">
        <v>43178</v>
      </c>
      <c r="F140" s="79"/>
      <c r="I140" s="79">
        <v>43178</v>
      </c>
    </row>
    <row r="141" spans="1:9">
      <c r="A141" s="56" t="s">
        <v>379</v>
      </c>
      <c r="B141" s="96" t="str">
        <f>IF(NOT(ISBLANK(VLOOKUP(A141,'ITS Apps-IIPM'!$E$4:$V$291,15,FALSE))),VLOOKUP(A141,'ITS Apps-IIPM'!$E$4:$V$291,15,FALSE),"")</f>
        <v/>
      </c>
      <c r="D141" t="s">
        <v>842</v>
      </c>
      <c r="G141" t="s">
        <v>842</v>
      </c>
      <c r="H141" t="s">
        <v>842</v>
      </c>
    </row>
    <row r="142" spans="1:9">
      <c r="A142" s="56" t="s">
        <v>381</v>
      </c>
      <c r="B142" s="96" t="str">
        <f>IF(NOT(ISBLANK(VLOOKUP(A142,'ITS Apps-IIPM'!$E$4:$V$291,15,FALSE))),VLOOKUP(A142,'ITS Apps-IIPM'!$E$4:$V$291,15,FALSE),"")</f>
        <v>Mutually Agreeable</v>
      </c>
      <c r="D142" t="b">
        <v>0</v>
      </c>
      <c r="E142" s="79">
        <v>43178</v>
      </c>
      <c r="F142" s="79">
        <v>43179</v>
      </c>
      <c r="G142" t="s">
        <v>1355</v>
      </c>
      <c r="H142" t="b">
        <v>0</v>
      </c>
      <c r="I142" s="79">
        <v>43178</v>
      </c>
    </row>
    <row r="143" spans="1:9">
      <c r="A143" s="56" t="s">
        <v>383</v>
      </c>
      <c r="B143" s="96" t="str">
        <f>IF(NOT(ISBLANK(VLOOKUP(A143,'ITS Apps-IIPM'!$E$4:$V$291,15,FALSE))),VLOOKUP(A143,'ITS Apps-IIPM'!$E$4:$V$291,15,FALSE),"")</f>
        <v>Mutually Agreeable</v>
      </c>
      <c r="D143" t="b">
        <v>0</v>
      </c>
      <c r="E143" s="79">
        <v>43178</v>
      </c>
      <c r="F143" s="79">
        <v>43179</v>
      </c>
      <c r="G143" t="s">
        <v>1355</v>
      </c>
      <c r="H143" t="b">
        <v>0</v>
      </c>
      <c r="I143" s="79">
        <v>43178</v>
      </c>
    </row>
    <row r="144" spans="1:9">
      <c r="A144" s="56" t="s">
        <v>385</v>
      </c>
      <c r="B144" s="96" t="str">
        <f>IF(NOT(ISBLANK(VLOOKUP(A144,'ITS Apps-IIPM'!$E$4:$V$291,15,FALSE))),VLOOKUP(A144,'ITS Apps-IIPM'!$E$4:$V$291,15,FALSE),"")</f>
        <v/>
      </c>
      <c r="D144" t="s">
        <v>842</v>
      </c>
      <c r="G144" t="s">
        <v>842</v>
      </c>
      <c r="H144" t="s">
        <v>842</v>
      </c>
    </row>
    <row r="145" spans="1:9">
      <c r="A145" s="56" t="s">
        <v>387</v>
      </c>
      <c r="B145" s="96" t="str">
        <f>IF(NOT(ISBLANK(VLOOKUP(A145,'ITS Apps-IIPM'!$E$4:$V$291,15,FALSE))),VLOOKUP(A145,'ITS Apps-IIPM'!$E$4:$V$291,15,FALSE),"")</f>
        <v>Mutually Agreeable</v>
      </c>
      <c r="E145" s="79">
        <v>43178</v>
      </c>
      <c r="I145" s="79">
        <v>43178</v>
      </c>
    </row>
    <row r="146" spans="1:9">
      <c r="A146" s="56" t="s">
        <v>390</v>
      </c>
      <c r="B146" s="96" t="str">
        <f>IF(NOT(ISBLANK(VLOOKUP(A146,'ITS Apps-IIPM'!$E$4:$V$291,15,FALSE))),VLOOKUP(A146,'ITS Apps-IIPM'!$E$4:$V$291,15,FALSE),"")</f>
        <v/>
      </c>
      <c r="D146" t="s">
        <v>842</v>
      </c>
      <c r="G146" t="s">
        <v>842</v>
      </c>
      <c r="H146" t="s">
        <v>842</v>
      </c>
    </row>
    <row r="147" spans="1:9">
      <c r="A147" s="56" t="s">
        <v>392</v>
      </c>
      <c r="B147" s="96" t="str">
        <f>IF(NOT(ISBLANK(VLOOKUP(A147,'ITS Apps-IIPM'!$E$4:$V$291,15,FALSE))),VLOOKUP(A147,'ITS Apps-IIPM'!$E$4:$V$291,15,FALSE),"")</f>
        <v/>
      </c>
      <c r="D147" t="s">
        <v>842</v>
      </c>
    </row>
    <row r="148" spans="1:9">
      <c r="A148" s="56" t="s">
        <v>394</v>
      </c>
      <c r="B148" s="96" t="str">
        <f>IF(NOT(ISBLANK(VLOOKUP(A148,'ITS Apps-IIPM'!$E$4:$V$291,15,FALSE))),VLOOKUP(A148,'ITS Apps-IIPM'!$E$4:$V$291,15,FALSE),"")</f>
        <v/>
      </c>
      <c r="D148" t="s">
        <v>842</v>
      </c>
    </row>
    <row r="149" spans="1:9">
      <c r="A149" s="56" t="s">
        <v>396</v>
      </c>
      <c r="B149" s="96" t="str">
        <f>IF(NOT(ISBLANK(VLOOKUP(A149,'ITS Apps-IIPM'!$E$4:$V$291,15,FALSE))),VLOOKUP(A149,'ITS Apps-IIPM'!$E$4:$V$291,15,FALSE),"")</f>
        <v/>
      </c>
      <c r="D149" t="s">
        <v>842</v>
      </c>
    </row>
    <row r="150" spans="1:9">
      <c r="A150" s="56" t="s">
        <v>399</v>
      </c>
      <c r="B150" s="96" t="str">
        <f>IF(NOT(ISBLANK(VLOOKUP(A150,'ITS Apps-IIPM'!$E$4:$V$291,15,FALSE))),VLOOKUP(A150,'ITS Apps-IIPM'!$E$4:$V$291,15,FALSE),"")</f>
        <v/>
      </c>
      <c r="D150" t="s">
        <v>842</v>
      </c>
    </row>
    <row r="151" spans="1:9">
      <c r="A151" s="56" t="s">
        <v>401</v>
      </c>
      <c r="B151" s="96" t="str">
        <f>IF(NOT(ISBLANK(VLOOKUP(A151,'ITS Apps-IIPM'!$E$4:$V$291,15,FALSE))),VLOOKUP(A151,'ITS Apps-IIPM'!$E$4:$V$291,15,FALSE),"")</f>
        <v>Mutually Agreeable</v>
      </c>
      <c r="E151" s="79">
        <v>43178</v>
      </c>
      <c r="F151" s="79"/>
      <c r="I151" s="79">
        <v>43178</v>
      </c>
    </row>
    <row r="152" spans="1:9">
      <c r="A152" s="56" t="s">
        <v>403</v>
      </c>
      <c r="B152" s="96" t="str">
        <f>IF(NOT(ISBLANK(VLOOKUP(A152,'ITS Apps-IIPM'!$E$4:$V$291,15,FALSE))),VLOOKUP(A152,'ITS Apps-IIPM'!$E$4:$V$291,15,FALSE),"")</f>
        <v>Mutually Agreeable</v>
      </c>
      <c r="E152" s="79">
        <v>43178</v>
      </c>
      <c r="I152" s="79">
        <v>43178</v>
      </c>
    </row>
    <row r="153" spans="1:9">
      <c r="A153" s="56" t="s">
        <v>407</v>
      </c>
      <c r="B153" s="96" t="str">
        <f>IF(NOT(ISBLANK(VLOOKUP(A153,'ITS Apps-IIPM'!$E$4:$V$291,15,FALSE))),VLOOKUP(A153,'ITS Apps-IIPM'!$E$4:$V$291,15,FALSE),"")</f>
        <v>Quarterly</v>
      </c>
      <c r="C153" s="79">
        <v>43028</v>
      </c>
      <c r="D153" t="b">
        <v>0</v>
      </c>
      <c r="E153" s="79">
        <v>43178</v>
      </c>
      <c r="F153" s="79">
        <v>43179</v>
      </c>
      <c r="G153" t="s">
        <v>1353</v>
      </c>
      <c r="I153" s="79">
        <v>43179</v>
      </c>
    </row>
    <row r="154" spans="1:9">
      <c r="A154" s="56" t="s">
        <v>409</v>
      </c>
      <c r="B154" s="96" t="str">
        <f>IF(NOT(ISBLANK(VLOOKUP(A154,'ITS Apps-IIPM'!$E$4:$V$291,15,FALSE))),VLOOKUP(A154,'ITS Apps-IIPM'!$E$4:$V$291,15,FALSE),"")</f>
        <v>Quarterly</v>
      </c>
      <c r="C154" s="79">
        <v>43209</v>
      </c>
      <c r="D154" t="b">
        <v>0</v>
      </c>
      <c r="E154" s="79"/>
      <c r="F154" s="79"/>
      <c r="I154" s="79"/>
    </row>
    <row r="155" spans="1:9">
      <c r="A155" s="56" t="s">
        <v>412</v>
      </c>
      <c r="B155" s="96" t="str">
        <f>IF(NOT(ISBLANK(VLOOKUP(A155,'ITS Apps-IIPM'!$E$4:$V$291,15,FALSE))),VLOOKUP(A155,'ITS Apps-IIPM'!$E$4:$V$291,15,FALSE),"")</f>
        <v>Quarterly</v>
      </c>
      <c r="C155" s="79">
        <v>43028</v>
      </c>
      <c r="D155" t="b">
        <v>0</v>
      </c>
      <c r="E155" s="79">
        <v>43178</v>
      </c>
      <c r="F155" s="79">
        <v>43179</v>
      </c>
      <c r="G155" t="s">
        <v>1353</v>
      </c>
      <c r="I155" s="79">
        <v>43179</v>
      </c>
    </row>
    <row r="156" spans="1:9">
      <c r="A156" s="56" t="s">
        <v>414</v>
      </c>
      <c r="B156" s="96" t="str">
        <f>IF(NOT(ISBLANK(VLOOKUP(A156,'ITS Apps-IIPM'!$E$4:$V$291,15,FALSE))),VLOOKUP(A156,'ITS Apps-IIPM'!$E$4:$V$291,15,FALSE),"")</f>
        <v>Quarterly</v>
      </c>
      <c r="E156" s="79">
        <v>43178</v>
      </c>
      <c r="F156" s="79"/>
      <c r="I156" s="79">
        <v>43178</v>
      </c>
    </row>
    <row r="157" spans="1:9">
      <c r="A157" s="56" t="s">
        <v>416</v>
      </c>
      <c r="B157" s="96" t="str">
        <f>IF(NOT(ISBLANK(VLOOKUP(A157,'ITS Apps-IIPM'!$E$4:$V$291,15,FALSE))),VLOOKUP(A157,'ITS Apps-IIPM'!$E$4:$V$291,15,FALSE),"")</f>
        <v>Mutually Agreeable</v>
      </c>
      <c r="E157" s="79">
        <v>43178</v>
      </c>
      <c r="I157" s="79">
        <v>43178</v>
      </c>
    </row>
    <row r="158" spans="1:9">
      <c r="A158" s="56" t="s">
        <v>418</v>
      </c>
      <c r="B158" s="96" t="str">
        <f>IF(NOT(ISBLANK(VLOOKUP(A158,'ITS Apps-IIPM'!$E$4:$V$291,15,FALSE))),VLOOKUP(A158,'ITS Apps-IIPM'!$E$4:$V$291,15,FALSE),"")</f>
        <v>Mutually Agreeable</v>
      </c>
      <c r="E158" s="79">
        <v>43178</v>
      </c>
      <c r="I158" s="79">
        <v>43178</v>
      </c>
    </row>
    <row r="159" spans="1:9">
      <c r="A159" s="56" t="s">
        <v>420</v>
      </c>
      <c r="B159" s="96" t="str">
        <f>IF(NOT(ISBLANK(VLOOKUP(A159,'ITS Apps-IIPM'!$E$4:$V$291,15,FALSE))),VLOOKUP(A159,'ITS Apps-IIPM'!$E$4:$V$291,15,FALSE),"")</f>
        <v/>
      </c>
      <c r="E159" s="79">
        <v>43178</v>
      </c>
      <c r="I159" s="79">
        <v>43178</v>
      </c>
    </row>
    <row r="160" spans="1:9">
      <c r="A160" s="56" t="s">
        <v>422</v>
      </c>
      <c r="B160" s="96" t="str">
        <f>IF(NOT(ISBLANK(VLOOKUP(A160,'ITS Apps-IIPM'!$E$4:$V$291,15,FALSE))),VLOOKUP(A160,'ITS Apps-IIPM'!$E$4:$V$291,15,FALSE),"")</f>
        <v>Annually</v>
      </c>
      <c r="E160" s="79">
        <v>43178</v>
      </c>
      <c r="F160" s="79"/>
      <c r="I160" s="79">
        <v>43178</v>
      </c>
    </row>
    <row r="161" spans="1:9">
      <c r="A161" s="56" t="s">
        <v>724</v>
      </c>
      <c r="B161" s="96" t="str">
        <f>IF(NOT(ISBLANK(VLOOKUP(A161,'ITS Apps-IIPM'!$E$4:$V$291,15,FALSE))),VLOOKUP(A161,'ITS Apps-IIPM'!$E$4:$V$291,15,FALSE),"")</f>
        <v>Quarterly</v>
      </c>
      <c r="C161" s="79"/>
      <c r="D161" s="79"/>
      <c r="E161" s="79">
        <v>43178</v>
      </c>
      <c r="F161" s="79"/>
      <c r="I161" s="79">
        <v>43178</v>
      </c>
    </row>
    <row r="162" spans="1:9">
      <c r="A162" s="56" t="s">
        <v>733</v>
      </c>
      <c r="B162" s="96" t="str">
        <f>IF(NOT(ISBLANK(VLOOKUP(A162,'ITS Apps-IIPM'!$E$4:$V$291,15,FALSE))),VLOOKUP(A162,'ITS Apps-IIPM'!$E$4:$V$291,15,FALSE),"")</f>
        <v>Quarterly</v>
      </c>
      <c r="E162" s="79">
        <v>43178</v>
      </c>
      <c r="I162" s="79">
        <v>43178</v>
      </c>
    </row>
    <row r="163" spans="1:9">
      <c r="A163" s="56" t="s">
        <v>424</v>
      </c>
      <c r="B163" s="96" t="str">
        <f>IF(NOT(ISBLANK(VLOOKUP(A163,'ITS Apps-IIPM'!$E$4:$V$291,15,FALSE))),VLOOKUP(A163,'ITS Apps-IIPM'!$E$4:$V$291,15,FALSE),"")</f>
        <v>Mutually Agreeable</v>
      </c>
      <c r="C163" s="79">
        <v>43164</v>
      </c>
      <c r="D163" t="b">
        <v>1</v>
      </c>
      <c r="E163" s="79"/>
      <c r="F163" s="79"/>
      <c r="I163" s="79"/>
    </row>
    <row r="164" spans="1:9">
      <c r="A164" s="56" t="s">
        <v>426</v>
      </c>
      <c r="B164" s="96" t="str">
        <f>IF(NOT(ISBLANK(VLOOKUP(A164,'ITS Apps-IIPM'!$E$4:$V$291,15,FALSE))),VLOOKUP(A164,'ITS Apps-IIPM'!$E$4:$V$291,15,FALSE),"")</f>
        <v>Mutually Agreeable</v>
      </c>
      <c r="C164" s="79">
        <v>43164</v>
      </c>
      <c r="D164" t="b">
        <v>1</v>
      </c>
      <c r="E164" s="79"/>
      <c r="F164" s="79"/>
      <c r="I164" s="79"/>
    </row>
    <row r="165" spans="1:9">
      <c r="A165" s="56" t="s">
        <v>428</v>
      </c>
      <c r="B165" s="96" t="str">
        <f>IF(NOT(ISBLANK(VLOOKUP(A165,'ITS Apps-IIPM'!$E$4:$V$291,15,FALSE))),VLOOKUP(A165,'ITS Apps-IIPM'!$E$4:$V$291,15,FALSE),"")</f>
        <v/>
      </c>
      <c r="D165" t="s">
        <v>842</v>
      </c>
      <c r="G165" t="s">
        <v>842</v>
      </c>
      <c r="H165" t="s">
        <v>842</v>
      </c>
    </row>
    <row r="166" spans="1:9">
      <c r="A166" s="56" t="s">
        <v>431</v>
      </c>
      <c r="B166" s="96" t="str">
        <f>IF(NOT(ISBLANK(VLOOKUP(A166,'ITS Apps-IIPM'!$E$4:$V$291,15,FALSE))),VLOOKUP(A166,'ITS Apps-IIPM'!$E$4:$V$291,15,FALSE),"")</f>
        <v>Monthly</v>
      </c>
      <c r="C166" s="79">
        <v>43152</v>
      </c>
      <c r="G166" t="s">
        <v>1338</v>
      </c>
    </row>
    <row r="167" spans="1:9">
      <c r="A167" s="56" t="s">
        <v>434</v>
      </c>
      <c r="B167" s="96" t="str">
        <f>IF(NOT(ISBLANK(VLOOKUP(A167,'ITS Apps-IIPM'!$E$4:$V$291,15,FALSE))),VLOOKUP(A167,'ITS Apps-IIPM'!$E$4:$V$291,15,FALSE),"")</f>
        <v/>
      </c>
      <c r="D167" t="s">
        <v>842</v>
      </c>
    </row>
    <row r="168" spans="1:9">
      <c r="A168" s="56" t="s">
        <v>436</v>
      </c>
      <c r="B168" s="96" t="str">
        <f>IF(NOT(ISBLANK(VLOOKUP(A168,'ITS Apps-IIPM'!$E$4:$V$291,15,FALSE))),VLOOKUP(A168,'ITS Apps-IIPM'!$E$4:$V$291,15,FALSE),"")</f>
        <v>Quarterly</v>
      </c>
      <c r="E168" s="79">
        <v>43178</v>
      </c>
      <c r="F168" s="79"/>
      <c r="I168" s="79">
        <v>43178</v>
      </c>
    </row>
    <row r="169" spans="1:9">
      <c r="A169" s="56" t="s">
        <v>438</v>
      </c>
      <c r="B169" s="96" t="str">
        <f>IF(NOT(ISBLANK(VLOOKUP(A169,'ITS Apps-IIPM'!$E$4:$V$291,15,FALSE))),VLOOKUP(A169,'ITS Apps-IIPM'!$E$4:$V$291,15,FALSE),"")</f>
        <v/>
      </c>
      <c r="D169" t="s">
        <v>842</v>
      </c>
      <c r="G169" t="s">
        <v>842</v>
      </c>
      <c r="H169" t="s">
        <v>842</v>
      </c>
    </row>
    <row r="170" spans="1:9">
      <c r="A170" s="56" t="s">
        <v>442</v>
      </c>
      <c r="B170" s="96" t="str">
        <f>IF(NOT(ISBLANK(VLOOKUP(A170,'ITS Apps-IIPM'!$E$4:$V$291,15,FALSE))),VLOOKUP(A170,'ITS Apps-IIPM'!$E$4:$V$291,15,FALSE),"")</f>
        <v/>
      </c>
      <c r="D170" t="s">
        <v>842</v>
      </c>
    </row>
    <row r="171" spans="1:9">
      <c r="A171" s="56" t="s">
        <v>444</v>
      </c>
      <c r="B171" s="96" t="str">
        <f>IF(NOT(ISBLANK(VLOOKUP(A171,'ITS Apps-IIPM'!$E$4:$V$291,15,FALSE))),VLOOKUP(A171,'ITS Apps-IIPM'!$E$4:$V$291,15,FALSE),"")</f>
        <v/>
      </c>
      <c r="D171" t="s">
        <v>842</v>
      </c>
    </row>
    <row r="172" spans="1:9">
      <c r="A172" s="56" t="s">
        <v>446</v>
      </c>
      <c r="B172" s="96" t="str">
        <f>IF(NOT(ISBLANK(VLOOKUP(A172,'ITS Apps-IIPM'!$E$4:$V$291,15,FALSE))),VLOOKUP(A172,'ITS Apps-IIPM'!$E$4:$V$291,15,FALSE),"")</f>
        <v/>
      </c>
      <c r="D172" t="s">
        <v>842</v>
      </c>
    </row>
    <row r="173" spans="1:9">
      <c r="A173" s="56" t="s">
        <v>726</v>
      </c>
      <c r="B173" s="96" t="str">
        <f>IF(NOT(ISBLANK(VLOOKUP(A173,'ITS Apps-IIPM'!$E$4:$V$291,15,FALSE))),VLOOKUP(A173,'ITS Apps-IIPM'!$E$4:$V$291,15,FALSE),"")</f>
        <v>Quarterly</v>
      </c>
      <c r="C173" s="79">
        <v>43156</v>
      </c>
      <c r="D173" t="b">
        <v>0</v>
      </c>
    </row>
    <row r="174" spans="1:9">
      <c r="A174" s="56" t="s">
        <v>448</v>
      </c>
      <c r="B174" s="96" t="str">
        <f>IF(NOT(ISBLANK(VLOOKUP(A174,'ITS Apps-IIPM'!$E$4:$V$291,15,FALSE))),VLOOKUP(A174,'ITS Apps-IIPM'!$E$4:$V$291,15,FALSE),"")</f>
        <v>Quarterly</v>
      </c>
      <c r="D174" t="b">
        <v>0</v>
      </c>
      <c r="E174" s="79">
        <v>43178</v>
      </c>
      <c r="F174" s="79">
        <v>43180</v>
      </c>
      <c r="G174" t="s">
        <v>1358</v>
      </c>
      <c r="I174" s="79">
        <v>43178</v>
      </c>
    </row>
    <row r="175" spans="1:9">
      <c r="A175" s="56" t="s">
        <v>450</v>
      </c>
      <c r="B175" s="96" t="str">
        <f>IF(NOT(ISBLANK(VLOOKUP(A175,'ITS Apps-IIPM'!$E$4:$V$291,15,FALSE))),VLOOKUP(A175,'ITS Apps-IIPM'!$E$4:$V$291,15,FALSE),"")</f>
        <v>Quarterly</v>
      </c>
      <c r="D175" t="b">
        <v>0</v>
      </c>
      <c r="E175" s="79">
        <v>43178</v>
      </c>
      <c r="F175" s="79">
        <v>43180</v>
      </c>
      <c r="G175" t="s">
        <v>1358</v>
      </c>
      <c r="I175" s="79">
        <v>43178</v>
      </c>
    </row>
    <row r="176" spans="1:9">
      <c r="A176" s="56" t="s">
        <v>452</v>
      </c>
      <c r="B176" s="96" t="str">
        <f>IF(NOT(ISBLANK(VLOOKUP(A176,'ITS Apps-IIPM'!$E$4:$V$291,15,FALSE))),VLOOKUP(A176,'ITS Apps-IIPM'!$E$4:$V$291,15,FALSE),"")</f>
        <v>Quarterly</v>
      </c>
      <c r="D176" t="b">
        <v>0</v>
      </c>
      <c r="E176" s="79">
        <v>43178</v>
      </c>
      <c r="F176" s="79">
        <v>43180</v>
      </c>
      <c r="G176" t="s">
        <v>1358</v>
      </c>
      <c r="I176" s="79">
        <v>43178</v>
      </c>
    </row>
    <row r="177" spans="1:9">
      <c r="A177" s="56" t="s">
        <v>742</v>
      </c>
      <c r="B177" s="96" t="str">
        <f>IF(NOT(ISBLANK(VLOOKUP(A177,'ITS Apps-IIPM'!$E$4:$V$291,15,FALSE))),VLOOKUP(A177,'ITS Apps-IIPM'!$E$4:$V$291,15,FALSE),"")</f>
        <v>Quarterly</v>
      </c>
      <c r="E177" s="79">
        <v>43178</v>
      </c>
      <c r="I177" s="79">
        <v>43178</v>
      </c>
    </row>
    <row r="178" spans="1:9">
      <c r="A178" s="56" t="s">
        <v>454</v>
      </c>
      <c r="B178" s="96" t="str">
        <f>IF(NOT(ISBLANK(VLOOKUP(A178,'ITS Apps-IIPM'!$E$4:$V$291,15,FALSE))),VLOOKUP(A178,'ITS Apps-IIPM'!$E$4:$V$291,15,FALSE),"")</f>
        <v>Quarterly</v>
      </c>
      <c r="E178" s="79">
        <v>43178</v>
      </c>
      <c r="I178" s="79">
        <v>43178</v>
      </c>
    </row>
    <row r="179" spans="1:9">
      <c r="A179" s="56" t="s">
        <v>456</v>
      </c>
      <c r="B179" s="96" t="str">
        <f>IF(NOT(ISBLANK(VLOOKUP(A179,'ITS Apps-IIPM'!$E$4:$V$291,15,FALSE))),VLOOKUP(A179,'ITS Apps-IIPM'!$E$4:$V$291,15,FALSE),"")</f>
        <v>Quarterly</v>
      </c>
      <c r="E179" s="79">
        <v>43178</v>
      </c>
      <c r="I179" s="79">
        <v>43178</v>
      </c>
    </row>
    <row r="180" spans="1:9">
      <c r="A180" s="56" t="s">
        <v>459</v>
      </c>
      <c r="B180" s="96" t="str">
        <f>IF(NOT(ISBLANK(VLOOKUP(A180,'ITS Apps-IIPM'!$E$4:$V$291,15,FALSE))),VLOOKUP(A180,'ITS Apps-IIPM'!$E$4:$V$291,15,FALSE),"")</f>
        <v>Quarterly</v>
      </c>
      <c r="E180" s="79">
        <v>43178</v>
      </c>
      <c r="F180" s="79"/>
      <c r="I180" s="79">
        <v>43178</v>
      </c>
    </row>
    <row r="181" spans="1:9">
      <c r="A181" s="56" t="s">
        <v>728</v>
      </c>
      <c r="B181" s="96" t="str">
        <f>IF(NOT(ISBLANK(VLOOKUP(A181,'ITS Apps-IIPM'!$E$4:$V$291,15,FALSE))),VLOOKUP(A181,'ITS Apps-IIPM'!$E$4:$V$291,15,FALSE),"")</f>
        <v>2 year</v>
      </c>
      <c r="E181" s="79">
        <v>43178</v>
      </c>
      <c r="F181" s="79"/>
      <c r="I181" s="79">
        <v>43178</v>
      </c>
    </row>
    <row r="182" spans="1:9">
      <c r="A182" s="56" t="s">
        <v>735</v>
      </c>
      <c r="B182" s="96" t="str">
        <f>IF(NOT(ISBLANK(VLOOKUP(A182,'ITS Apps-IIPM'!$E$4:$V$291,15,FALSE))),VLOOKUP(A182,'ITS Apps-IIPM'!$E$4:$V$291,15,FALSE),"")</f>
        <v>Quarterly</v>
      </c>
      <c r="E182" s="79">
        <v>43178</v>
      </c>
      <c r="F182" s="79"/>
      <c r="I182" s="79">
        <v>43178</v>
      </c>
    </row>
    <row r="183" spans="1:9">
      <c r="A183" s="56" t="s">
        <v>461</v>
      </c>
      <c r="B183" s="96" t="str">
        <f>IF(NOT(ISBLANK(VLOOKUP(A183,'ITS Apps-IIPM'!$E$4:$V$291,15,FALSE))),VLOOKUP(A183,'ITS Apps-IIPM'!$E$4:$V$291,15,FALSE),"")</f>
        <v>Quarterly</v>
      </c>
      <c r="C183" s="79">
        <v>43159</v>
      </c>
      <c r="D183" t="b">
        <v>0</v>
      </c>
    </row>
    <row r="184" spans="1:9">
      <c r="A184" t="s">
        <v>1383</v>
      </c>
    </row>
    <row r="185" spans="1:9">
      <c r="A185" t="s">
        <v>1381</v>
      </c>
    </row>
    <row r="186" spans="1:9">
      <c r="A186" s="56" t="s">
        <v>463</v>
      </c>
      <c r="B186" s="96" t="str">
        <f>IF(NOT(ISBLANK(VLOOKUP(A186,'ITS Apps-IIPM'!$E$4:$V$291,15,FALSE))),VLOOKUP(A186,'ITS Apps-IIPM'!$E$4:$V$291,15,FALSE),"")</f>
        <v>Quarterly</v>
      </c>
      <c r="E186" s="79">
        <v>43178</v>
      </c>
      <c r="I186" s="79">
        <v>43178</v>
      </c>
    </row>
    <row r="187" spans="1:9">
      <c r="A187" s="56" t="s">
        <v>465</v>
      </c>
      <c r="B187" s="96" t="str">
        <f>IF(NOT(ISBLANK(VLOOKUP(A187,'ITS Apps-IIPM'!$E$4:$V$291,15,FALSE))),VLOOKUP(A187,'ITS Apps-IIPM'!$E$4:$V$291,15,FALSE),"")</f>
        <v>Mutually Agreeable</v>
      </c>
      <c r="E187" s="79">
        <v>43178</v>
      </c>
      <c r="I187" s="79">
        <v>43178</v>
      </c>
    </row>
    <row r="188" spans="1:9">
      <c r="A188" s="56" t="s">
        <v>467</v>
      </c>
      <c r="B188" s="96" t="str">
        <f>IF(NOT(ISBLANK(VLOOKUP(A188,'ITS Apps-IIPM'!$E$4:$V$291,15,FALSE))),VLOOKUP(A188,'ITS Apps-IIPM'!$E$4:$V$291,15,FALSE),"")</f>
        <v>Mutually Agreeable</v>
      </c>
      <c r="E188" s="79">
        <v>43178</v>
      </c>
      <c r="I188" s="79">
        <v>43178</v>
      </c>
    </row>
    <row r="189" spans="1:9">
      <c r="A189" s="56" t="s">
        <v>469</v>
      </c>
      <c r="B189" s="96" t="str">
        <f>IF(NOT(ISBLANK(VLOOKUP(A189,'ITS Apps-IIPM'!$E$4:$V$291,15,FALSE))),VLOOKUP(A189,'ITS Apps-IIPM'!$E$4:$V$291,15,FALSE),"")</f>
        <v>Mutually Agreeable</v>
      </c>
      <c r="E189" s="79">
        <v>43178</v>
      </c>
      <c r="I189" s="79">
        <v>43178</v>
      </c>
    </row>
    <row r="190" spans="1:9">
      <c r="A190" s="56" t="s">
        <v>471</v>
      </c>
      <c r="B190" s="96" t="str">
        <f>IF(NOT(ISBLANK(VLOOKUP(A190,'ITS Apps-IIPM'!$E$4:$V$291,15,FALSE))),VLOOKUP(A190,'ITS Apps-IIPM'!$E$4:$V$291,15,FALSE),"")</f>
        <v>Quarterly</v>
      </c>
      <c r="E190" s="79">
        <v>43178</v>
      </c>
      <c r="I190" s="79">
        <v>43178</v>
      </c>
    </row>
    <row r="191" spans="1:9">
      <c r="A191" s="56" t="s">
        <v>473</v>
      </c>
      <c r="B191" s="96" t="str">
        <f>IF(NOT(ISBLANK(VLOOKUP(A191,'ITS Apps-IIPM'!$E$4:$V$291,15,FALSE))),VLOOKUP(A191,'ITS Apps-IIPM'!$E$4:$V$291,15,FALSE),"")</f>
        <v>Bi-Annually</v>
      </c>
      <c r="E191" s="79">
        <v>43178</v>
      </c>
      <c r="F191" s="79"/>
      <c r="I191" s="79">
        <v>43178</v>
      </c>
    </row>
    <row r="192" spans="1:9">
      <c r="A192" s="56" t="s">
        <v>477</v>
      </c>
      <c r="B192" s="96" t="str">
        <f>IF(NOT(ISBLANK(VLOOKUP(A192,'ITS Apps-IIPM'!$E$4:$V$291,15,FALSE))),VLOOKUP(A192,'ITS Apps-IIPM'!$E$4:$V$291,15,FALSE),"")</f>
        <v>Mutually Agreeable</v>
      </c>
      <c r="E192" s="79">
        <v>43178</v>
      </c>
      <c r="I192" s="79">
        <v>43178</v>
      </c>
    </row>
    <row r="193" spans="1:9">
      <c r="A193" s="56" t="s">
        <v>479</v>
      </c>
      <c r="B193" s="96" t="str">
        <f>IF(NOT(ISBLANK(VLOOKUP(A193,'ITS Apps-IIPM'!$E$4:$V$291,15,FALSE))),VLOOKUP(A193,'ITS Apps-IIPM'!$E$4:$V$291,15,FALSE),"")</f>
        <v>Mutually Agreeable</v>
      </c>
      <c r="E193" s="79">
        <v>43178</v>
      </c>
      <c r="I193" s="79">
        <v>43178</v>
      </c>
    </row>
    <row r="194" spans="1:9">
      <c r="A194" s="56" t="s">
        <v>481</v>
      </c>
      <c r="B194" s="96" t="str">
        <f>IF(NOT(ISBLANK(VLOOKUP(A194,'ITS Apps-IIPM'!$E$4:$V$291,15,FALSE))),VLOOKUP(A194,'ITS Apps-IIPM'!$E$4:$V$291,15,FALSE),"")</f>
        <v>Mutually Agreeable</v>
      </c>
      <c r="E194" s="79">
        <v>43178</v>
      </c>
      <c r="I194" s="79">
        <v>43178</v>
      </c>
    </row>
    <row r="195" spans="1:9">
      <c r="A195" s="56" t="s">
        <v>483</v>
      </c>
      <c r="B195" s="96" t="str">
        <f>IF(NOT(ISBLANK(VLOOKUP(A195,'ITS Apps-IIPM'!$E$4:$V$291,15,FALSE))),VLOOKUP(A195,'ITS Apps-IIPM'!$E$4:$V$291,15,FALSE),"")</f>
        <v>Mutually Agreeable</v>
      </c>
      <c r="E195" s="79">
        <v>43178</v>
      </c>
      <c r="I195" s="79">
        <v>43178</v>
      </c>
    </row>
    <row r="196" spans="1:9">
      <c r="A196" s="56" t="s">
        <v>485</v>
      </c>
      <c r="B196" s="96" t="str">
        <f>IF(NOT(ISBLANK(VLOOKUP(A196,'ITS Apps-IIPM'!$E$4:$V$291,15,FALSE))),VLOOKUP(A196,'ITS Apps-IIPM'!$E$4:$V$291,15,FALSE),"")</f>
        <v>Mutually Agreeable</v>
      </c>
      <c r="E196" s="79">
        <v>43178</v>
      </c>
      <c r="I196" s="79">
        <v>43178</v>
      </c>
    </row>
    <row r="197" spans="1:9">
      <c r="A197" s="56" t="s">
        <v>488</v>
      </c>
      <c r="B197" s="96" t="str">
        <f>IF(NOT(ISBLANK(VLOOKUP(A197,'ITS Apps-IIPM'!$E$4:$V$291,15,FALSE))),VLOOKUP(A197,'ITS Apps-IIPM'!$E$4:$V$291,15,FALSE),"")</f>
        <v>Quarterly</v>
      </c>
      <c r="E197" s="79">
        <v>43178</v>
      </c>
      <c r="I197" s="79">
        <v>43178</v>
      </c>
    </row>
    <row r="198" spans="1:9">
      <c r="A198" s="56" t="s">
        <v>490</v>
      </c>
      <c r="B198" s="96" t="str">
        <f>IF(NOT(ISBLANK(VLOOKUP(A198,'ITS Apps-IIPM'!$E$4:$V$291,15,FALSE))),VLOOKUP(A198,'ITS Apps-IIPM'!$E$4:$V$291,15,FALSE),"")</f>
        <v>Mutually Agreeable</v>
      </c>
      <c r="E198" s="79">
        <v>43178</v>
      </c>
      <c r="I198" s="79">
        <v>43178</v>
      </c>
    </row>
    <row r="199" spans="1:9">
      <c r="A199" s="56" t="s">
        <v>492</v>
      </c>
      <c r="B199" s="96" t="str">
        <f>IF(NOT(ISBLANK(VLOOKUP(A199,'ITS Apps-IIPM'!$E$4:$V$291,15,FALSE))),VLOOKUP(A199,'ITS Apps-IIPM'!$E$4:$V$291,15,FALSE),"")</f>
        <v>Mutually Agreeable</v>
      </c>
      <c r="E199" s="79">
        <v>43178</v>
      </c>
      <c r="I199" s="79">
        <v>43178</v>
      </c>
    </row>
    <row r="200" spans="1:9">
      <c r="A200" s="56" t="s">
        <v>494</v>
      </c>
      <c r="B200" s="96" t="str">
        <f>IF(NOT(ISBLANK(VLOOKUP(A200,'ITS Apps-IIPM'!$E$4:$V$291,15,FALSE))),VLOOKUP(A200,'ITS Apps-IIPM'!$E$4:$V$291,15,FALSE),"")</f>
        <v>Mutually Agreeable</v>
      </c>
      <c r="E200" s="79">
        <v>43178</v>
      </c>
      <c r="I200" s="79">
        <v>43178</v>
      </c>
    </row>
    <row r="201" spans="1:9">
      <c r="A201" t="s">
        <v>1376</v>
      </c>
    </row>
    <row r="202" spans="1:9">
      <c r="A202" s="56" t="s">
        <v>737</v>
      </c>
      <c r="B202" s="96" t="str">
        <f>IF(NOT(ISBLANK(VLOOKUP(A202,'ITS Apps-IIPM'!$E$4:$V$291,15,FALSE))),VLOOKUP(A202,'ITS Apps-IIPM'!$E$4:$V$291,15,FALSE),"")</f>
        <v>2 year</v>
      </c>
      <c r="E202" s="79">
        <v>43178</v>
      </c>
      <c r="F202" s="79"/>
      <c r="I202" s="79">
        <v>43178</v>
      </c>
    </row>
    <row r="203" spans="1:9">
      <c r="A203" s="56" t="s">
        <v>771</v>
      </c>
      <c r="B203" s="96" t="str">
        <f>IF(NOT(ISBLANK(VLOOKUP(A203,'ITS Apps-IIPM'!$E$4:$V$291,15,FALSE))),VLOOKUP(A203,'ITS Apps-IIPM'!$E$4:$V$291,15,FALSE),"")</f>
        <v/>
      </c>
      <c r="D203" t="s">
        <v>842</v>
      </c>
      <c r="G203" t="s">
        <v>842</v>
      </c>
      <c r="H203" t="s">
        <v>842</v>
      </c>
    </row>
    <row r="204" spans="1:9">
      <c r="A204" s="56" t="s">
        <v>496</v>
      </c>
      <c r="B204" s="96" t="str">
        <f>IF(NOT(ISBLANK(VLOOKUP(A204,'ITS Apps-IIPM'!$E$4:$V$291,15,FALSE))),VLOOKUP(A204,'ITS Apps-IIPM'!$E$4:$V$291,15,FALSE),"")</f>
        <v>Quarterly</v>
      </c>
      <c r="E204" s="79">
        <v>43178</v>
      </c>
      <c r="I204" s="79">
        <v>43178</v>
      </c>
    </row>
    <row r="205" spans="1:9">
      <c r="A205" s="56" t="s">
        <v>498</v>
      </c>
      <c r="B205" s="96" t="str">
        <f>IF(NOT(ISBLANK(VLOOKUP(A205,'ITS Apps-IIPM'!$E$4:$V$291,15,FALSE))),VLOOKUP(A205,'ITS Apps-IIPM'!$E$4:$V$291,15,FALSE),"")</f>
        <v>Mutually Agreeable</v>
      </c>
      <c r="D205" t="b">
        <v>0</v>
      </c>
      <c r="E205" s="79">
        <v>43178</v>
      </c>
      <c r="F205" s="79">
        <v>43179</v>
      </c>
      <c r="G205" t="s">
        <v>1355</v>
      </c>
      <c r="H205" t="b">
        <v>0</v>
      </c>
      <c r="I205" s="79">
        <v>43178</v>
      </c>
    </row>
    <row r="206" spans="1:9">
      <c r="A206" s="56" t="s">
        <v>500</v>
      </c>
      <c r="B206" s="96" t="str">
        <f>IF(NOT(ISBLANK(VLOOKUP(A206,'ITS Apps-IIPM'!$E$4:$V$291,15,FALSE))),VLOOKUP(A206,'ITS Apps-IIPM'!$E$4:$V$291,15,FALSE),"")</f>
        <v/>
      </c>
      <c r="D206" t="s">
        <v>842</v>
      </c>
    </row>
    <row r="207" spans="1:9">
      <c r="A207" s="56" t="s">
        <v>502</v>
      </c>
      <c r="B207" s="96" t="str">
        <f>IF(NOT(ISBLANK(VLOOKUP(A207,'ITS Apps-IIPM'!$E$4:$V$291,15,FALSE))),VLOOKUP(A207,'ITS Apps-IIPM'!$E$4:$V$291,15,FALSE),"")</f>
        <v>Quarterly</v>
      </c>
      <c r="E207" s="79">
        <v>43178</v>
      </c>
      <c r="I207" s="79">
        <v>43178</v>
      </c>
    </row>
    <row r="208" spans="1:9">
      <c r="A208" s="56" t="s">
        <v>505</v>
      </c>
      <c r="B208" s="96" t="str">
        <f>IF(NOT(ISBLANK(VLOOKUP(A208,'ITS Apps-IIPM'!$E$4:$V$291,15,FALSE))),VLOOKUP(A208,'ITS Apps-IIPM'!$E$4:$V$291,15,FALSE),"")</f>
        <v>Mutually Agreeable</v>
      </c>
      <c r="E208" s="79">
        <v>43178</v>
      </c>
      <c r="I208" s="79">
        <v>43178</v>
      </c>
    </row>
    <row r="209" spans="1:9">
      <c r="A209" s="56" t="s">
        <v>507</v>
      </c>
      <c r="B209" s="96" t="str">
        <f>IF(NOT(ISBLANK(VLOOKUP(A209,'ITS Apps-IIPM'!$E$4:$V$291,15,FALSE))),VLOOKUP(A209,'ITS Apps-IIPM'!$E$4:$V$291,15,FALSE),"")</f>
        <v>Quarterly</v>
      </c>
      <c r="E209" s="79">
        <v>43178</v>
      </c>
      <c r="I209" s="79">
        <v>43178</v>
      </c>
    </row>
    <row r="210" spans="1:9">
      <c r="A210" s="56" t="s">
        <v>509</v>
      </c>
      <c r="B210" s="96" t="str">
        <f>IF(NOT(ISBLANK(VLOOKUP(A210,'ITS Apps-IIPM'!$E$4:$V$291,15,FALSE))),VLOOKUP(A210,'ITS Apps-IIPM'!$E$4:$V$291,15,FALSE),"")</f>
        <v>Quarterly</v>
      </c>
      <c r="E210" s="79">
        <v>43178</v>
      </c>
      <c r="F210" s="79"/>
      <c r="I210" s="79">
        <v>43178</v>
      </c>
    </row>
    <row r="211" spans="1:9">
      <c r="A211" s="56" t="s">
        <v>511</v>
      </c>
      <c r="B211" s="96" t="str">
        <f>IF(NOT(ISBLANK(VLOOKUP(A211,'ITS Apps-IIPM'!$E$4:$V$291,15,FALSE))),VLOOKUP(A211,'ITS Apps-IIPM'!$E$4:$V$291,15,FALSE),"")</f>
        <v>Quarterly</v>
      </c>
      <c r="C211" s="79">
        <v>43210</v>
      </c>
      <c r="D211" s="79"/>
      <c r="E211" s="79"/>
      <c r="F211" s="79"/>
      <c r="I211" s="79"/>
    </row>
    <row r="212" spans="1:9">
      <c r="A212" s="56" t="s">
        <v>513</v>
      </c>
      <c r="B212" s="96" t="str">
        <f>IF(NOT(ISBLANK(VLOOKUP(A212,'ITS Apps-IIPM'!$E$4:$V$291,15,FALSE))),VLOOKUP(A212,'ITS Apps-IIPM'!$E$4:$V$291,15,FALSE),"")</f>
        <v>Quarterly</v>
      </c>
      <c r="E212" s="79">
        <v>43178</v>
      </c>
      <c r="I212" s="79">
        <v>43178</v>
      </c>
    </row>
    <row r="213" spans="1:9">
      <c r="A213" s="56" t="s">
        <v>515</v>
      </c>
      <c r="B213" s="96" t="str">
        <f>IF(NOT(ISBLANK(VLOOKUP(A213,'ITS Apps-IIPM'!$E$4:$V$291,15,FALSE))),VLOOKUP(A213,'ITS Apps-IIPM'!$E$4:$V$291,15,FALSE),"")</f>
        <v>Quarterly</v>
      </c>
      <c r="C213" s="79">
        <v>43156</v>
      </c>
      <c r="D213" t="b">
        <v>0</v>
      </c>
    </row>
    <row r="214" spans="1:9">
      <c r="A214" s="56" t="s">
        <v>517</v>
      </c>
      <c r="B214" s="96" t="str">
        <f>IF(NOT(ISBLANK(VLOOKUP(A214,'ITS Apps-IIPM'!$E$4:$V$291,15,FALSE))),VLOOKUP(A214,'ITS Apps-IIPM'!$E$4:$V$291,15,FALSE),"")</f>
        <v>Quarterly</v>
      </c>
      <c r="E214" s="79">
        <v>43178</v>
      </c>
      <c r="F214" s="79">
        <v>43179</v>
      </c>
      <c r="H214" t="b">
        <v>0</v>
      </c>
      <c r="I214" s="79">
        <v>43178</v>
      </c>
    </row>
    <row r="215" spans="1:9">
      <c r="A215" s="56" t="s">
        <v>519</v>
      </c>
      <c r="B215" s="96" t="str">
        <f>IF(NOT(ISBLANK(VLOOKUP(A215,'ITS Apps-IIPM'!$E$4:$V$291,15,FALSE))),VLOOKUP(A215,'ITS Apps-IIPM'!$E$4:$V$291,15,FALSE),"")</f>
        <v>Mutually Agreeable</v>
      </c>
      <c r="D215" t="b">
        <v>0</v>
      </c>
      <c r="E215" s="79">
        <v>43178</v>
      </c>
      <c r="F215" s="79">
        <v>43179</v>
      </c>
      <c r="G215" t="s">
        <v>1355</v>
      </c>
      <c r="H215" t="b">
        <v>0</v>
      </c>
      <c r="I215" s="79">
        <v>43178</v>
      </c>
    </row>
    <row r="216" spans="1:9">
      <c r="A216" s="56" t="s">
        <v>521</v>
      </c>
      <c r="B216" s="96" t="str">
        <f>IF(NOT(ISBLANK(VLOOKUP(A216,'ITS Apps-IIPM'!$E$4:$V$291,15,FALSE))),VLOOKUP(A216,'ITS Apps-IIPM'!$E$4:$V$291,15,FALSE),"")</f>
        <v>Annually</v>
      </c>
      <c r="E216" s="79">
        <v>43178</v>
      </c>
      <c r="F216" s="79"/>
      <c r="I216" s="79">
        <v>43178</v>
      </c>
    </row>
    <row r="217" spans="1:9">
      <c r="A217" s="56" t="s">
        <v>522</v>
      </c>
      <c r="B217" s="96" t="str">
        <f>IF(NOT(ISBLANK(VLOOKUP(A217,'ITS Apps-IIPM'!$E$4:$V$291,15,FALSE))),VLOOKUP(A217,'ITS Apps-IIPM'!$E$4:$V$291,15,FALSE),"")</f>
        <v>Annually</v>
      </c>
      <c r="E217" s="79">
        <v>43178</v>
      </c>
      <c r="F217" s="79"/>
      <c r="I217" s="79">
        <v>43178</v>
      </c>
    </row>
    <row r="218" spans="1:9">
      <c r="A218" s="56" t="s">
        <v>524</v>
      </c>
      <c r="B218" s="96" t="str">
        <f>IF(NOT(ISBLANK(VLOOKUP(A218,'ITS Apps-IIPM'!$E$4:$V$291,15,FALSE))),VLOOKUP(A218,'ITS Apps-IIPM'!$E$4:$V$291,15,FALSE),"")</f>
        <v>Quarterly</v>
      </c>
      <c r="E218" s="79">
        <v>43178</v>
      </c>
      <c r="I218" s="79">
        <v>43178</v>
      </c>
    </row>
    <row r="219" spans="1:9">
      <c r="A219" s="56" t="s">
        <v>526</v>
      </c>
      <c r="B219" s="96" t="str">
        <f>IF(NOT(ISBLANK(VLOOKUP(A219,'ITS Apps-IIPM'!$E$4:$V$291,15,FALSE))),VLOOKUP(A219,'ITS Apps-IIPM'!$E$4:$V$291,15,FALSE),"")</f>
        <v>Quarterly</v>
      </c>
      <c r="E219" s="79">
        <v>43178</v>
      </c>
      <c r="I219" s="79">
        <v>43178</v>
      </c>
    </row>
    <row r="220" spans="1:9">
      <c r="A220" s="56" t="s">
        <v>528</v>
      </c>
      <c r="B220" s="96" t="str">
        <f>IF(NOT(ISBLANK(VLOOKUP(A220,'ITS Apps-IIPM'!$E$4:$V$291,15,FALSE))),VLOOKUP(A220,'ITS Apps-IIPM'!$E$4:$V$291,15,FALSE),"")</f>
        <v>Quarterly</v>
      </c>
      <c r="E220" s="79">
        <v>43178</v>
      </c>
      <c r="I220" s="79">
        <v>43178</v>
      </c>
    </row>
    <row r="221" spans="1:9">
      <c r="A221" s="56" t="s">
        <v>531</v>
      </c>
      <c r="B221" s="96" t="str">
        <f>IF(NOT(ISBLANK(VLOOKUP(A221,'ITS Apps-IIPM'!$E$4:$V$291,15,FALSE))),VLOOKUP(A221,'ITS Apps-IIPM'!$E$4:$V$291,15,FALSE),"")</f>
        <v/>
      </c>
      <c r="D221" t="s">
        <v>842</v>
      </c>
    </row>
    <row r="222" spans="1:9">
      <c r="A222" s="56" t="s">
        <v>533</v>
      </c>
      <c r="B222" s="96" t="str">
        <f>IF(NOT(ISBLANK(VLOOKUP(A222,'ITS Apps-IIPM'!$E$4:$V$291,15,FALSE))),VLOOKUP(A222,'ITS Apps-IIPM'!$E$4:$V$291,15,FALSE),"")</f>
        <v>Mutually Agreeable</v>
      </c>
      <c r="D222" t="b">
        <v>0</v>
      </c>
      <c r="E222" s="79">
        <v>43178</v>
      </c>
      <c r="F222" s="79">
        <v>43179</v>
      </c>
      <c r="G222" t="s">
        <v>1355</v>
      </c>
      <c r="H222" t="b">
        <v>0</v>
      </c>
      <c r="I222" s="79">
        <v>43178</v>
      </c>
    </row>
    <row r="223" spans="1:9">
      <c r="A223" s="56" t="s">
        <v>535</v>
      </c>
      <c r="B223" s="96" t="str">
        <f>IF(NOT(ISBLANK(VLOOKUP(A223,'ITS Apps-IIPM'!$E$4:$V$291,15,FALSE))),VLOOKUP(A223,'ITS Apps-IIPM'!$E$4:$V$291,15,FALSE),"")</f>
        <v>Quarterly</v>
      </c>
      <c r="E223" s="79">
        <v>43178</v>
      </c>
      <c r="I223" s="79">
        <v>43178</v>
      </c>
    </row>
    <row r="224" spans="1:9">
      <c r="A224" s="56" t="s">
        <v>537</v>
      </c>
      <c r="B224" s="96" t="str">
        <f>IF(NOT(ISBLANK(VLOOKUP(A224,'ITS Apps-IIPM'!$E$4:$V$291,15,FALSE))),VLOOKUP(A224,'ITS Apps-IIPM'!$E$4:$V$291,15,FALSE),"")</f>
        <v>Quarterly</v>
      </c>
      <c r="E224" s="79">
        <v>43178</v>
      </c>
      <c r="F224" s="79"/>
      <c r="I224" s="79">
        <v>43178</v>
      </c>
    </row>
    <row r="225" spans="1:9">
      <c r="A225" s="56" t="s">
        <v>539</v>
      </c>
      <c r="B225" s="96" t="str">
        <f>IF(NOT(ISBLANK(VLOOKUP(A225,'ITS Apps-IIPM'!$E$4:$V$291,15,FALSE))),VLOOKUP(A225,'ITS Apps-IIPM'!$E$4:$V$291,15,FALSE),"")</f>
        <v>Quarterly</v>
      </c>
      <c r="C225" s="79">
        <v>43158</v>
      </c>
      <c r="D225" t="b">
        <v>0</v>
      </c>
    </row>
    <row r="226" spans="1:9">
      <c r="A226" s="56" t="s">
        <v>541</v>
      </c>
      <c r="B226" s="96" t="str">
        <f>IF(NOT(ISBLANK(VLOOKUP(A226,'ITS Apps-IIPM'!$E$4:$V$291,15,FALSE))),VLOOKUP(A226,'ITS Apps-IIPM'!$E$4:$V$291,15,FALSE),"")</f>
        <v>Quarterly</v>
      </c>
      <c r="E226" s="79">
        <v>43178</v>
      </c>
      <c r="I226" s="79">
        <v>43178</v>
      </c>
    </row>
    <row r="227" spans="1:9">
      <c r="A227" s="56" t="s">
        <v>543</v>
      </c>
      <c r="B227" s="96" t="str">
        <f>IF(NOT(ISBLANK(VLOOKUP(A227,'ITS Apps-IIPM'!$E$4:$V$291,15,FALSE))),VLOOKUP(A227,'ITS Apps-IIPM'!$E$4:$V$291,15,FALSE),"")</f>
        <v>Quarterly</v>
      </c>
      <c r="E227" s="79">
        <v>43178</v>
      </c>
      <c r="F227" s="79"/>
      <c r="I227" s="79">
        <v>43178</v>
      </c>
    </row>
    <row r="228" spans="1:9">
      <c r="A228" s="56" t="s">
        <v>545</v>
      </c>
      <c r="B228" s="96" t="str">
        <f>IF(NOT(ISBLANK(VLOOKUP(A228,'ITS Apps-IIPM'!$E$4:$V$291,15,FALSE))),VLOOKUP(A228,'ITS Apps-IIPM'!$E$4:$V$291,15,FALSE),"")</f>
        <v/>
      </c>
      <c r="D228" t="s">
        <v>842</v>
      </c>
    </row>
    <row r="229" spans="1:9">
      <c r="A229" s="56" t="s">
        <v>547</v>
      </c>
      <c r="B229" s="96" t="str">
        <f>IF(NOT(ISBLANK(VLOOKUP(A229,'ITS Apps-IIPM'!$E$4:$V$291,15,FALSE))),VLOOKUP(A229,'ITS Apps-IIPM'!$E$4:$V$291,15,FALSE),"")</f>
        <v>Quarterly</v>
      </c>
      <c r="E229" s="79">
        <v>43178</v>
      </c>
      <c r="I229" s="79">
        <v>43178</v>
      </c>
    </row>
    <row r="230" spans="1:9">
      <c r="A230" s="56" t="s">
        <v>549</v>
      </c>
      <c r="B230" s="96" t="str">
        <f>IF(NOT(ISBLANK(VLOOKUP(A230,'ITS Apps-IIPM'!$E$4:$V$291,15,FALSE))),VLOOKUP(A230,'ITS Apps-IIPM'!$E$4:$V$291,15,FALSE),"")</f>
        <v/>
      </c>
      <c r="D230" t="s">
        <v>842</v>
      </c>
    </row>
    <row r="231" spans="1:9">
      <c r="A231" s="56" t="s">
        <v>551</v>
      </c>
      <c r="B231" s="96" t="str">
        <f>IF(NOT(ISBLANK(VLOOKUP(A231,'ITS Apps-IIPM'!$E$4:$V$291,15,FALSE))),VLOOKUP(A231,'ITS Apps-IIPM'!$E$4:$V$291,15,FALSE),"")</f>
        <v>Quarterly</v>
      </c>
      <c r="E231" s="79">
        <v>43178</v>
      </c>
      <c r="F231" s="79">
        <v>43179</v>
      </c>
      <c r="H231" t="b">
        <v>0</v>
      </c>
      <c r="I231" s="79">
        <v>43178</v>
      </c>
    </row>
    <row r="232" spans="1:9">
      <c r="A232" s="56" t="s">
        <v>553</v>
      </c>
      <c r="B232" s="96" t="str">
        <f>IF(NOT(ISBLANK(VLOOKUP(A232,'ITS Apps-IIPM'!$E$4:$V$291,15,FALSE))),VLOOKUP(A232,'ITS Apps-IIPM'!$E$4:$V$291,15,FALSE),"")</f>
        <v>Annually</v>
      </c>
      <c r="E232" s="79">
        <v>43178</v>
      </c>
      <c r="F232" s="79">
        <v>43179</v>
      </c>
      <c r="G232" t="s">
        <v>1352</v>
      </c>
      <c r="I232" s="79">
        <v>43178</v>
      </c>
    </row>
    <row r="233" spans="1:9">
      <c r="A233" s="56" t="s">
        <v>555</v>
      </c>
      <c r="B233" s="96" t="str">
        <f>IF(NOT(ISBLANK(VLOOKUP(A233,'ITS Apps-IIPM'!$E$4:$V$291,15,FALSE))),VLOOKUP(A233,'ITS Apps-IIPM'!$E$4:$V$291,15,FALSE),"")</f>
        <v/>
      </c>
      <c r="D233" t="s">
        <v>842</v>
      </c>
    </row>
    <row r="234" spans="1:9">
      <c r="A234" s="56" t="s">
        <v>558</v>
      </c>
      <c r="B234" s="96" t="str">
        <f>IF(NOT(ISBLANK(VLOOKUP(A234,'ITS Apps-IIPM'!$E$4:$V$291,15,FALSE))),VLOOKUP(A234,'ITS Apps-IIPM'!$E$4:$V$291,15,FALSE),"")</f>
        <v>Quarterly</v>
      </c>
      <c r="C234" s="79">
        <v>43161</v>
      </c>
      <c r="D234" t="b">
        <v>0</v>
      </c>
      <c r="E234" s="79"/>
      <c r="F234" s="79"/>
      <c r="I234" s="79"/>
    </row>
    <row r="235" spans="1:9">
      <c r="A235" s="56" t="s">
        <v>560</v>
      </c>
      <c r="B235" s="96" t="str">
        <f>IF(NOT(ISBLANK(VLOOKUP(A235,'ITS Apps-IIPM'!$E$4:$V$291,15,FALSE))),VLOOKUP(A235,'ITS Apps-IIPM'!$E$4:$V$291,15,FALSE),"")</f>
        <v>Mutually Agreeable</v>
      </c>
      <c r="E235" s="79">
        <v>43178</v>
      </c>
      <c r="I235" s="79">
        <v>43178</v>
      </c>
    </row>
    <row r="236" spans="1:9">
      <c r="A236" s="56" t="s">
        <v>562</v>
      </c>
      <c r="B236" s="96" t="str">
        <f>IF(NOT(ISBLANK(VLOOKUP(A236,'ITS Apps-IIPM'!$E$4:$V$291,15,FALSE))),VLOOKUP(A236,'ITS Apps-IIPM'!$E$4:$V$291,15,FALSE),"")</f>
        <v>Quarterly</v>
      </c>
      <c r="E236" s="79">
        <v>43178</v>
      </c>
      <c r="I236" s="79">
        <v>43178</v>
      </c>
    </row>
    <row r="237" spans="1:9">
      <c r="A237" t="s">
        <v>1363</v>
      </c>
    </row>
    <row r="238" spans="1:9">
      <c r="A238" t="s">
        <v>1361</v>
      </c>
    </row>
    <row r="239" spans="1:9">
      <c r="A239" s="56" t="s">
        <v>564</v>
      </c>
      <c r="B239" s="96" t="str">
        <f>IF(NOT(ISBLANK(VLOOKUP(A239,'ITS Apps-IIPM'!$E$4:$V$291,15,FALSE))),VLOOKUP(A239,'ITS Apps-IIPM'!$E$4:$V$291,15,FALSE),"")</f>
        <v>Quarterly</v>
      </c>
      <c r="E239" s="79">
        <v>43178</v>
      </c>
      <c r="F239" s="79"/>
      <c r="I239" s="79">
        <v>43178</v>
      </c>
    </row>
    <row r="240" spans="1:9">
      <c r="A240" s="56" t="s">
        <v>566</v>
      </c>
      <c r="B240" s="96" t="str">
        <f>IF(NOT(ISBLANK(VLOOKUP(A240,'ITS Apps-IIPM'!$E$4:$V$291,15,FALSE))),VLOOKUP(A240,'ITS Apps-IIPM'!$E$4:$V$291,15,FALSE),"")</f>
        <v>N/A</v>
      </c>
      <c r="D240" t="s">
        <v>842</v>
      </c>
      <c r="G240" t="s">
        <v>842</v>
      </c>
      <c r="H240" t="s">
        <v>842</v>
      </c>
    </row>
    <row r="241" spans="1:9">
      <c r="A241" s="56" t="s">
        <v>901</v>
      </c>
      <c r="B241" s="96" t="str">
        <f>IF(NOT(ISBLANK(VLOOKUP(A241,'ITS Apps-IIPM'!$E$4:$V$291,15,FALSE))),VLOOKUP(A241,'ITS Apps-IIPM'!$E$4:$V$291,15,FALSE),"")</f>
        <v/>
      </c>
    </row>
    <row r="242" spans="1:9">
      <c r="A242" s="56" t="s">
        <v>570</v>
      </c>
      <c r="B242" s="96" t="str">
        <f>IF(NOT(ISBLANK(VLOOKUP(A242,'ITS Apps-IIPM'!$E$4:$V$291,15,FALSE))),VLOOKUP(A242,'ITS Apps-IIPM'!$E$4:$V$291,15,FALSE),"")</f>
        <v>Monthly</v>
      </c>
      <c r="E242" s="79">
        <v>43178</v>
      </c>
      <c r="I242" s="79">
        <v>43178</v>
      </c>
    </row>
    <row r="243" spans="1:9">
      <c r="A243" s="56" t="s">
        <v>572</v>
      </c>
      <c r="B243" s="96" t="str">
        <f>IF(NOT(ISBLANK(VLOOKUP(A243,'ITS Apps-IIPM'!$E$4:$V$291,15,FALSE))),VLOOKUP(A243,'ITS Apps-IIPM'!$E$4:$V$291,15,FALSE),"")</f>
        <v>Quarterly</v>
      </c>
      <c r="C243" s="79">
        <v>43150</v>
      </c>
      <c r="D243" t="b">
        <v>0</v>
      </c>
    </row>
    <row r="244" spans="1:9">
      <c r="A244" s="56" t="s">
        <v>575</v>
      </c>
      <c r="B244" s="96" t="str">
        <f>IF(NOT(ISBLANK(VLOOKUP(A244,'ITS Apps-IIPM'!$E$4:$V$291,15,FALSE))),VLOOKUP(A244,'ITS Apps-IIPM'!$E$4:$V$291,15,FALSE),"")</f>
        <v>Quarterly</v>
      </c>
      <c r="E244" s="79">
        <v>43178</v>
      </c>
      <c r="F244" s="79"/>
      <c r="I244" s="79">
        <v>43178</v>
      </c>
    </row>
    <row r="245" spans="1:9">
      <c r="A245" s="56" t="s">
        <v>577</v>
      </c>
      <c r="B245" s="96" t="str">
        <f>IF(NOT(ISBLANK(VLOOKUP(A245,'ITS Apps-IIPM'!$E$4:$V$291,15,FALSE))),VLOOKUP(A245,'ITS Apps-IIPM'!$E$4:$V$291,15,FALSE),"")</f>
        <v>Semi-annually</v>
      </c>
      <c r="E245" s="79">
        <v>43178</v>
      </c>
      <c r="I245" s="79">
        <v>43178</v>
      </c>
    </row>
    <row r="246" spans="1:9">
      <c r="A246" s="56" t="s">
        <v>579</v>
      </c>
      <c r="B246" s="96" t="str">
        <f>IF(NOT(ISBLANK(VLOOKUP(A246,'ITS Apps-IIPM'!$E$4:$V$291,15,FALSE))),VLOOKUP(A246,'ITS Apps-IIPM'!$E$4:$V$291,15,FALSE),"")</f>
        <v>Quarterly</v>
      </c>
      <c r="E246" s="79">
        <v>43178</v>
      </c>
      <c r="F246" s="79"/>
      <c r="I246" s="79">
        <v>43178</v>
      </c>
    </row>
    <row r="247" spans="1:9">
      <c r="A247" s="56" t="s">
        <v>581</v>
      </c>
      <c r="B247" s="96" t="str">
        <f>IF(NOT(ISBLANK(VLOOKUP(A247,'ITS Apps-IIPM'!$E$4:$V$291,15,FALSE))),VLOOKUP(A247,'ITS Apps-IIPM'!$E$4:$V$291,15,FALSE),"")</f>
        <v>Quarterly</v>
      </c>
      <c r="C247" s="79">
        <v>43166</v>
      </c>
      <c r="D247" t="b">
        <v>0</v>
      </c>
    </row>
    <row r="248" spans="1:9">
      <c r="A248" s="56" t="s">
        <v>583</v>
      </c>
      <c r="B248" s="96" t="str">
        <f>IF(NOT(ISBLANK(VLOOKUP(A248,'ITS Apps-IIPM'!$E$4:$V$291,15,FALSE))),VLOOKUP(A248,'ITS Apps-IIPM'!$E$4:$V$291,15,FALSE),"")</f>
        <v>Semi-annually</v>
      </c>
      <c r="E248" s="79">
        <v>43178</v>
      </c>
      <c r="F248" s="79">
        <v>43179</v>
      </c>
      <c r="H248" t="b">
        <v>0</v>
      </c>
      <c r="I248" s="79">
        <v>43178</v>
      </c>
    </row>
    <row r="249" spans="1:9">
      <c r="A249" s="56" t="s">
        <v>586</v>
      </c>
      <c r="B249" s="96" t="str">
        <f>IF(NOT(ISBLANK(VLOOKUP(A249,'ITS Apps-IIPM'!$E$4:$V$291,15,FALSE))),VLOOKUP(A249,'ITS Apps-IIPM'!$E$4:$V$291,15,FALSE),"")</f>
        <v>Quarterly</v>
      </c>
      <c r="E249" s="79">
        <v>43178</v>
      </c>
      <c r="I249" s="79">
        <v>43178</v>
      </c>
    </row>
    <row r="250" spans="1:9">
      <c r="A250" s="56" t="s">
        <v>588</v>
      </c>
      <c r="B250" s="96" t="str">
        <f>IF(NOT(ISBLANK(VLOOKUP(A250,'ITS Apps-IIPM'!$E$4:$V$291,15,FALSE))),VLOOKUP(A250,'ITS Apps-IIPM'!$E$4:$V$291,15,FALSE),"")</f>
        <v>Quarterly</v>
      </c>
      <c r="E250" s="79">
        <v>43178</v>
      </c>
      <c r="I250" s="79">
        <v>43178</v>
      </c>
    </row>
    <row r="251" spans="1:9">
      <c r="A251" s="56" t="s">
        <v>590</v>
      </c>
      <c r="B251" s="96" t="str">
        <f>IF(NOT(ISBLANK(VLOOKUP(A251,'ITS Apps-IIPM'!$E$4:$V$291,15,FALSE))),VLOOKUP(A251,'ITS Apps-IIPM'!$E$4:$V$291,15,FALSE),"")</f>
        <v>Quarterly</v>
      </c>
      <c r="E251" s="79">
        <v>43178</v>
      </c>
      <c r="I251" s="79">
        <v>43178</v>
      </c>
    </row>
    <row r="252" spans="1:9">
      <c r="A252" s="56" t="s">
        <v>592</v>
      </c>
      <c r="B252" s="96" t="str">
        <f>IF(NOT(ISBLANK(VLOOKUP(A252,'ITS Apps-IIPM'!$E$4:$V$291,15,FALSE))),VLOOKUP(A252,'ITS Apps-IIPM'!$E$4:$V$291,15,FALSE),"")</f>
        <v>Quarterly</v>
      </c>
      <c r="E252" s="79">
        <v>43178</v>
      </c>
      <c r="I252" s="79">
        <v>43178</v>
      </c>
    </row>
    <row r="253" spans="1:9">
      <c r="A253" s="56" t="s">
        <v>594</v>
      </c>
      <c r="B253" s="96" t="str">
        <f>IF(NOT(ISBLANK(VLOOKUP(A253,'ITS Apps-IIPM'!$E$4:$V$291,15,FALSE))),VLOOKUP(A253,'ITS Apps-IIPM'!$E$4:$V$291,15,FALSE),"")</f>
        <v>Quarterly</v>
      </c>
      <c r="E253" s="79">
        <v>43178</v>
      </c>
      <c r="F253" s="79"/>
      <c r="I253" s="79">
        <v>43178</v>
      </c>
    </row>
    <row r="254" spans="1:9">
      <c r="A254" s="56" t="s">
        <v>596</v>
      </c>
      <c r="B254" s="96" t="s">
        <v>1307</v>
      </c>
      <c r="C254" s="79">
        <v>43327</v>
      </c>
      <c r="E254" s="79">
        <v>43334</v>
      </c>
      <c r="I254" s="79"/>
    </row>
    <row r="255" spans="1:9">
      <c r="A255" s="56" t="s">
        <v>599</v>
      </c>
      <c r="B255" s="96" t="str">
        <f>IF(NOT(ISBLANK(VLOOKUP(A255,'ITS Apps-IIPM'!$E$4:$V$291,15,FALSE))),VLOOKUP(A255,'ITS Apps-IIPM'!$E$4:$V$291,15,FALSE),"")</f>
        <v>Quarterly</v>
      </c>
      <c r="C255" s="79">
        <v>43150</v>
      </c>
      <c r="D255" t="b">
        <v>0</v>
      </c>
    </row>
    <row r="256" spans="1:9">
      <c r="A256" s="56" t="s">
        <v>602</v>
      </c>
      <c r="B256" s="96" t="str">
        <f>IF(NOT(ISBLANK(VLOOKUP(A256,'ITS Apps-IIPM'!$E$4:$V$291,15,FALSE))),VLOOKUP(A256,'ITS Apps-IIPM'!$E$4:$V$291,15,FALSE),"")</f>
        <v>Quarterly</v>
      </c>
      <c r="C256" s="79">
        <v>43208</v>
      </c>
      <c r="D256" t="b">
        <v>0</v>
      </c>
      <c r="E256" s="79"/>
      <c r="F256" s="79"/>
      <c r="I256" s="79"/>
    </row>
    <row r="257" spans="1:9">
      <c r="A257" s="56" t="s">
        <v>604</v>
      </c>
      <c r="B257" s="96" t="str">
        <f>IF(NOT(ISBLANK(VLOOKUP(A257,'ITS Apps-IIPM'!$E$4:$V$291,15,FALSE))),VLOOKUP(A257,'ITS Apps-IIPM'!$E$4:$V$291,15,FALSE),"")</f>
        <v>Quarterly</v>
      </c>
    </row>
    <row r="258" spans="1:9">
      <c r="A258" s="56" t="s">
        <v>606</v>
      </c>
      <c r="B258" s="96" t="str">
        <f>IF(NOT(ISBLANK(VLOOKUP(A258,'ITS Apps-IIPM'!$E$4:$V$291,15,FALSE))),VLOOKUP(A258,'ITS Apps-IIPM'!$E$4:$V$291,15,FALSE),"")</f>
        <v/>
      </c>
      <c r="D258" t="s">
        <v>842</v>
      </c>
      <c r="G258" t="s">
        <v>842</v>
      </c>
      <c r="H258" t="s">
        <v>842</v>
      </c>
    </row>
    <row r="259" spans="1:9">
      <c r="A259" s="56" t="s">
        <v>609</v>
      </c>
      <c r="B259" s="96" t="str">
        <f>IF(NOT(ISBLANK(VLOOKUP(A259,'ITS Apps-IIPM'!$E$4:$V$291,15,FALSE))),VLOOKUP(A259,'ITS Apps-IIPM'!$E$4:$V$291,15,FALSE),"")</f>
        <v>Quarterly</v>
      </c>
      <c r="C259" s="79">
        <v>43159</v>
      </c>
      <c r="D259" t="b">
        <v>0</v>
      </c>
    </row>
    <row r="260" spans="1:9">
      <c r="A260" s="56" t="s">
        <v>612</v>
      </c>
      <c r="B260" s="96" t="str">
        <f>IF(NOT(ISBLANK(VLOOKUP(A260,'ITS Apps-IIPM'!$E$4:$V$291,15,FALSE))),VLOOKUP(A260,'ITS Apps-IIPM'!$E$4:$V$291,15,FALSE),"")</f>
        <v>Annually</v>
      </c>
      <c r="C260" s="79">
        <v>43040</v>
      </c>
      <c r="D260" t="b">
        <v>1</v>
      </c>
      <c r="E260" s="79"/>
      <c r="F260" s="79"/>
      <c r="I260" s="79"/>
    </row>
    <row r="261" spans="1:9">
      <c r="A261" s="56" t="s">
        <v>614</v>
      </c>
      <c r="B261" s="96" t="str">
        <f>IF(NOT(ISBLANK(VLOOKUP(A261,'ITS Apps-IIPM'!$E$4:$V$291,15,FALSE))),VLOOKUP(A261,'ITS Apps-IIPM'!$E$4:$V$291,15,FALSE),"")</f>
        <v>Quarterly</v>
      </c>
      <c r="E261" s="79">
        <v>43178</v>
      </c>
      <c r="F261" s="79"/>
      <c r="I261" s="79">
        <v>43178</v>
      </c>
    </row>
    <row r="262" spans="1:9">
      <c r="A262" s="56" t="s">
        <v>616</v>
      </c>
      <c r="B262" s="96" t="str">
        <f>IF(NOT(ISBLANK(VLOOKUP(A262,'ITS Apps-IIPM'!$E$4:$V$291,15,FALSE))),VLOOKUP(A262,'ITS Apps-IIPM'!$E$4:$V$291,15,FALSE),"")</f>
        <v>Quarterly</v>
      </c>
      <c r="E262" s="79">
        <v>43178</v>
      </c>
      <c r="I262" s="79">
        <v>43178</v>
      </c>
    </row>
    <row r="263" spans="1:9">
      <c r="A263" s="56" t="s">
        <v>618</v>
      </c>
      <c r="B263" s="96" t="str">
        <f>IF(NOT(ISBLANK(VLOOKUP(A263,'ITS Apps-IIPM'!$E$4:$V$291,15,FALSE))),VLOOKUP(A263,'ITS Apps-IIPM'!$E$4:$V$291,15,FALSE),"")</f>
        <v>Quarterly</v>
      </c>
      <c r="E263" s="79">
        <v>43178</v>
      </c>
      <c r="I263" s="79">
        <v>43178</v>
      </c>
    </row>
    <row r="264" spans="1:9">
      <c r="A264" s="56" t="s">
        <v>620</v>
      </c>
      <c r="B264" s="96" t="str">
        <f>IF(NOT(ISBLANK(VLOOKUP(A264,'ITS Apps-IIPM'!$E$4:$V$291,15,FALSE))),VLOOKUP(A264,'ITS Apps-IIPM'!$E$4:$V$291,15,FALSE),"")</f>
        <v>Quarterly</v>
      </c>
      <c r="E264" s="79">
        <v>43178</v>
      </c>
      <c r="I264" s="79">
        <v>43178</v>
      </c>
    </row>
    <row r="265" spans="1:9">
      <c r="A265" s="56" t="s">
        <v>622</v>
      </c>
      <c r="B265" s="96" t="str">
        <f>IF(NOT(ISBLANK(VLOOKUP(A265,'ITS Apps-IIPM'!$E$4:$V$291,15,FALSE))),VLOOKUP(A265,'ITS Apps-IIPM'!$E$4:$V$291,15,FALSE),"")</f>
        <v>Mutually Agreeable</v>
      </c>
      <c r="E265" s="79">
        <v>43178</v>
      </c>
      <c r="F265" s="79"/>
      <c r="I265" s="79">
        <v>43178</v>
      </c>
    </row>
    <row r="266" spans="1:9">
      <c r="A266" s="56" t="s">
        <v>624</v>
      </c>
      <c r="B266" s="96" t="str">
        <f>IF(NOT(ISBLANK(VLOOKUP(A266,'ITS Apps-IIPM'!$E$4:$V$291,15,FALSE))),VLOOKUP(A266,'ITS Apps-IIPM'!$E$4:$V$291,15,FALSE),"")</f>
        <v>Quarterly</v>
      </c>
      <c r="E266" s="79">
        <v>43178</v>
      </c>
      <c r="I266" s="79">
        <v>43178</v>
      </c>
    </row>
    <row r="267" spans="1:9">
      <c r="A267" s="56" t="s">
        <v>626</v>
      </c>
      <c r="B267" s="96" t="str">
        <f>IF(NOT(ISBLANK(VLOOKUP(A267,'ITS Apps-IIPM'!$E$4:$V$291,15,FALSE))),VLOOKUP(A267,'ITS Apps-IIPM'!$E$4:$V$291,15,FALSE),"")</f>
        <v>Quarterly</v>
      </c>
      <c r="C267" s="79"/>
      <c r="D267" s="79"/>
      <c r="E267" s="79">
        <v>43178</v>
      </c>
      <c r="I267" s="79">
        <v>43178</v>
      </c>
    </row>
    <row r="268" spans="1:9">
      <c r="A268" s="56" t="s">
        <v>628</v>
      </c>
      <c r="B268" s="96" t="str">
        <f>IF(NOT(ISBLANK(VLOOKUP(A268,'ITS Apps-IIPM'!$E$4:$V$291,15,FALSE))),VLOOKUP(A268,'ITS Apps-IIPM'!$E$4:$V$291,15,FALSE),"")</f>
        <v>Quarterly</v>
      </c>
      <c r="E268" s="79">
        <v>43178</v>
      </c>
      <c r="I268" s="79">
        <v>43178</v>
      </c>
    </row>
    <row r="269" spans="1:9">
      <c r="A269" s="56" t="s">
        <v>630</v>
      </c>
      <c r="B269" s="96" t="str">
        <f>IF(NOT(ISBLANK(VLOOKUP(A269,'ITS Apps-IIPM'!$E$4:$V$291,15,FALSE))),VLOOKUP(A269,'ITS Apps-IIPM'!$E$4:$V$291,15,FALSE),"")</f>
        <v>Quarterly</v>
      </c>
    </row>
    <row r="270" spans="1:9">
      <c r="A270" s="56" t="s">
        <v>632</v>
      </c>
      <c r="B270" s="96" t="str">
        <f>IF(NOT(ISBLANK(VLOOKUP(A270,'ITS Apps-IIPM'!$E$4:$V$291,15,FALSE))),VLOOKUP(A270,'ITS Apps-IIPM'!$E$4:$V$291,15,FALSE),"")</f>
        <v/>
      </c>
      <c r="D270" t="s">
        <v>842</v>
      </c>
      <c r="G270" t="s">
        <v>842</v>
      </c>
      <c r="H270" t="s">
        <v>842</v>
      </c>
    </row>
    <row r="271" spans="1:9">
      <c r="A271" s="56" t="s">
        <v>635</v>
      </c>
      <c r="B271" s="96" t="str">
        <f>IF(NOT(ISBLANK(VLOOKUP(A271,'ITS Apps-IIPM'!$E$4:$V$291,15,FALSE))),VLOOKUP(A271,'ITS Apps-IIPM'!$E$4:$V$291,15,FALSE),"")</f>
        <v>Quarterly</v>
      </c>
      <c r="C271" s="79">
        <v>43157</v>
      </c>
      <c r="D271" t="b">
        <v>1</v>
      </c>
    </row>
    <row r="272" spans="1:9">
      <c r="A272" s="56" t="s">
        <v>638</v>
      </c>
      <c r="B272" s="96" t="str">
        <f>IF(NOT(ISBLANK(VLOOKUP(A272,'ITS Apps-IIPM'!$E$4:$V$291,15,FALSE))),VLOOKUP(A272,'ITS Apps-IIPM'!$E$4:$V$291,15,FALSE),"")</f>
        <v>Quarterly</v>
      </c>
      <c r="E272" s="79">
        <v>43178</v>
      </c>
      <c r="I272" s="79">
        <v>43178</v>
      </c>
    </row>
    <row r="273" spans="1:9">
      <c r="A273" s="56" t="s">
        <v>641</v>
      </c>
      <c r="B273" s="96" t="str">
        <f>IF(NOT(ISBLANK(VLOOKUP(A273,'ITS Apps-IIPM'!$E$4:$V$291,15,FALSE))),VLOOKUP(A273,'ITS Apps-IIPM'!$E$4:$V$291,15,FALSE),"")</f>
        <v>Quarterly</v>
      </c>
      <c r="E273" s="79">
        <v>43178</v>
      </c>
      <c r="F273" s="79"/>
      <c r="I273" s="79">
        <v>43178</v>
      </c>
    </row>
    <row r="274" spans="1:9">
      <c r="A274" s="56" t="s">
        <v>643</v>
      </c>
      <c r="B274" s="96" t="str">
        <f>IF(NOT(ISBLANK(VLOOKUP(A274,'ITS Apps-IIPM'!$E$4:$V$291,15,FALSE))),VLOOKUP(A274,'ITS Apps-IIPM'!$E$4:$V$291,15,FALSE),"")</f>
        <v/>
      </c>
      <c r="G274" t="s">
        <v>1339</v>
      </c>
    </row>
    <row r="275" spans="1:9">
      <c r="A275" s="56" t="s">
        <v>645</v>
      </c>
      <c r="B275" s="96" t="str">
        <f>IF(NOT(ISBLANK(VLOOKUP(A275,'ITS Apps-IIPM'!$E$4:$V$291,15,FALSE))),VLOOKUP(A275,'ITS Apps-IIPM'!$E$4:$V$291,15,FALSE),"")</f>
        <v>Yearly</v>
      </c>
      <c r="E275" s="79">
        <v>43178</v>
      </c>
      <c r="I275" s="79">
        <v>43178</v>
      </c>
    </row>
    <row r="276" spans="1:9">
      <c r="A276" s="56" t="s">
        <v>647</v>
      </c>
      <c r="B276" s="96" t="str">
        <f>IF(NOT(ISBLANK(VLOOKUP(A276,'ITS Apps-IIPM'!$E$4:$V$291,15,FALSE))),VLOOKUP(A276,'ITS Apps-IIPM'!$E$4:$V$291,15,FALSE),"")</f>
        <v>Yearly</v>
      </c>
      <c r="E276" s="79">
        <v>43178</v>
      </c>
      <c r="I276" s="79">
        <v>43178</v>
      </c>
    </row>
    <row r="277" spans="1:9">
      <c r="A277" s="56" t="s">
        <v>649</v>
      </c>
      <c r="B277" s="96" t="str">
        <f>IF(NOT(ISBLANK(VLOOKUP(A277,'ITS Apps-IIPM'!$E$4:$V$291,15,FALSE))),VLOOKUP(A277,'ITS Apps-IIPM'!$E$4:$V$291,15,FALSE),"")</f>
        <v>Monthly</v>
      </c>
      <c r="E277" s="79">
        <v>43178</v>
      </c>
      <c r="I277" s="79">
        <v>43178</v>
      </c>
    </row>
    <row r="278" spans="1:9">
      <c r="A278" s="56" t="s">
        <v>651</v>
      </c>
      <c r="B278" s="96" t="str">
        <f>IF(NOT(ISBLANK(VLOOKUP(A278,'ITS Apps-IIPM'!$E$4:$V$291,15,FALSE))),VLOOKUP(A278,'ITS Apps-IIPM'!$E$4:$V$291,15,FALSE),"")</f>
        <v>Mutually Agreeable</v>
      </c>
      <c r="E278" s="79">
        <v>43178</v>
      </c>
      <c r="I278" s="79">
        <v>43178</v>
      </c>
    </row>
    <row r="279" spans="1:9">
      <c r="A279" s="56" t="s">
        <v>653</v>
      </c>
      <c r="B279" s="96" t="str">
        <f>IF(NOT(ISBLANK(VLOOKUP(A279,'ITS Apps-IIPM'!$E$4:$V$291,15,FALSE))),VLOOKUP(A279,'ITS Apps-IIPM'!$E$4:$V$291,15,FALSE),"")</f>
        <v>Quarterly</v>
      </c>
      <c r="C279" s="79">
        <v>43210</v>
      </c>
      <c r="D279" t="b">
        <v>0</v>
      </c>
      <c r="E279" s="79"/>
      <c r="F279" s="79"/>
      <c r="I279" s="79"/>
    </row>
    <row r="280" spans="1:9">
      <c r="A280" s="56" t="s">
        <v>655</v>
      </c>
      <c r="B280" s="96" t="str">
        <f>IF(NOT(ISBLANK(VLOOKUP(A280,'ITS Apps-IIPM'!$E$4:$V$291,15,FALSE))),VLOOKUP(A280,'ITS Apps-IIPM'!$E$4:$V$291,15,FALSE),"")</f>
        <v>Quarterly</v>
      </c>
      <c r="C280" s="79">
        <v>43147</v>
      </c>
      <c r="D280" t="b">
        <v>1</v>
      </c>
      <c r="E280" s="79"/>
      <c r="F280" s="79"/>
      <c r="I280" s="79"/>
    </row>
    <row r="281" spans="1:9">
      <c r="A281" s="56" t="s">
        <v>657</v>
      </c>
      <c r="B281" s="96" t="str">
        <f>IF(NOT(ISBLANK(VLOOKUP(A281,'ITS Apps-IIPM'!$E$4:$V$291,15,FALSE))),VLOOKUP(A281,'ITS Apps-IIPM'!$E$4:$V$291,15,FALSE),"")</f>
        <v>Monthly</v>
      </c>
      <c r="C281" s="79">
        <v>43152</v>
      </c>
      <c r="D281" t="b">
        <v>0</v>
      </c>
    </row>
    <row r="282" spans="1:9">
      <c r="A282" s="56" t="s">
        <v>661</v>
      </c>
      <c r="B282" s="96" t="str">
        <f>IF(NOT(ISBLANK(VLOOKUP(A282,'ITS Apps-IIPM'!$E$4:$V$291,15,FALSE))),VLOOKUP(A282,'ITS Apps-IIPM'!$E$4:$V$291,15,FALSE),"")</f>
        <v>Quarterly</v>
      </c>
      <c r="E282" s="79">
        <v>43193</v>
      </c>
      <c r="I282" s="79">
        <v>43178</v>
      </c>
    </row>
    <row r="291" spans="1:1">
      <c r="A291" s="276"/>
    </row>
  </sheetData>
  <autoFilter ref="A1:I344"/>
  <sortState ref="A2:I274">
    <sortCondition ref="A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E8" sqref="E8"/>
    </sheetView>
  </sheetViews>
  <sheetFormatPr defaultRowHeight="15"/>
  <sheetData>
    <row r="1" spans="1:1" ht="15.75" thickBot="1">
      <c r="A1" s="240" t="s">
        <v>69</v>
      </c>
    </row>
    <row r="2" spans="1:1" ht="15.75" thickBot="1">
      <c r="A2" s="240" t="s">
        <v>471</v>
      </c>
    </row>
    <row r="3" spans="1:1" ht="15.75" thickBot="1">
      <c r="A3" s="240" t="s">
        <v>651</v>
      </c>
    </row>
    <row r="4" spans="1:1" ht="15.75" thickBot="1">
      <c r="A4" s="241" t="s">
        <v>488</v>
      </c>
    </row>
    <row r="5" spans="1:1" ht="15.75" thickBot="1">
      <c r="A5" s="241" t="s">
        <v>616</v>
      </c>
    </row>
    <row r="6" spans="1:1" ht="15.75" thickBot="1">
      <c r="A6" s="241" t="s">
        <v>281</v>
      </c>
    </row>
    <row r="7" spans="1:1" ht="15.75" thickBot="1">
      <c r="A7" s="241" t="s">
        <v>279</v>
      </c>
    </row>
    <row r="8" spans="1:1" ht="15.75" thickBot="1">
      <c r="A8" s="241" t="s">
        <v>473</v>
      </c>
    </row>
    <row r="9" spans="1:1" ht="15.75" thickBot="1">
      <c r="A9" s="241" t="s">
        <v>275</v>
      </c>
    </row>
    <row r="10" spans="1:1" ht="15.75" thickBot="1">
      <c r="A10" s="241" t="s">
        <v>594</v>
      </c>
    </row>
    <row r="11" spans="1:1" ht="15.75" thickBot="1">
      <c r="A11" s="241" t="s">
        <v>485</v>
      </c>
    </row>
    <row r="12" spans="1:1" ht="15.75" thickBot="1">
      <c r="A12" s="241" t="s">
        <v>537</v>
      </c>
    </row>
    <row r="13" spans="1:1" ht="15.75" thickBot="1">
      <c r="A13" s="241" t="s">
        <v>579</v>
      </c>
    </row>
    <row r="14" spans="1:1" ht="15.75" thickBot="1">
      <c r="A14" s="241" t="s">
        <v>477</v>
      </c>
    </row>
    <row r="15" spans="1:1" ht="15.75" thickBot="1">
      <c r="A15" s="241" t="s">
        <v>479</v>
      </c>
    </row>
    <row r="16" spans="1:1" ht="15.75" thickBot="1">
      <c r="A16" s="241" t="s">
        <v>483</v>
      </c>
    </row>
    <row r="17" spans="1:1" ht="15.75" thickBot="1">
      <c r="A17" s="241" t="s">
        <v>481</v>
      </c>
    </row>
    <row r="18" spans="1:1">
      <c r="A18" s="241" t="s">
        <v>638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8ef001a3-1cee-43c3-82da-3e367407afd9">R33M2KP4CNZ6-1156899891-20</_dlc_DocId>
    <_dlc_DocIdUrl xmlns="8ef001a3-1cee-43c3-82da-3e367407afd9">
      <Url>https://spcollab.fg.rbc.com/team/H30_ITS_BAnR/TeamManagement/_layouts/15/DocIdRedir.aspx?ID=R33M2KP4CNZ6-1156899891-20</Url>
      <Description>R33M2KP4CNZ6-1156899891-20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1D5D338A7BD9247A511327D83D5F85C" ma:contentTypeVersion="0" ma:contentTypeDescription="Create a new document." ma:contentTypeScope="" ma:versionID="1b7c39f23d39c269fee69c637bfb5a16">
  <xsd:schema xmlns:xsd="http://www.w3.org/2001/XMLSchema" xmlns:xs="http://www.w3.org/2001/XMLSchema" xmlns:p="http://schemas.microsoft.com/office/2006/metadata/properties" xmlns:ns2="8ef001a3-1cee-43c3-82da-3e367407afd9" targetNamespace="http://schemas.microsoft.com/office/2006/metadata/properties" ma:root="true" ma:fieldsID="b82e23c717e102957047db2adcf58a39" ns2:_="">
    <xsd:import namespace="8ef001a3-1cee-43c3-82da-3e367407afd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f001a3-1cee-43c3-82da-3e367407afd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2100735-8AE4-4594-81A1-8B1DE4612437}">
  <ds:schemaRefs>
    <ds:schemaRef ds:uri="8ef001a3-1cee-43c3-82da-3e367407afd9"/>
    <ds:schemaRef ds:uri="http://purl.org/dc/dcmitype/"/>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purl.org/dc/terms/"/>
  </ds:schemaRefs>
</ds:datastoreItem>
</file>

<file path=customXml/itemProps2.xml><?xml version="1.0" encoding="utf-8"?>
<ds:datastoreItem xmlns:ds="http://schemas.openxmlformats.org/officeDocument/2006/customXml" ds:itemID="{E3D20B50-3F77-421F-B54F-D18D68F75F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f001a3-1cee-43c3-82da-3e367407af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AF9DFED-88F3-477A-89B1-602496AB8265}">
  <ds:schemaRefs>
    <ds:schemaRef ds:uri="http://schemas.microsoft.com/sharepoint/v3/contenttype/forms"/>
  </ds:schemaRefs>
</ds:datastoreItem>
</file>

<file path=customXml/itemProps4.xml><?xml version="1.0" encoding="utf-8"?>
<ds:datastoreItem xmlns:ds="http://schemas.openxmlformats.org/officeDocument/2006/customXml" ds:itemID="{F4CB7A54-AD9F-4060-A426-0EF3A40CFF9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Biweekly Plan</vt:lpstr>
      <vt:lpstr>Overall</vt:lpstr>
      <vt:lpstr>Priority1</vt:lpstr>
      <vt:lpstr>Priority2</vt:lpstr>
      <vt:lpstr>Priority3</vt:lpstr>
      <vt:lpstr>IIPM</vt:lpstr>
      <vt:lpstr>L5RegionalHead</vt:lpstr>
      <vt:lpstr>Sheet1</vt:lpstr>
      <vt:lpstr>ITS Apps-IIPM</vt:lpstr>
      <vt:lpstr>SLAStatus</vt:lpstr>
      <vt:lpstr>ContactLog</vt:lpstr>
      <vt:lpstr>Meeting</vt:lpstr>
      <vt:lpstr>Sheet2</vt:lpstr>
      <vt:lpstr>KPIIndentificationStatus</vt:lpstr>
      <vt:lpstr>SLAStatus</vt:lpstr>
      <vt:lpstr>YesorNo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Pokhoy, Rupa</dc:creator>
  <cp:keywords>Unclassified</cp:keywords>
  <cp:lastModifiedBy>Seung Hyun Kim</cp:lastModifiedBy>
  <cp:lastPrinted>2017-02-16T19:01:08Z</cp:lastPrinted>
  <dcterms:created xsi:type="dcterms:W3CDTF">2016-10-19T18:29:18Z</dcterms:created>
  <dcterms:modified xsi:type="dcterms:W3CDTF">2018-04-24T16:29:19Z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0x010100D1D5D338A7BD9247A511327D83D5F85C</vt:lpwstr>
  </property>
  <property fmtid="{D5CDD505-2E9C-101B-9397-08002B2CF9AE}" pid="3" name="_dlc_DocIdItemGuid">
    <vt:lpwstr>446c98d0-fff7-46b7-a774-d62a79b1cdc0</vt:lpwstr>
  </property>
  <property fmtid="{D5CDD505-2E9C-101B-9397-08002B2CF9AE}" pid="4" name="TitusGUID">
    <vt:lpwstr>37d68370-a54b-433b-9dea-62cb4342b761</vt:lpwstr>
  </property>
  <property fmtid="{D5CDD505-2E9C-101B-9397-08002B2CF9AE}" pid="5" name="Classification">
    <vt:lpwstr>Null</vt:lpwstr>
  </property>
</Properties>
</file>