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Sheet1!$4:$4</definedName>
  </definedNames>
  <calcPr calcId="124519"/>
</workbook>
</file>

<file path=xl/calcChain.xml><?xml version="1.0" encoding="utf-8"?>
<calcChain xmlns="http://schemas.openxmlformats.org/spreadsheetml/2006/main">
  <c r="H144" i="1"/>
  <c r="J125"/>
  <c r="H147"/>
  <c r="I127"/>
  <c r="H124"/>
  <c r="H123"/>
  <c r="H120"/>
  <c r="H121"/>
  <c r="H122"/>
  <c r="H138"/>
  <c r="H119"/>
  <c r="H137"/>
  <c r="H118"/>
  <c r="H117"/>
  <c r="H116"/>
  <c r="H145"/>
  <c r="H139"/>
  <c r="H141"/>
  <c r="H140"/>
  <c r="H70"/>
  <c r="H71"/>
  <c r="H72"/>
  <c r="H69"/>
  <c r="H62"/>
  <c r="H63"/>
  <c r="H64"/>
  <c r="H65"/>
  <c r="H66"/>
  <c r="H67"/>
  <c r="H61"/>
  <c r="H59"/>
  <c r="H58"/>
  <c r="H51"/>
  <c r="H52"/>
  <c r="H53"/>
  <c r="H54"/>
  <c r="H50"/>
  <c r="H47"/>
  <c r="H46"/>
  <c r="H38"/>
  <c r="H39"/>
  <c r="H40"/>
  <c r="H41"/>
  <c r="H42"/>
  <c r="H43"/>
  <c r="H44"/>
  <c r="H37"/>
  <c r="H19"/>
  <c r="H20"/>
  <c r="H21"/>
  <c r="H22"/>
  <c r="H23"/>
  <c r="H24"/>
  <c r="H25"/>
  <c r="H26"/>
  <c r="H27"/>
  <c r="H28"/>
  <c r="H29"/>
  <c r="H30"/>
  <c r="H31"/>
  <c r="H32"/>
  <c r="H33"/>
  <c r="H34"/>
  <c r="H35"/>
  <c r="H18"/>
  <c r="H7"/>
  <c r="H8"/>
  <c r="H9"/>
  <c r="H10"/>
  <c r="H11"/>
  <c r="H12"/>
  <c r="H13"/>
  <c r="H14"/>
  <c r="H15"/>
  <c r="H16"/>
  <c r="H6"/>
  <c r="H110" l="1"/>
  <c r="H114" l="1"/>
  <c r="H113"/>
  <c r="H109"/>
  <c r="H107"/>
  <c r="H108"/>
  <c r="H106"/>
  <c r="H105"/>
  <c r="H104"/>
  <c r="H102"/>
  <c r="H98"/>
  <c r="H95"/>
  <c r="H85" l="1"/>
  <c r="H81" l="1"/>
  <c r="H97"/>
  <c r="H100"/>
  <c r="H99"/>
  <c r="H92"/>
  <c r="H94"/>
  <c r="H91"/>
  <c r="H96"/>
  <c r="H93"/>
  <c r="H90"/>
  <c r="H83"/>
  <c r="H84"/>
  <c r="H88"/>
  <c r="H87"/>
  <c r="H86"/>
  <c r="H82"/>
  <c r="H80"/>
  <c r="H143"/>
  <c r="H136"/>
  <c r="H135"/>
  <c r="H134"/>
  <c r="H133"/>
  <c r="H132"/>
  <c r="H131"/>
  <c r="H148" s="1"/>
  <c r="H78"/>
  <c r="H127" s="1"/>
  <c r="M54"/>
  <c r="J6" l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l="1"/>
  <c r="J99" s="1"/>
  <c r="J100" s="1"/>
  <c r="J101" s="1"/>
  <c r="J102" s="1"/>
  <c r="J103" s="1"/>
  <c r="J104" s="1"/>
  <c r="J105" s="1"/>
  <c r="J106" s="1"/>
  <c r="J107" s="1"/>
  <c r="J108" s="1"/>
  <c r="J109" s="1"/>
  <c r="J127"/>
  <c r="J110" l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</calcChain>
</file>

<file path=xl/sharedStrings.xml><?xml version="1.0" encoding="utf-8"?>
<sst xmlns="http://schemas.openxmlformats.org/spreadsheetml/2006/main" count="474" uniqueCount="104">
  <si>
    <t>fnukWd</t>
  </si>
  <si>
    <t>fcy u-</t>
  </si>
  <si>
    <t>fooj.k</t>
  </si>
  <si>
    <t>ek=k</t>
  </si>
  <si>
    <t>nj</t>
  </si>
  <si>
    <t>dqy jkf'k</t>
  </si>
  <si>
    <t>Total =</t>
  </si>
  <si>
    <t>---</t>
  </si>
  <si>
    <t>ukes jkf'k</t>
  </si>
  <si>
    <t>tek jkf'k</t>
  </si>
  <si>
    <t>fnukWd &amp; --------@---------@------------</t>
  </si>
  <si>
    <t>jsr</t>
  </si>
  <si>
    <t>fdxzk</t>
  </si>
  <si>
    <t>bZaV</t>
  </si>
  <si>
    <r>
      <t xml:space="preserve">yksgk 10 </t>
    </r>
    <r>
      <rPr>
        <sz val="14"/>
        <color theme="1"/>
        <rFont val="Calibri"/>
        <family val="2"/>
        <scheme val="minor"/>
      </rPr>
      <t>mm</t>
    </r>
  </si>
  <si>
    <r>
      <t xml:space="preserve">yksgk 08 </t>
    </r>
    <r>
      <rPr>
        <sz val="14"/>
        <color theme="1"/>
        <rFont val="Calibri"/>
        <family val="2"/>
        <scheme val="minor"/>
      </rPr>
      <t>mm</t>
    </r>
  </si>
  <si>
    <r>
      <t xml:space="preserve">fxV~Vh 20 </t>
    </r>
    <r>
      <rPr>
        <sz val="14"/>
        <color theme="1"/>
        <rFont val="Calibri"/>
        <family val="2"/>
        <scheme val="minor"/>
      </rPr>
      <t>mm</t>
    </r>
  </si>
  <si>
    <t>csx</t>
  </si>
  <si>
    <t>izrh{kky;  fuekZ.k ] fctksjh</t>
  </si>
  <si>
    <t>yksgk fjax</t>
  </si>
  <si>
    <t>ikuh Vsadj</t>
  </si>
  <si>
    <t>rkj</t>
  </si>
  <si>
    <t>ijQsDV lhesUV</t>
  </si>
  <si>
    <t>Vªkyh</t>
  </si>
  <si>
    <t>yscj isesUV</t>
  </si>
  <si>
    <t>ux</t>
  </si>
  <si>
    <t>lhesUV iqjkus ?kj ls</t>
  </si>
  <si>
    <r>
      <t xml:space="preserve">K.J.S </t>
    </r>
    <r>
      <rPr>
        <sz val="14"/>
        <color theme="1"/>
        <rFont val="Kruti Dev 010"/>
      </rPr>
      <t>lhesUV</t>
    </r>
  </si>
  <si>
    <t>fVªi</t>
  </si>
  <si>
    <t>lsfUVªax IysV HkkM+k ik.Mqfiifj;k</t>
  </si>
  <si>
    <t>nksLr HkkM+k cfYy;ksa dk</t>
  </si>
  <si>
    <t>2 ijQsDV 1 vYVªVsd lhesUV</t>
  </si>
  <si>
    <t>ijQsDV Iyl lhesUV</t>
  </si>
  <si>
    <t xml:space="preserve">[khys </t>
  </si>
  <si>
    <t>nksLr HkkM+k 15 cfYy;ksa dk</t>
  </si>
  <si>
    <t>vYVªkVsd lhesUV</t>
  </si>
  <si>
    <t>Lysc LVkVZ iwtk [kpZ</t>
  </si>
  <si>
    <t>psrd lhesUV</t>
  </si>
  <si>
    <t xml:space="preserve">xzkbaMj dfVax </t>
  </si>
  <si>
    <t>feDlj e'khu fdjk;k</t>
  </si>
  <si>
    <t>fnu</t>
  </si>
  <si>
    <t>lsfUVªax IysV fdjk;k Lysi</t>
  </si>
  <si>
    <t>xkslckjk %&amp;</t>
  </si>
  <si>
    <t>dz-</t>
  </si>
  <si>
    <t>jkf'k</t>
  </si>
  <si>
    <t>242-200 fdxzk</t>
  </si>
  <si>
    <t>55 @&amp;</t>
  </si>
  <si>
    <r>
      <t xml:space="preserve">yksgk 12 </t>
    </r>
    <r>
      <rPr>
        <sz val="14"/>
        <color theme="1"/>
        <rFont val="Calibri"/>
        <family val="2"/>
        <scheme val="minor"/>
      </rPr>
      <t>mm</t>
    </r>
  </si>
  <si>
    <t>37-600 fdxzk</t>
  </si>
  <si>
    <t>53 @&amp;</t>
  </si>
  <si>
    <t>352-880 fdxzk</t>
  </si>
  <si>
    <t>56 @&amp;</t>
  </si>
  <si>
    <t>191-800 fdxzk</t>
  </si>
  <si>
    <t>yksgk dkye fjax tkyk</t>
  </si>
  <si>
    <t>321-000 fdxzk</t>
  </si>
  <si>
    <t>56@&amp;</t>
  </si>
  <si>
    <t>25-230 fdxzk</t>
  </si>
  <si>
    <t>80@&amp;</t>
  </si>
  <si>
    <r>
      <t>ijQsDV]vYVªkVsd]psrd]</t>
    </r>
    <r>
      <rPr>
        <sz val="12"/>
        <color theme="1"/>
        <rFont val="Calibri"/>
        <family val="2"/>
        <scheme val="minor"/>
      </rPr>
      <t>K.J.S</t>
    </r>
  </si>
  <si>
    <t>300@&amp;</t>
  </si>
  <si>
    <t>3000 @&amp;</t>
  </si>
  <si>
    <t xml:space="preserve">jsr </t>
  </si>
  <si>
    <t>5 @&amp;</t>
  </si>
  <si>
    <t>1 fVªi</t>
  </si>
  <si>
    <t>600@&amp;</t>
  </si>
  <si>
    <t>[khys</t>
  </si>
  <si>
    <t>3-875 fdxzk</t>
  </si>
  <si>
    <t xml:space="preserve">yscj isesaUV </t>
  </si>
  <si>
    <t>----</t>
  </si>
  <si>
    <t>HkkMk] uxn ,oa vU; [kpZ</t>
  </si>
  <si>
    <r>
      <t xml:space="preserve">yksgk 10 </t>
    </r>
    <r>
      <rPr>
        <sz val="14"/>
        <color theme="1"/>
        <rFont val="Calibri"/>
        <family val="2"/>
        <scheme val="minor"/>
      </rPr>
      <t xml:space="preserve">mm </t>
    </r>
    <r>
      <rPr>
        <sz val="14"/>
        <color theme="1"/>
        <rFont val="Kruti Dev 010"/>
      </rPr>
      <t>,oa jkWM</t>
    </r>
  </si>
  <si>
    <r>
      <t xml:space="preserve">yksgk 10 </t>
    </r>
    <r>
      <rPr>
        <sz val="14"/>
        <color theme="1"/>
        <rFont val="Calibri"/>
        <family val="2"/>
        <scheme val="minor"/>
      </rPr>
      <t xml:space="preserve">mm 4 </t>
    </r>
    <r>
      <rPr>
        <sz val="14"/>
        <color theme="1"/>
        <rFont val="Kruti Dev 010"/>
      </rPr>
      <t>jkWM</t>
    </r>
  </si>
  <si>
    <r>
      <t xml:space="preserve">yksgk 10 </t>
    </r>
    <r>
      <rPr>
        <sz val="14"/>
        <color theme="1"/>
        <rFont val="Calibri"/>
        <family val="2"/>
        <scheme val="minor"/>
      </rPr>
      <t xml:space="preserve">mm 11 </t>
    </r>
    <r>
      <rPr>
        <sz val="14"/>
        <color theme="1"/>
        <rFont val="Kruti Dev 010"/>
      </rPr>
      <t>jkWM</t>
    </r>
  </si>
  <si>
    <r>
      <t xml:space="preserve">yksgk 12 </t>
    </r>
    <r>
      <rPr>
        <sz val="14"/>
        <color theme="1"/>
        <rFont val="Calibri"/>
        <family val="2"/>
        <scheme val="minor"/>
      </rPr>
      <t xml:space="preserve">mm 4 </t>
    </r>
    <r>
      <rPr>
        <sz val="14"/>
        <color theme="1"/>
        <rFont val="Kruti Dev 010"/>
      </rPr>
      <t>jkWM</t>
    </r>
  </si>
  <si>
    <r>
      <t xml:space="preserve">yksgk 10 </t>
    </r>
    <r>
      <rPr>
        <sz val="14"/>
        <color theme="1"/>
        <rFont val="Calibri"/>
        <family val="2"/>
        <scheme val="minor"/>
      </rPr>
      <t xml:space="preserve">mm 6 </t>
    </r>
    <r>
      <rPr>
        <sz val="14"/>
        <color theme="1"/>
        <rFont val="Kruti Dev 010"/>
      </rPr>
      <t>jkWM</t>
    </r>
  </si>
  <si>
    <t>fesL=h dks fn;s</t>
  </si>
  <si>
    <t>jsr 4435</t>
  </si>
  <si>
    <r>
      <t xml:space="preserve">fxV~Vh 20 </t>
    </r>
    <r>
      <rPr>
        <sz val="14"/>
        <color theme="1"/>
        <rFont val="Calibri"/>
        <family val="2"/>
        <scheme val="minor"/>
      </rPr>
      <t>mm 4435</t>
    </r>
  </si>
  <si>
    <t>slQsn bZaV 7707 ls</t>
  </si>
  <si>
    <t>bZaV 4435</t>
  </si>
  <si>
    <r>
      <t xml:space="preserve">fxV~Vh 40 </t>
    </r>
    <r>
      <rPr>
        <sz val="14"/>
        <color theme="1"/>
        <rFont val="Calibri"/>
        <family val="2"/>
        <scheme val="minor"/>
      </rPr>
      <t>mm 407</t>
    </r>
  </si>
  <si>
    <t>ikbZi csUM ds</t>
  </si>
  <si>
    <t>Vh csUM uxn</t>
  </si>
  <si>
    <t>1 ux ikbZi uxn NksVw</t>
  </si>
  <si>
    <t>jsr ljiap VªsDVj ls</t>
  </si>
  <si>
    <t>yksgk dkye 6</t>
  </si>
  <si>
    <t>yksgk tkyk 1</t>
  </si>
  <si>
    <t>9-5 fVªi</t>
  </si>
  <si>
    <t>6552 ux</t>
  </si>
  <si>
    <r>
      <t xml:space="preserve">fxV~Vh 20 </t>
    </r>
    <r>
      <rPr>
        <sz val="14"/>
        <color theme="1"/>
        <rFont val="Calibri"/>
        <family val="2"/>
        <scheme val="minor"/>
      </rPr>
      <t xml:space="preserve">mm, </t>
    </r>
    <r>
      <rPr>
        <sz val="14"/>
        <color theme="1"/>
        <rFont val="Kruti Dev 010"/>
      </rPr>
      <t>40</t>
    </r>
    <r>
      <rPr>
        <sz val="14"/>
        <color theme="1"/>
        <rFont val="Calibri"/>
        <family val="2"/>
        <scheme val="minor"/>
      </rPr>
      <t xml:space="preserve"> mm</t>
    </r>
  </si>
  <si>
    <t>5-5 fVªi</t>
  </si>
  <si>
    <t>2 fnu</t>
  </si>
  <si>
    <t>fcjyk okbV</t>
  </si>
  <si>
    <t>isdsV</t>
  </si>
  <si>
    <t>129 csx</t>
  </si>
  <si>
    <t>20@&amp;</t>
  </si>
  <si>
    <t>25 isdsV</t>
  </si>
  <si>
    <t>dyj isUV</t>
  </si>
  <si>
    <t>yh</t>
  </si>
  <si>
    <t>izkbZej</t>
  </si>
  <si>
    <t>lq;kZlse</t>
  </si>
  <si>
    <t>rkjfiu</t>
  </si>
  <si>
    <t>cz'k</t>
  </si>
  <si>
    <t>rkjfiu dksel lsB ds ;gkW ls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</si>
</sst>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Kruti Dev 010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Kruti Dev 010"/>
    </font>
    <font>
      <b/>
      <sz val="26"/>
      <color theme="1"/>
      <name val="Kruti Dev 010"/>
    </font>
    <font>
      <b/>
      <sz val="12"/>
      <color theme="1"/>
      <name val="Kruti Dev 010"/>
    </font>
    <font>
      <sz val="13"/>
      <color theme="1"/>
      <name val="Kruti Dev 010"/>
    </font>
    <font>
      <b/>
      <sz val="20"/>
      <color theme="1"/>
      <name val="Kruti Dev 010"/>
    </font>
    <font>
      <b/>
      <sz val="16"/>
      <color theme="1"/>
      <name val="Kruti Dev 010"/>
    </font>
    <font>
      <sz val="12"/>
      <color theme="1"/>
      <name val="Kruti Dev 010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4" xfId="0" applyFont="1" applyBorder="1"/>
    <xf numFmtId="14" fontId="5" fillId="0" borderId="1" xfId="0" quotePrefix="1" applyNumberFormat="1" applyFont="1" applyBorder="1" applyAlignment="1">
      <alignment horizontal="center"/>
    </xf>
    <xf numFmtId="14" fontId="5" fillId="0" borderId="2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2" fontId="4" fillId="0" borderId="3" xfId="0" quotePrefix="1" applyNumberFormat="1" applyFont="1" applyBorder="1" applyAlignment="1">
      <alignment horizontal="center"/>
    </xf>
    <xf numFmtId="2" fontId="2" fillId="0" borderId="4" xfId="0" applyNumberFormat="1" applyFont="1" applyBorder="1"/>
    <xf numFmtId="14" fontId="5" fillId="0" borderId="1" xfId="0" applyNumberFormat="1" applyFont="1" applyBorder="1"/>
    <xf numFmtId="2" fontId="2" fillId="0" borderId="4" xfId="0" applyNumberFormat="1" applyFont="1" applyBorder="1" applyAlignment="1">
      <alignment horizontal="center"/>
    </xf>
    <xf numFmtId="2" fontId="2" fillId="2" borderId="4" xfId="0" applyNumberFormat="1" applyFont="1" applyFill="1" applyBorder="1"/>
    <xf numFmtId="0" fontId="6" fillId="0" borderId="4" xfId="0" applyFont="1" applyBorder="1"/>
    <xf numFmtId="0" fontId="8" fillId="0" borderId="0" xfId="0" applyFont="1"/>
    <xf numFmtId="0" fontId="3" fillId="0" borderId="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quotePrefix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5" borderId="2" xfId="0" quotePrefix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center"/>
    </xf>
    <xf numFmtId="2" fontId="4" fillId="5" borderId="3" xfId="0" quotePrefix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4" fillId="0" borderId="3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12" fillId="0" borderId="5" xfId="0" applyFont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Kruti Dev 010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8"/>
  <sheetViews>
    <sheetView tabSelected="1" topLeftCell="A129" zoomScale="110" zoomScaleNormal="110" workbookViewId="0">
      <selection activeCell="H148" sqref="H148"/>
    </sheetView>
  </sheetViews>
  <sheetFormatPr defaultRowHeight="15"/>
  <cols>
    <col min="1" max="1" width="13.7109375" bestFit="1" customWidth="1"/>
    <col min="2" max="2" width="7" customWidth="1"/>
    <col min="3" max="3" width="14.28515625" customWidth="1"/>
    <col min="4" max="4" width="11.28515625" customWidth="1"/>
    <col min="5" max="5" width="9.7109375" customWidth="1"/>
    <col min="6" max="6" width="4.7109375" customWidth="1"/>
    <col min="7" max="7" width="10.5703125" bestFit="1" customWidth="1"/>
    <col min="8" max="8" width="13.7109375" bestFit="1" customWidth="1"/>
    <col min="9" max="9" width="15" bestFit="1" customWidth="1"/>
    <col min="10" max="10" width="13.5703125" bestFit="1" customWidth="1"/>
    <col min="11" max="12" width="9.5703125" customWidth="1"/>
    <col min="13" max="13" width="6.140625" customWidth="1"/>
  </cols>
  <sheetData>
    <row r="1" spans="1:13" ht="33.7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</row>
    <row r="2" spans="1:13" ht="15.75">
      <c r="I2" s="26" t="s">
        <v>10</v>
      </c>
    </row>
    <row r="3" spans="1:13" ht="16.5" thickBot="1">
      <c r="I3" s="26"/>
    </row>
    <row r="4" spans="1:13" ht="25.5" customHeight="1" thickBot="1">
      <c r="A4" s="31" t="s">
        <v>0</v>
      </c>
      <c r="B4" s="31" t="s">
        <v>1</v>
      </c>
      <c r="C4" s="90" t="s">
        <v>2</v>
      </c>
      <c r="D4" s="90"/>
      <c r="E4" s="90" t="s">
        <v>3</v>
      </c>
      <c r="F4" s="90"/>
      <c r="G4" s="31" t="s">
        <v>4</v>
      </c>
      <c r="H4" s="31" t="s">
        <v>8</v>
      </c>
      <c r="I4" s="31" t="s">
        <v>9</v>
      </c>
      <c r="J4" s="31" t="s">
        <v>5</v>
      </c>
      <c r="K4" s="4"/>
      <c r="L4" s="4"/>
      <c r="M4" s="4"/>
    </row>
    <row r="5" spans="1:13" ht="18.75">
      <c r="A5" s="6"/>
      <c r="B5" s="9"/>
      <c r="C5" s="79"/>
      <c r="D5" s="80"/>
      <c r="E5" s="9"/>
      <c r="F5" s="29"/>
      <c r="G5" s="30"/>
      <c r="H5" s="18"/>
      <c r="I5" s="19"/>
      <c r="J5" s="8"/>
      <c r="K5" s="2"/>
      <c r="L5" s="2"/>
      <c r="M5" s="1"/>
    </row>
    <row r="6" spans="1:13" ht="18.75">
      <c r="A6" s="7">
        <v>43305</v>
      </c>
      <c r="B6" s="9"/>
      <c r="C6" s="79" t="s">
        <v>21</v>
      </c>
      <c r="D6" s="80"/>
      <c r="E6" s="16">
        <v>2.1</v>
      </c>
      <c r="F6" s="28" t="s">
        <v>12</v>
      </c>
      <c r="G6" s="19">
        <v>80</v>
      </c>
      <c r="H6" s="20">
        <f>E6*G6</f>
        <v>168</v>
      </c>
      <c r="I6" s="17" t="s">
        <v>7</v>
      </c>
      <c r="J6" s="8">
        <f>H6</f>
        <v>168</v>
      </c>
      <c r="K6" s="2"/>
      <c r="L6" s="2"/>
      <c r="M6" s="1"/>
    </row>
    <row r="7" spans="1:13" ht="18.75">
      <c r="A7" s="7">
        <v>43305</v>
      </c>
      <c r="B7" s="9"/>
      <c r="C7" s="79" t="s">
        <v>22</v>
      </c>
      <c r="D7" s="80"/>
      <c r="E7" s="16">
        <v>2</v>
      </c>
      <c r="F7" s="28" t="s">
        <v>17</v>
      </c>
      <c r="G7" s="19">
        <v>310</v>
      </c>
      <c r="H7" s="20">
        <f t="shared" ref="H7:H16" si="0">E7*G7</f>
        <v>620</v>
      </c>
      <c r="I7" s="17" t="s">
        <v>7</v>
      </c>
      <c r="J7" s="8">
        <f>J6+H7</f>
        <v>788</v>
      </c>
      <c r="K7" s="2"/>
      <c r="L7" s="2"/>
      <c r="M7" s="1"/>
    </row>
    <row r="8" spans="1:13" ht="21.75" customHeight="1">
      <c r="A8" s="7">
        <v>43305</v>
      </c>
      <c r="B8" s="15"/>
      <c r="C8" s="79" t="s">
        <v>11</v>
      </c>
      <c r="D8" s="80"/>
      <c r="E8" s="16">
        <v>0.5</v>
      </c>
      <c r="F8" s="28" t="s">
        <v>23</v>
      </c>
      <c r="G8" s="19">
        <v>3000</v>
      </c>
      <c r="H8" s="20">
        <f t="shared" si="0"/>
        <v>1500</v>
      </c>
      <c r="I8" s="17" t="s">
        <v>7</v>
      </c>
      <c r="J8" s="8">
        <f t="shared" ref="J8:J71" si="1">J7+H8</f>
        <v>2288</v>
      </c>
      <c r="K8" s="3"/>
      <c r="L8" s="3"/>
      <c r="M8" s="1"/>
    </row>
    <row r="9" spans="1:13" ht="21.75" customHeight="1">
      <c r="A9" s="7">
        <v>43305</v>
      </c>
      <c r="B9" s="15"/>
      <c r="C9" s="79" t="s">
        <v>16</v>
      </c>
      <c r="D9" s="80"/>
      <c r="E9" s="16">
        <v>0.5</v>
      </c>
      <c r="F9" s="28" t="s">
        <v>23</v>
      </c>
      <c r="G9" s="19">
        <v>3000</v>
      </c>
      <c r="H9" s="20">
        <f t="shared" si="0"/>
        <v>1500</v>
      </c>
      <c r="I9" s="17" t="s">
        <v>7</v>
      </c>
      <c r="J9" s="8">
        <f t="shared" si="1"/>
        <v>3788</v>
      </c>
      <c r="K9" s="3"/>
      <c r="L9" s="3"/>
      <c r="M9" s="1"/>
    </row>
    <row r="10" spans="1:13" ht="21.75" customHeight="1">
      <c r="A10" s="14">
        <v>43306</v>
      </c>
      <c r="B10" s="15"/>
      <c r="C10" s="79" t="s">
        <v>11</v>
      </c>
      <c r="D10" s="80"/>
      <c r="E10" s="16">
        <v>0.5</v>
      </c>
      <c r="F10" s="28" t="s">
        <v>23</v>
      </c>
      <c r="G10" s="19">
        <v>3000</v>
      </c>
      <c r="H10" s="20">
        <f t="shared" si="0"/>
        <v>1500</v>
      </c>
      <c r="I10" s="17" t="s">
        <v>7</v>
      </c>
      <c r="J10" s="8">
        <f t="shared" si="1"/>
        <v>5288</v>
      </c>
      <c r="K10" s="3"/>
      <c r="L10" s="3"/>
      <c r="M10" s="1"/>
    </row>
    <row r="11" spans="1:13" ht="21.75" customHeight="1">
      <c r="A11" s="14">
        <v>43306</v>
      </c>
      <c r="B11" s="15"/>
      <c r="C11" s="79" t="s">
        <v>21</v>
      </c>
      <c r="D11" s="80"/>
      <c r="E11" s="16">
        <v>5</v>
      </c>
      <c r="F11" s="28" t="s">
        <v>12</v>
      </c>
      <c r="G11" s="19">
        <v>80</v>
      </c>
      <c r="H11" s="20">
        <f t="shared" si="0"/>
        <v>400</v>
      </c>
      <c r="I11" s="17" t="s">
        <v>7</v>
      </c>
      <c r="J11" s="8">
        <f t="shared" si="1"/>
        <v>5688</v>
      </c>
      <c r="K11" s="3"/>
      <c r="L11" s="3"/>
      <c r="M11" s="1"/>
    </row>
    <row r="12" spans="1:13" ht="21.75" customHeight="1">
      <c r="A12" s="14">
        <v>43306</v>
      </c>
      <c r="B12" s="15"/>
      <c r="C12" s="79" t="s">
        <v>14</v>
      </c>
      <c r="D12" s="80"/>
      <c r="E12" s="16">
        <v>106.1</v>
      </c>
      <c r="F12" s="28" t="s">
        <v>12</v>
      </c>
      <c r="G12" s="19">
        <v>55</v>
      </c>
      <c r="H12" s="20">
        <f t="shared" si="0"/>
        <v>5835.5</v>
      </c>
      <c r="I12" s="17" t="s">
        <v>7</v>
      </c>
      <c r="J12" s="8">
        <f t="shared" si="1"/>
        <v>11523.5</v>
      </c>
      <c r="K12" s="1"/>
      <c r="L12" s="1"/>
      <c r="M12" s="1"/>
    </row>
    <row r="13" spans="1:13" ht="21.75" customHeight="1">
      <c r="A13" s="14">
        <v>43306</v>
      </c>
      <c r="B13" s="15"/>
      <c r="C13" s="79" t="s">
        <v>85</v>
      </c>
      <c r="D13" s="80"/>
      <c r="E13" s="16">
        <v>198</v>
      </c>
      <c r="F13" s="28" t="s">
        <v>12</v>
      </c>
      <c r="G13" s="19">
        <v>56</v>
      </c>
      <c r="H13" s="20">
        <f t="shared" si="0"/>
        <v>11088</v>
      </c>
      <c r="I13" s="17" t="s">
        <v>7</v>
      </c>
      <c r="J13" s="8">
        <f t="shared" si="1"/>
        <v>22611.5</v>
      </c>
      <c r="K13" s="1"/>
      <c r="L13" s="1"/>
      <c r="M13" s="1"/>
    </row>
    <row r="14" spans="1:13" ht="21.75" customHeight="1">
      <c r="A14" s="14">
        <v>43306</v>
      </c>
      <c r="B14" s="15"/>
      <c r="C14" s="79" t="s">
        <v>86</v>
      </c>
      <c r="D14" s="80"/>
      <c r="E14" s="16">
        <v>76</v>
      </c>
      <c r="F14" s="28" t="s">
        <v>12</v>
      </c>
      <c r="G14" s="19">
        <v>56</v>
      </c>
      <c r="H14" s="20">
        <f t="shared" si="0"/>
        <v>4256</v>
      </c>
      <c r="I14" s="17" t="s">
        <v>7</v>
      </c>
      <c r="J14" s="8">
        <f t="shared" si="1"/>
        <v>26867.5</v>
      </c>
      <c r="K14" s="1"/>
      <c r="L14" s="1"/>
      <c r="M14" s="1"/>
    </row>
    <row r="15" spans="1:13" ht="21.75" customHeight="1">
      <c r="A15" s="14">
        <v>43306</v>
      </c>
      <c r="B15" s="15"/>
      <c r="C15" s="79" t="s">
        <v>22</v>
      </c>
      <c r="D15" s="80"/>
      <c r="E15" s="16">
        <v>4</v>
      </c>
      <c r="F15" s="29" t="s">
        <v>17</v>
      </c>
      <c r="G15" s="19">
        <v>300</v>
      </c>
      <c r="H15" s="20">
        <f t="shared" si="0"/>
        <v>1200</v>
      </c>
      <c r="I15" s="17" t="s">
        <v>7</v>
      </c>
      <c r="J15" s="8">
        <f t="shared" si="1"/>
        <v>28067.5</v>
      </c>
      <c r="K15" s="1"/>
      <c r="L15" s="1"/>
      <c r="M15" s="1"/>
    </row>
    <row r="16" spans="1:13" ht="21.75" customHeight="1">
      <c r="A16" s="14">
        <v>43307</v>
      </c>
      <c r="B16" s="15"/>
      <c r="C16" s="79" t="s">
        <v>22</v>
      </c>
      <c r="D16" s="80"/>
      <c r="E16" s="16">
        <v>2</v>
      </c>
      <c r="F16" s="29" t="s">
        <v>17</v>
      </c>
      <c r="G16" s="19">
        <v>300</v>
      </c>
      <c r="H16" s="20">
        <f t="shared" si="0"/>
        <v>600</v>
      </c>
      <c r="I16" s="17" t="s">
        <v>7</v>
      </c>
      <c r="J16" s="8">
        <f t="shared" si="1"/>
        <v>28667.5</v>
      </c>
      <c r="K16" s="1"/>
      <c r="L16" s="1"/>
      <c r="M16" s="1"/>
    </row>
    <row r="17" spans="1:13" ht="21.75" customHeight="1">
      <c r="A17" s="14">
        <v>43308</v>
      </c>
      <c r="B17" s="15"/>
      <c r="C17" s="79" t="s">
        <v>24</v>
      </c>
      <c r="D17" s="80"/>
      <c r="E17" s="16" t="s">
        <v>7</v>
      </c>
      <c r="F17" s="27" t="s">
        <v>7</v>
      </c>
      <c r="G17" s="19" t="s">
        <v>7</v>
      </c>
      <c r="H17" s="20">
        <v>2650</v>
      </c>
      <c r="I17" s="17" t="s">
        <v>7</v>
      </c>
      <c r="J17" s="8">
        <f t="shared" si="1"/>
        <v>31317.5</v>
      </c>
      <c r="K17" s="1"/>
      <c r="L17" s="1"/>
      <c r="M17" s="1"/>
    </row>
    <row r="18" spans="1:13" ht="21.75" customHeight="1">
      <c r="A18" s="14">
        <v>43310</v>
      </c>
      <c r="B18" s="15"/>
      <c r="C18" s="79" t="s">
        <v>13</v>
      </c>
      <c r="D18" s="80"/>
      <c r="E18" s="16">
        <v>2016</v>
      </c>
      <c r="F18" s="29" t="s">
        <v>25</v>
      </c>
      <c r="G18" s="19">
        <v>5</v>
      </c>
      <c r="H18" s="20">
        <f>E18*G18</f>
        <v>10080</v>
      </c>
      <c r="I18" s="17" t="s">
        <v>7</v>
      </c>
      <c r="J18" s="8">
        <f t="shared" si="1"/>
        <v>41397.5</v>
      </c>
      <c r="K18" s="1"/>
      <c r="L18" s="1"/>
      <c r="M18" s="1"/>
    </row>
    <row r="19" spans="1:13" ht="21.75" customHeight="1">
      <c r="A19" s="14">
        <v>43313</v>
      </c>
      <c r="B19" s="15"/>
      <c r="C19" s="79" t="s">
        <v>16</v>
      </c>
      <c r="D19" s="80"/>
      <c r="E19" s="16">
        <v>0.5</v>
      </c>
      <c r="F19" s="29" t="s">
        <v>23</v>
      </c>
      <c r="G19" s="19">
        <v>3000</v>
      </c>
      <c r="H19" s="20">
        <f t="shared" ref="H19:H35" si="2">E19*G19</f>
        <v>1500</v>
      </c>
      <c r="I19" s="17"/>
      <c r="J19" s="8">
        <f t="shared" si="1"/>
        <v>42897.5</v>
      </c>
      <c r="K19" s="1"/>
      <c r="L19" s="1"/>
      <c r="M19" s="1"/>
    </row>
    <row r="20" spans="1:13" ht="21.75" customHeight="1">
      <c r="A20" s="14">
        <v>43316</v>
      </c>
      <c r="B20" s="15"/>
      <c r="C20" s="79" t="s">
        <v>22</v>
      </c>
      <c r="D20" s="80"/>
      <c r="E20" s="16">
        <v>2</v>
      </c>
      <c r="F20" s="29" t="s">
        <v>17</v>
      </c>
      <c r="G20" s="19">
        <v>300</v>
      </c>
      <c r="H20" s="20">
        <f t="shared" si="2"/>
        <v>600</v>
      </c>
      <c r="I20" s="17" t="s">
        <v>7</v>
      </c>
      <c r="J20" s="8">
        <f t="shared" si="1"/>
        <v>43497.5</v>
      </c>
      <c r="K20" s="1"/>
      <c r="L20" s="1"/>
      <c r="M20" s="1"/>
    </row>
    <row r="21" spans="1:13" ht="21.75" customHeight="1">
      <c r="A21" s="14">
        <v>43316</v>
      </c>
      <c r="B21" s="9"/>
      <c r="C21" s="79" t="s">
        <v>15</v>
      </c>
      <c r="D21" s="80"/>
      <c r="E21" s="16">
        <v>75</v>
      </c>
      <c r="F21" s="29" t="s">
        <v>12</v>
      </c>
      <c r="G21" s="19">
        <v>56</v>
      </c>
      <c r="H21" s="20">
        <f t="shared" si="2"/>
        <v>4200</v>
      </c>
      <c r="I21" s="17" t="s">
        <v>7</v>
      </c>
      <c r="J21" s="8">
        <f t="shared" si="1"/>
        <v>47697.5</v>
      </c>
      <c r="K21" s="1"/>
      <c r="L21" s="1"/>
      <c r="M21" s="1"/>
    </row>
    <row r="22" spans="1:13" ht="21.75" customHeight="1">
      <c r="A22" s="7">
        <v>43317</v>
      </c>
      <c r="B22" s="9"/>
      <c r="C22" s="79" t="s">
        <v>20</v>
      </c>
      <c r="D22" s="80"/>
      <c r="E22" s="16">
        <v>1</v>
      </c>
      <c r="F22" s="29" t="s">
        <v>28</v>
      </c>
      <c r="G22" s="19">
        <v>600</v>
      </c>
      <c r="H22" s="20">
        <f t="shared" si="2"/>
        <v>600</v>
      </c>
      <c r="I22" s="17" t="s">
        <v>7</v>
      </c>
      <c r="J22" s="8">
        <f t="shared" si="1"/>
        <v>48297.5</v>
      </c>
      <c r="K22" s="1"/>
      <c r="L22" s="1"/>
      <c r="M22" s="1"/>
    </row>
    <row r="23" spans="1:13" ht="21.75" customHeight="1">
      <c r="A23" s="7">
        <v>43317</v>
      </c>
      <c r="B23" s="9"/>
      <c r="C23" s="79" t="s">
        <v>11</v>
      </c>
      <c r="D23" s="80"/>
      <c r="E23" s="16">
        <v>1</v>
      </c>
      <c r="F23" s="29" t="s">
        <v>28</v>
      </c>
      <c r="G23" s="19">
        <v>3000</v>
      </c>
      <c r="H23" s="20">
        <f t="shared" si="2"/>
        <v>3000</v>
      </c>
      <c r="I23" s="17" t="s">
        <v>7</v>
      </c>
      <c r="J23" s="8">
        <f t="shared" si="1"/>
        <v>51297.5</v>
      </c>
      <c r="K23" s="1"/>
      <c r="L23" s="1"/>
      <c r="M23" s="1"/>
    </row>
    <row r="24" spans="1:13" ht="21.75" customHeight="1">
      <c r="A24" s="7">
        <v>43317</v>
      </c>
      <c r="B24" s="9"/>
      <c r="C24" s="79" t="s">
        <v>16</v>
      </c>
      <c r="D24" s="80"/>
      <c r="E24" s="16">
        <v>1</v>
      </c>
      <c r="F24" s="29" t="s">
        <v>28</v>
      </c>
      <c r="G24" s="19">
        <v>3000</v>
      </c>
      <c r="H24" s="20">
        <f t="shared" si="2"/>
        <v>3000</v>
      </c>
      <c r="I24" s="17" t="s">
        <v>7</v>
      </c>
      <c r="J24" s="8">
        <f t="shared" si="1"/>
        <v>54297.5</v>
      </c>
      <c r="K24" s="1"/>
      <c r="L24" s="1"/>
      <c r="M24" s="1"/>
    </row>
    <row r="25" spans="1:13" ht="21.75" customHeight="1">
      <c r="A25" s="22">
        <v>43318</v>
      </c>
      <c r="B25" s="10"/>
      <c r="C25" s="79" t="s">
        <v>14</v>
      </c>
      <c r="D25" s="80"/>
      <c r="E25" s="16">
        <v>106.1</v>
      </c>
      <c r="F25" s="29" t="s">
        <v>12</v>
      </c>
      <c r="G25" s="19">
        <v>55</v>
      </c>
      <c r="H25" s="20">
        <f t="shared" si="2"/>
        <v>5835.5</v>
      </c>
      <c r="I25" s="17" t="s">
        <v>7</v>
      </c>
      <c r="J25" s="8">
        <f t="shared" si="1"/>
        <v>60133</v>
      </c>
    </row>
    <row r="26" spans="1:13" ht="21.75" customHeight="1">
      <c r="A26" s="22">
        <v>43318</v>
      </c>
      <c r="B26" s="10"/>
      <c r="C26" s="79" t="s">
        <v>71</v>
      </c>
      <c r="D26" s="80"/>
      <c r="E26" s="16">
        <v>30</v>
      </c>
      <c r="F26" s="29" t="s">
        <v>12</v>
      </c>
      <c r="G26" s="19">
        <v>55</v>
      </c>
      <c r="H26" s="20">
        <f t="shared" si="2"/>
        <v>1650</v>
      </c>
      <c r="I26" s="17" t="s">
        <v>7</v>
      </c>
      <c r="J26" s="8">
        <f t="shared" si="1"/>
        <v>61783</v>
      </c>
    </row>
    <row r="27" spans="1:13" ht="21.75" customHeight="1">
      <c r="A27" s="22">
        <v>43318</v>
      </c>
      <c r="B27" s="10"/>
      <c r="C27" s="79" t="s">
        <v>15</v>
      </c>
      <c r="D27" s="80"/>
      <c r="E27" s="16">
        <v>102.2</v>
      </c>
      <c r="F27" s="29" t="s">
        <v>12</v>
      </c>
      <c r="G27" s="19">
        <v>56</v>
      </c>
      <c r="H27" s="20">
        <f t="shared" si="2"/>
        <v>5723.2</v>
      </c>
      <c r="I27" s="17" t="s">
        <v>7</v>
      </c>
      <c r="J27" s="8">
        <f t="shared" si="1"/>
        <v>67506.2</v>
      </c>
    </row>
    <row r="28" spans="1:13" ht="21.75" customHeight="1">
      <c r="A28" s="22">
        <v>43318</v>
      </c>
      <c r="B28" s="10"/>
      <c r="C28" s="79" t="s">
        <v>21</v>
      </c>
      <c r="D28" s="80"/>
      <c r="E28" s="16">
        <v>2</v>
      </c>
      <c r="F28" s="29" t="s">
        <v>12</v>
      </c>
      <c r="G28" s="19">
        <v>80</v>
      </c>
      <c r="H28" s="20">
        <f t="shared" si="2"/>
        <v>160</v>
      </c>
      <c r="I28" s="17" t="s">
        <v>7</v>
      </c>
      <c r="J28" s="8">
        <f t="shared" si="1"/>
        <v>67666.2</v>
      </c>
    </row>
    <row r="29" spans="1:13" ht="21.75" customHeight="1">
      <c r="A29" s="22">
        <v>43319</v>
      </c>
      <c r="B29" s="10"/>
      <c r="C29" s="79" t="s">
        <v>26</v>
      </c>
      <c r="D29" s="80"/>
      <c r="E29" s="16">
        <v>4</v>
      </c>
      <c r="F29" s="29" t="s">
        <v>17</v>
      </c>
      <c r="G29" s="19">
        <v>300</v>
      </c>
      <c r="H29" s="20">
        <f t="shared" si="2"/>
        <v>1200</v>
      </c>
      <c r="I29" s="17" t="s">
        <v>7</v>
      </c>
      <c r="J29" s="8">
        <f t="shared" si="1"/>
        <v>68866.2</v>
      </c>
    </row>
    <row r="30" spans="1:13" ht="21.75" customHeight="1">
      <c r="A30" s="22">
        <v>43319</v>
      </c>
      <c r="B30" s="10"/>
      <c r="C30" s="82" t="s">
        <v>27</v>
      </c>
      <c r="D30" s="83"/>
      <c r="E30" s="16">
        <v>1</v>
      </c>
      <c r="F30" s="29" t="s">
        <v>17</v>
      </c>
      <c r="G30" s="19">
        <v>300</v>
      </c>
      <c r="H30" s="20">
        <f t="shared" si="2"/>
        <v>300</v>
      </c>
      <c r="I30" s="17" t="s">
        <v>7</v>
      </c>
      <c r="J30" s="8">
        <f t="shared" si="1"/>
        <v>69166.2</v>
      </c>
    </row>
    <row r="31" spans="1:13" ht="21.75" customHeight="1">
      <c r="A31" s="22">
        <v>43319</v>
      </c>
      <c r="B31" s="10"/>
      <c r="C31" s="82" t="s">
        <v>27</v>
      </c>
      <c r="D31" s="83"/>
      <c r="E31" s="16">
        <v>10</v>
      </c>
      <c r="F31" s="29" t="s">
        <v>17</v>
      </c>
      <c r="G31" s="19">
        <v>300</v>
      </c>
      <c r="H31" s="20">
        <f t="shared" si="2"/>
        <v>3000</v>
      </c>
      <c r="I31" s="17" t="s">
        <v>7</v>
      </c>
      <c r="J31" s="8">
        <f t="shared" si="1"/>
        <v>72166.2</v>
      </c>
    </row>
    <row r="32" spans="1:13" ht="21.75" customHeight="1">
      <c r="A32" s="22">
        <v>43319</v>
      </c>
      <c r="B32" s="10"/>
      <c r="C32" s="79" t="s">
        <v>21</v>
      </c>
      <c r="D32" s="80"/>
      <c r="E32" s="16">
        <v>2</v>
      </c>
      <c r="F32" s="29" t="s">
        <v>12</v>
      </c>
      <c r="G32" s="19">
        <v>80</v>
      </c>
      <c r="H32" s="20">
        <f t="shared" si="2"/>
        <v>160</v>
      </c>
      <c r="I32" s="17" t="s">
        <v>7</v>
      </c>
      <c r="J32" s="8">
        <f t="shared" si="1"/>
        <v>72326.2</v>
      </c>
    </row>
    <row r="33" spans="1:10" ht="21.75" customHeight="1">
      <c r="A33" s="22">
        <v>43320</v>
      </c>
      <c r="B33" s="10"/>
      <c r="C33" s="82" t="s">
        <v>27</v>
      </c>
      <c r="D33" s="83"/>
      <c r="E33" s="16">
        <v>3</v>
      </c>
      <c r="F33" s="29" t="s">
        <v>17</v>
      </c>
      <c r="G33" s="19">
        <v>300</v>
      </c>
      <c r="H33" s="20">
        <f t="shared" si="2"/>
        <v>900</v>
      </c>
      <c r="I33" s="17" t="s">
        <v>7</v>
      </c>
      <c r="J33" s="8">
        <f t="shared" si="1"/>
        <v>73226.2</v>
      </c>
    </row>
    <row r="34" spans="1:10" ht="21.75" customHeight="1">
      <c r="A34" s="22">
        <v>43321</v>
      </c>
      <c r="B34" s="10"/>
      <c r="C34" s="82" t="s">
        <v>27</v>
      </c>
      <c r="D34" s="83"/>
      <c r="E34" s="16">
        <v>2</v>
      </c>
      <c r="F34" s="29" t="s">
        <v>17</v>
      </c>
      <c r="G34" s="19">
        <v>300</v>
      </c>
      <c r="H34" s="20">
        <f t="shared" si="2"/>
        <v>600</v>
      </c>
      <c r="I34" s="17" t="s">
        <v>7</v>
      </c>
      <c r="J34" s="8">
        <f t="shared" si="1"/>
        <v>73826.2</v>
      </c>
    </row>
    <row r="35" spans="1:10" ht="21.75" customHeight="1">
      <c r="A35" s="22">
        <v>43322</v>
      </c>
      <c r="B35" s="10"/>
      <c r="C35" s="82" t="s">
        <v>27</v>
      </c>
      <c r="D35" s="83"/>
      <c r="E35" s="16">
        <v>3</v>
      </c>
      <c r="F35" s="29" t="s">
        <v>17</v>
      </c>
      <c r="G35" s="19">
        <v>300</v>
      </c>
      <c r="H35" s="20">
        <f t="shared" si="2"/>
        <v>900</v>
      </c>
      <c r="I35" s="17" t="s">
        <v>7</v>
      </c>
      <c r="J35" s="8">
        <f t="shared" si="1"/>
        <v>74726.2</v>
      </c>
    </row>
    <row r="36" spans="1:10" ht="21.75" customHeight="1">
      <c r="A36" s="22">
        <v>43322</v>
      </c>
      <c r="B36" s="10"/>
      <c r="C36" s="79" t="s">
        <v>24</v>
      </c>
      <c r="D36" s="80"/>
      <c r="E36" s="16" t="s">
        <v>7</v>
      </c>
      <c r="F36" s="27" t="s">
        <v>7</v>
      </c>
      <c r="G36" s="19" t="s">
        <v>7</v>
      </c>
      <c r="H36" s="20">
        <v>7850</v>
      </c>
      <c r="I36" s="17" t="s">
        <v>7</v>
      </c>
      <c r="J36" s="8">
        <f t="shared" si="1"/>
        <v>82576.2</v>
      </c>
    </row>
    <row r="37" spans="1:10" ht="21.75" customHeight="1">
      <c r="A37" s="22">
        <v>43324</v>
      </c>
      <c r="B37" s="15"/>
      <c r="C37" s="79" t="s">
        <v>13</v>
      </c>
      <c r="D37" s="80"/>
      <c r="E37" s="16">
        <v>1000</v>
      </c>
      <c r="F37" s="29" t="s">
        <v>25</v>
      </c>
      <c r="G37" s="19">
        <v>5</v>
      </c>
      <c r="H37" s="20">
        <f>E37*G37</f>
        <v>5000</v>
      </c>
      <c r="I37" s="17" t="s">
        <v>7</v>
      </c>
      <c r="J37" s="8">
        <f t="shared" si="1"/>
        <v>87576.2</v>
      </c>
    </row>
    <row r="38" spans="1:10" ht="21.75" customHeight="1">
      <c r="A38" s="22">
        <v>43344</v>
      </c>
      <c r="B38" s="10"/>
      <c r="C38" s="82" t="s">
        <v>27</v>
      </c>
      <c r="D38" s="83"/>
      <c r="E38" s="16">
        <v>1</v>
      </c>
      <c r="F38" s="29" t="s">
        <v>17</v>
      </c>
      <c r="G38" s="19">
        <v>300</v>
      </c>
      <c r="H38" s="20">
        <f t="shared" ref="H38:H47" si="3">E38*G38</f>
        <v>300</v>
      </c>
      <c r="I38" s="17" t="s">
        <v>7</v>
      </c>
      <c r="J38" s="8">
        <f t="shared" si="1"/>
        <v>87876.2</v>
      </c>
    </row>
    <row r="39" spans="1:10" ht="21.75" customHeight="1">
      <c r="A39" s="22">
        <v>43344</v>
      </c>
      <c r="B39" s="10"/>
      <c r="C39" s="79" t="s">
        <v>11</v>
      </c>
      <c r="D39" s="80"/>
      <c r="E39" s="16">
        <v>1</v>
      </c>
      <c r="F39" s="29" t="s">
        <v>28</v>
      </c>
      <c r="G39" s="19">
        <v>3000</v>
      </c>
      <c r="H39" s="20">
        <f t="shared" si="3"/>
        <v>3000</v>
      </c>
      <c r="I39" s="17" t="s">
        <v>7</v>
      </c>
      <c r="J39" s="8">
        <f t="shared" si="1"/>
        <v>90876.2</v>
      </c>
    </row>
    <row r="40" spans="1:10" ht="21.75" customHeight="1">
      <c r="A40" s="22">
        <v>43345</v>
      </c>
      <c r="B40" s="10"/>
      <c r="C40" s="79" t="s">
        <v>19</v>
      </c>
      <c r="D40" s="80"/>
      <c r="E40" s="16">
        <v>47</v>
      </c>
      <c r="F40" s="29" t="s">
        <v>12</v>
      </c>
      <c r="G40" s="19">
        <v>56</v>
      </c>
      <c r="H40" s="20">
        <f t="shared" si="3"/>
        <v>2632</v>
      </c>
      <c r="I40" s="17" t="s">
        <v>7</v>
      </c>
      <c r="J40" s="8">
        <f t="shared" si="1"/>
        <v>93508.2</v>
      </c>
    </row>
    <row r="41" spans="1:10" ht="21.75" customHeight="1">
      <c r="A41" s="22">
        <v>43345</v>
      </c>
      <c r="B41" s="10"/>
      <c r="C41" s="79" t="s">
        <v>21</v>
      </c>
      <c r="D41" s="80"/>
      <c r="E41" s="16">
        <v>4</v>
      </c>
      <c r="F41" s="29" t="s">
        <v>12</v>
      </c>
      <c r="G41" s="19">
        <v>80</v>
      </c>
      <c r="H41" s="20">
        <f t="shared" si="3"/>
        <v>320</v>
      </c>
      <c r="I41" s="17" t="s">
        <v>7</v>
      </c>
      <c r="J41" s="8">
        <f t="shared" si="1"/>
        <v>93828.2</v>
      </c>
    </row>
    <row r="42" spans="1:10" ht="21.75" customHeight="1">
      <c r="A42" s="22">
        <v>43345</v>
      </c>
      <c r="B42" s="10"/>
      <c r="C42" s="79" t="s">
        <v>72</v>
      </c>
      <c r="D42" s="80"/>
      <c r="E42" s="16">
        <v>74.8</v>
      </c>
      <c r="F42" s="29" t="s">
        <v>12</v>
      </c>
      <c r="G42" s="19">
        <v>53</v>
      </c>
      <c r="H42" s="20">
        <f t="shared" si="3"/>
        <v>3964.3999999999996</v>
      </c>
      <c r="I42" s="17" t="s">
        <v>7</v>
      </c>
      <c r="J42" s="8">
        <f t="shared" si="1"/>
        <v>97792.599999999991</v>
      </c>
    </row>
    <row r="43" spans="1:10" ht="21.75" customHeight="1">
      <c r="A43" s="22">
        <v>43345</v>
      </c>
      <c r="B43" s="10"/>
      <c r="C43" s="79" t="s">
        <v>73</v>
      </c>
      <c r="D43" s="80"/>
      <c r="E43" s="16">
        <v>37.6</v>
      </c>
      <c r="F43" s="29" t="s">
        <v>12</v>
      </c>
      <c r="G43" s="19">
        <v>53</v>
      </c>
      <c r="H43" s="20">
        <f t="shared" si="3"/>
        <v>1992.8000000000002</v>
      </c>
      <c r="I43" s="17" t="s">
        <v>7</v>
      </c>
      <c r="J43" s="8">
        <f t="shared" si="1"/>
        <v>99785.4</v>
      </c>
    </row>
    <row r="44" spans="1:10" ht="21.75" customHeight="1">
      <c r="A44" s="22">
        <v>43345</v>
      </c>
      <c r="B44" s="10"/>
      <c r="C44" s="79" t="s">
        <v>74</v>
      </c>
      <c r="D44" s="80"/>
      <c r="E44" s="16">
        <v>45</v>
      </c>
      <c r="F44" s="29" t="s">
        <v>12</v>
      </c>
      <c r="G44" s="19">
        <v>53</v>
      </c>
      <c r="H44" s="20">
        <f t="shared" si="3"/>
        <v>2385</v>
      </c>
      <c r="I44" s="17" t="s">
        <v>7</v>
      </c>
      <c r="J44" s="8">
        <f t="shared" si="1"/>
        <v>102170.4</v>
      </c>
    </row>
    <row r="45" spans="1:10" ht="21.75" customHeight="1">
      <c r="A45" s="22">
        <v>43345</v>
      </c>
      <c r="B45" s="10"/>
      <c r="C45" s="87" t="s">
        <v>29</v>
      </c>
      <c r="D45" s="88"/>
      <c r="E45" s="16" t="s">
        <v>7</v>
      </c>
      <c r="F45" s="27" t="s">
        <v>7</v>
      </c>
      <c r="G45" s="19" t="s">
        <v>7</v>
      </c>
      <c r="H45" s="20">
        <v>100</v>
      </c>
      <c r="I45" s="17" t="s">
        <v>7</v>
      </c>
      <c r="J45" s="8">
        <f t="shared" si="1"/>
        <v>102270.39999999999</v>
      </c>
    </row>
    <row r="46" spans="1:10" ht="21.75" customHeight="1">
      <c r="A46" s="22">
        <v>43345</v>
      </c>
      <c r="B46" s="10"/>
      <c r="C46" s="79" t="s">
        <v>16</v>
      </c>
      <c r="D46" s="80"/>
      <c r="E46" s="16">
        <v>1</v>
      </c>
      <c r="F46" s="29" t="s">
        <v>28</v>
      </c>
      <c r="G46" s="19">
        <v>3000</v>
      </c>
      <c r="H46" s="20">
        <f t="shared" si="3"/>
        <v>3000</v>
      </c>
      <c r="I46" s="17" t="s">
        <v>7</v>
      </c>
      <c r="J46" s="8">
        <f t="shared" si="1"/>
        <v>105270.39999999999</v>
      </c>
    </row>
    <row r="47" spans="1:10" ht="21.75" customHeight="1">
      <c r="A47" s="22">
        <v>43346</v>
      </c>
      <c r="B47" s="10"/>
      <c r="C47" s="82" t="s">
        <v>27</v>
      </c>
      <c r="D47" s="83"/>
      <c r="E47" s="16">
        <v>4</v>
      </c>
      <c r="F47" s="29" t="s">
        <v>17</v>
      </c>
      <c r="G47" s="19">
        <v>300</v>
      </c>
      <c r="H47" s="20">
        <f t="shared" si="3"/>
        <v>1200</v>
      </c>
      <c r="I47" s="17" t="s">
        <v>7</v>
      </c>
      <c r="J47" s="8">
        <f t="shared" si="1"/>
        <v>106470.39999999999</v>
      </c>
    </row>
    <row r="48" spans="1:10" ht="21.75" customHeight="1">
      <c r="A48" s="22">
        <v>43347</v>
      </c>
      <c r="B48" s="10"/>
      <c r="C48" s="79" t="s">
        <v>30</v>
      </c>
      <c r="D48" s="80"/>
      <c r="E48" s="16" t="s">
        <v>7</v>
      </c>
      <c r="F48" s="27" t="s">
        <v>7</v>
      </c>
      <c r="G48" s="19" t="s">
        <v>7</v>
      </c>
      <c r="H48" s="20">
        <v>100</v>
      </c>
      <c r="I48" s="17" t="s">
        <v>7</v>
      </c>
      <c r="J48" s="8">
        <f t="shared" si="1"/>
        <v>106570.4</v>
      </c>
    </row>
    <row r="49" spans="1:13" ht="21.75" customHeight="1">
      <c r="A49" s="22">
        <v>43350</v>
      </c>
      <c r="B49" s="10"/>
      <c r="C49" s="79" t="s">
        <v>24</v>
      </c>
      <c r="D49" s="80"/>
      <c r="E49" s="16" t="s">
        <v>7</v>
      </c>
      <c r="F49" s="27" t="s">
        <v>7</v>
      </c>
      <c r="G49" s="19" t="s">
        <v>7</v>
      </c>
      <c r="H49" s="20">
        <v>5000</v>
      </c>
      <c r="I49" s="17" t="s">
        <v>7</v>
      </c>
      <c r="J49" s="8">
        <f t="shared" si="1"/>
        <v>111570.4</v>
      </c>
    </row>
    <row r="50" spans="1:13" ht="21.75" customHeight="1">
      <c r="A50" s="22">
        <v>43360</v>
      </c>
      <c r="B50" s="10"/>
      <c r="C50" s="79" t="s">
        <v>21</v>
      </c>
      <c r="D50" s="80"/>
      <c r="E50" s="16">
        <v>3.5</v>
      </c>
      <c r="F50" s="29" t="s">
        <v>12</v>
      </c>
      <c r="G50" s="19">
        <v>80</v>
      </c>
      <c r="H50" s="20">
        <f t="shared" ref="H50:H54" si="4">E50*G50</f>
        <v>280</v>
      </c>
      <c r="I50" s="17" t="s">
        <v>7</v>
      </c>
      <c r="J50" s="8">
        <f t="shared" si="1"/>
        <v>111850.4</v>
      </c>
    </row>
    <row r="51" spans="1:13" ht="21.75" customHeight="1">
      <c r="A51" s="22">
        <v>43361</v>
      </c>
      <c r="B51" s="10"/>
      <c r="C51" s="79" t="s">
        <v>31</v>
      </c>
      <c r="D51" s="80"/>
      <c r="E51" s="16">
        <v>3</v>
      </c>
      <c r="F51" s="29" t="s">
        <v>17</v>
      </c>
      <c r="G51" s="19">
        <v>300</v>
      </c>
      <c r="H51" s="20">
        <f t="shared" si="4"/>
        <v>900</v>
      </c>
      <c r="I51" s="17" t="s">
        <v>7</v>
      </c>
      <c r="J51" s="8">
        <f t="shared" si="1"/>
        <v>112750.39999999999</v>
      </c>
    </row>
    <row r="52" spans="1:13" ht="21.75" customHeight="1">
      <c r="A52" s="22">
        <v>43361</v>
      </c>
      <c r="B52" s="10"/>
      <c r="C52" s="79" t="s">
        <v>32</v>
      </c>
      <c r="D52" s="80"/>
      <c r="E52" s="16">
        <v>7</v>
      </c>
      <c r="F52" s="29" t="s">
        <v>17</v>
      </c>
      <c r="G52" s="19">
        <v>300</v>
      </c>
      <c r="H52" s="20">
        <f t="shared" si="4"/>
        <v>2100</v>
      </c>
      <c r="I52" s="17" t="s">
        <v>7</v>
      </c>
      <c r="J52" s="8">
        <f t="shared" si="1"/>
        <v>114850.4</v>
      </c>
    </row>
    <row r="53" spans="1:13" ht="21.75" customHeight="1">
      <c r="A53" s="22">
        <v>43363</v>
      </c>
      <c r="B53" s="10"/>
      <c r="C53" s="79" t="s">
        <v>33</v>
      </c>
      <c r="D53" s="80"/>
      <c r="E53" s="16">
        <v>2</v>
      </c>
      <c r="F53" s="29" t="s">
        <v>12</v>
      </c>
      <c r="G53" s="30">
        <v>80</v>
      </c>
      <c r="H53" s="20">
        <f t="shared" si="4"/>
        <v>160</v>
      </c>
      <c r="I53" s="17" t="s">
        <v>7</v>
      </c>
      <c r="J53" s="8">
        <f t="shared" si="1"/>
        <v>115010.4</v>
      </c>
    </row>
    <row r="54" spans="1:13" ht="21.75" customHeight="1">
      <c r="A54" s="22">
        <v>43363</v>
      </c>
      <c r="B54" s="10"/>
      <c r="C54" s="79" t="s">
        <v>33</v>
      </c>
      <c r="D54" s="80"/>
      <c r="E54" s="16">
        <v>1.875</v>
      </c>
      <c r="F54" s="29" t="s">
        <v>12</v>
      </c>
      <c r="G54" s="19">
        <v>80</v>
      </c>
      <c r="H54" s="20">
        <f t="shared" si="4"/>
        <v>150</v>
      </c>
      <c r="I54" s="17" t="s">
        <v>7</v>
      </c>
      <c r="J54" s="8">
        <f t="shared" si="1"/>
        <v>115160.4</v>
      </c>
      <c r="M54">
        <f>150/80</f>
        <v>1.875</v>
      </c>
    </row>
    <row r="55" spans="1:13" ht="21.75" customHeight="1">
      <c r="A55" s="22">
        <v>43363</v>
      </c>
      <c r="B55" s="10"/>
      <c r="C55" s="87" t="s">
        <v>29</v>
      </c>
      <c r="D55" s="88"/>
      <c r="E55" s="16" t="s">
        <v>7</v>
      </c>
      <c r="F55" s="27" t="s">
        <v>7</v>
      </c>
      <c r="G55" s="19" t="s">
        <v>7</v>
      </c>
      <c r="H55" s="20">
        <v>100</v>
      </c>
      <c r="I55" s="17" t="s">
        <v>7</v>
      </c>
      <c r="J55" s="8">
        <f t="shared" si="1"/>
        <v>115260.4</v>
      </c>
    </row>
    <row r="56" spans="1:13" ht="21.75" customHeight="1">
      <c r="A56" s="22">
        <v>43364</v>
      </c>
      <c r="B56" s="10"/>
      <c r="C56" s="79" t="s">
        <v>24</v>
      </c>
      <c r="D56" s="80"/>
      <c r="E56" s="16" t="s">
        <v>7</v>
      </c>
      <c r="F56" s="27" t="s">
        <v>7</v>
      </c>
      <c r="G56" s="19" t="s">
        <v>7</v>
      </c>
      <c r="H56" s="20">
        <v>9900</v>
      </c>
      <c r="I56" s="17" t="s">
        <v>7</v>
      </c>
      <c r="J56" s="8">
        <f t="shared" si="1"/>
        <v>125160.4</v>
      </c>
    </row>
    <row r="57" spans="1:13" ht="21.75" customHeight="1">
      <c r="A57" s="22">
        <v>43364</v>
      </c>
      <c r="B57" s="10"/>
      <c r="C57" s="79" t="s">
        <v>34</v>
      </c>
      <c r="D57" s="80"/>
      <c r="E57" s="16" t="s">
        <v>7</v>
      </c>
      <c r="F57" s="27" t="s">
        <v>7</v>
      </c>
      <c r="G57" s="19" t="s">
        <v>7</v>
      </c>
      <c r="H57" s="20">
        <v>100</v>
      </c>
      <c r="I57" s="17" t="s">
        <v>7</v>
      </c>
      <c r="J57" s="8">
        <f t="shared" si="1"/>
        <v>125260.4</v>
      </c>
    </row>
    <row r="58" spans="1:13" ht="21.75" customHeight="1">
      <c r="A58" s="22">
        <v>43372</v>
      </c>
      <c r="B58" s="10"/>
      <c r="C58" s="79" t="s">
        <v>11</v>
      </c>
      <c r="D58" s="80"/>
      <c r="E58" s="16">
        <v>1.5</v>
      </c>
      <c r="F58" s="29" t="s">
        <v>28</v>
      </c>
      <c r="G58" s="19">
        <v>3000</v>
      </c>
      <c r="H58" s="20">
        <f t="shared" ref="H58:H72" si="5">E58*G58</f>
        <v>4500</v>
      </c>
      <c r="I58" s="17" t="s">
        <v>7</v>
      </c>
      <c r="J58" s="8">
        <f t="shared" si="1"/>
        <v>129760.4</v>
      </c>
    </row>
    <row r="59" spans="1:13" ht="21.75" customHeight="1">
      <c r="A59" s="22">
        <v>43372</v>
      </c>
      <c r="B59" s="10"/>
      <c r="C59" s="79" t="s">
        <v>35</v>
      </c>
      <c r="D59" s="80"/>
      <c r="E59" s="16">
        <v>3</v>
      </c>
      <c r="F59" s="29" t="s">
        <v>17</v>
      </c>
      <c r="G59" s="19">
        <v>300</v>
      </c>
      <c r="H59" s="20">
        <f t="shared" si="5"/>
        <v>900</v>
      </c>
      <c r="I59" s="17" t="s">
        <v>7</v>
      </c>
      <c r="J59" s="8">
        <f t="shared" si="1"/>
        <v>130660.4</v>
      </c>
    </row>
    <row r="60" spans="1:13" ht="21.75" customHeight="1">
      <c r="A60" s="22">
        <v>43372</v>
      </c>
      <c r="B60" s="10"/>
      <c r="C60" s="79" t="s">
        <v>24</v>
      </c>
      <c r="D60" s="80"/>
      <c r="E60" s="16" t="s">
        <v>7</v>
      </c>
      <c r="F60" s="27" t="s">
        <v>7</v>
      </c>
      <c r="G60" s="19" t="s">
        <v>7</v>
      </c>
      <c r="H60" s="20">
        <v>5600</v>
      </c>
      <c r="I60" s="17" t="s">
        <v>7</v>
      </c>
      <c r="J60" s="8">
        <f t="shared" si="1"/>
        <v>136260.4</v>
      </c>
    </row>
    <row r="61" spans="1:13" ht="21.75" customHeight="1">
      <c r="A61" s="22">
        <v>43373</v>
      </c>
      <c r="B61" s="10"/>
      <c r="C61" s="79" t="s">
        <v>35</v>
      </c>
      <c r="D61" s="80"/>
      <c r="E61" s="16">
        <v>1</v>
      </c>
      <c r="F61" s="29" t="s">
        <v>17</v>
      </c>
      <c r="G61" s="19">
        <v>300</v>
      </c>
      <c r="H61" s="20">
        <f t="shared" si="5"/>
        <v>300</v>
      </c>
      <c r="I61" s="17" t="s">
        <v>7</v>
      </c>
      <c r="J61" s="8">
        <f t="shared" si="1"/>
        <v>136560.4</v>
      </c>
    </row>
    <row r="62" spans="1:13" ht="21.75" customHeight="1">
      <c r="A62" s="22">
        <v>43373</v>
      </c>
      <c r="B62" s="10"/>
      <c r="C62" s="79" t="s">
        <v>21</v>
      </c>
      <c r="D62" s="80"/>
      <c r="E62" s="16">
        <v>6.63</v>
      </c>
      <c r="F62" s="29" t="s">
        <v>12</v>
      </c>
      <c r="G62" s="19">
        <v>80</v>
      </c>
      <c r="H62" s="20">
        <f t="shared" si="5"/>
        <v>530.4</v>
      </c>
      <c r="I62" s="17" t="s">
        <v>7</v>
      </c>
      <c r="J62" s="8">
        <f t="shared" si="1"/>
        <v>137090.79999999999</v>
      </c>
    </row>
    <row r="63" spans="1:13" ht="21.75" customHeight="1">
      <c r="A63" s="22">
        <v>43373</v>
      </c>
      <c r="B63" s="10"/>
      <c r="C63" s="79" t="s">
        <v>15</v>
      </c>
      <c r="D63" s="80"/>
      <c r="E63" s="16">
        <v>175.68</v>
      </c>
      <c r="F63" s="29" t="s">
        <v>12</v>
      </c>
      <c r="G63" s="19">
        <v>56</v>
      </c>
      <c r="H63" s="20">
        <f t="shared" si="5"/>
        <v>9838.08</v>
      </c>
      <c r="I63" s="17" t="s">
        <v>7</v>
      </c>
      <c r="J63" s="8">
        <f t="shared" si="1"/>
        <v>146928.87999999998</v>
      </c>
    </row>
    <row r="64" spans="1:13" ht="21.75" customHeight="1">
      <c r="A64" s="22">
        <v>43373</v>
      </c>
      <c r="B64" s="10"/>
      <c r="C64" s="79" t="s">
        <v>14</v>
      </c>
      <c r="D64" s="80"/>
      <c r="E64" s="16">
        <v>72</v>
      </c>
      <c r="F64" s="29" t="s">
        <v>12</v>
      </c>
      <c r="G64" s="19">
        <v>53</v>
      </c>
      <c r="H64" s="20">
        <f t="shared" si="5"/>
        <v>3816</v>
      </c>
      <c r="I64" s="17" t="s">
        <v>7</v>
      </c>
      <c r="J64" s="8">
        <f t="shared" si="1"/>
        <v>150744.87999999998</v>
      </c>
    </row>
    <row r="65" spans="1:10" ht="21.75" customHeight="1">
      <c r="A65" s="22">
        <v>43379</v>
      </c>
      <c r="B65" s="10"/>
      <c r="C65" s="79" t="s">
        <v>16</v>
      </c>
      <c r="D65" s="80"/>
      <c r="E65" s="16">
        <v>1</v>
      </c>
      <c r="F65" s="32" t="s">
        <v>28</v>
      </c>
      <c r="G65" s="19">
        <v>3000</v>
      </c>
      <c r="H65" s="20">
        <f t="shared" si="5"/>
        <v>3000</v>
      </c>
      <c r="I65" s="17" t="s">
        <v>7</v>
      </c>
      <c r="J65" s="8">
        <f t="shared" si="1"/>
        <v>153744.87999999998</v>
      </c>
    </row>
    <row r="66" spans="1:10" ht="21.75" customHeight="1">
      <c r="A66" s="22">
        <v>43379</v>
      </c>
      <c r="B66" s="10"/>
      <c r="C66" s="79" t="s">
        <v>13</v>
      </c>
      <c r="D66" s="80"/>
      <c r="E66" s="16">
        <v>1000</v>
      </c>
      <c r="F66" s="33" t="s">
        <v>25</v>
      </c>
      <c r="G66" s="19">
        <v>5</v>
      </c>
      <c r="H66" s="20">
        <f t="shared" si="5"/>
        <v>5000</v>
      </c>
      <c r="I66" s="17" t="s">
        <v>7</v>
      </c>
      <c r="J66" s="8">
        <f t="shared" si="1"/>
        <v>158744.87999999998</v>
      </c>
    </row>
    <row r="67" spans="1:10" ht="21.75" customHeight="1">
      <c r="A67" s="22">
        <v>43380</v>
      </c>
      <c r="B67" s="10"/>
      <c r="C67" s="79" t="s">
        <v>22</v>
      </c>
      <c r="D67" s="80"/>
      <c r="E67" s="16">
        <v>20</v>
      </c>
      <c r="F67" s="29" t="s">
        <v>17</v>
      </c>
      <c r="G67" s="19">
        <v>300</v>
      </c>
      <c r="H67" s="20">
        <f t="shared" si="5"/>
        <v>6000</v>
      </c>
      <c r="I67" s="17" t="s">
        <v>7</v>
      </c>
      <c r="J67" s="8">
        <f t="shared" si="1"/>
        <v>164744.87999999998</v>
      </c>
    </row>
    <row r="68" spans="1:10" ht="21.75" customHeight="1">
      <c r="A68" s="22">
        <v>43380</v>
      </c>
      <c r="B68" s="10"/>
      <c r="C68" s="79" t="s">
        <v>36</v>
      </c>
      <c r="D68" s="80"/>
      <c r="E68" s="16" t="s">
        <v>7</v>
      </c>
      <c r="F68" s="27" t="s">
        <v>7</v>
      </c>
      <c r="G68" s="19" t="s">
        <v>7</v>
      </c>
      <c r="H68" s="20">
        <v>240</v>
      </c>
      <c r="I68" s="17" t="s">
        <v>7</v>
      </c>
      <c r="J68" s="8">
        <f t="shared" si="1"/>
        <v>164984.87999999998</v>
      </c>
    </row>
    <row r="69" spans="1:10" ht="21.75" customHeight="1">
      <c r="A69" s="22">
        <v>43381</v>
      </c>
      <c r="B69" s="10"/>
      <c r="C69" s="79" t="s">
        <v>22</v>
      </c>
      <c r="D69" s="80"/>
      <c r="E69" s="16">
        <v>2</v>
      </c>
      <c r="F69" s="29" t="s">
        <v>17</v>
      </c>
      <c r="G69" s="19">
        <v>300</v>
      </c>
      <c r="H69" s="20">
        <f t="shared" si="5"/>
        <v>600</v>
      </c>
      <c r="I69" s="17" t="s">
        <v>7</v>
      </c>
      <c r="J69" s="8">
        <f t="shared" si="1"/>
        <v>165584.87999999998</v>
      </c>
    </row>
    <row r="70" spans="1:10" ht="21.75" customHeight="1">
      <c r="A70" s="22">
        <v>43382</v>
      </c>
      <c r="B70" s="10"/>
      <c r="C70" s="79" t="s">
        <v>37</v>
      </c>
      <c r="D70" s="80"/>
      <c r="E70" s="16">
        <v>3</v>
      </c>
      <c r="F70" s="29" t="s">
        <v>17</v>
      </c>
      <c r="G70" s="19">
        <v>300</v>
      </c>
      <c r="H70" s="20">
        <f t="shared" si="5"/>
        <v>900</v>
      </c>
      <c r="I70" s="17" t="s">
        <v>7</v>
      </c>
      <c r="J70" s="8">
        <f t="shared" si="1"/>
        <v>166484.87999999998</v>
      </c>
    </row>
    <row r="71" spans="1:10" ht="21.75" customHeight="1">
      <c r="A71" s="22">
        <v>43382</v>
      </c>
      <c r="B71" s="10"/>
      <c r="C71" s="79" t="s">
        <v>11</v>
      </c>
      <c r="D71" s="80"/>
      <c r="E71" s="16">
        <v>0.5</v>
      </c>
      <c r="F71" s="29" t="s">
        <v>23</v>
      </c>
      <c r="G71" s="19">
        <v>3000</v>
      </c>
      <c r="H71" s="20">
        <f t="shared" si="5"/>
        <v>1500</v>
      </c>
      <c r="I71" s="17" t="s">
        <v>7</v>
      </c>
      <c r="J71" s="8">
        <f t="shared" si="1"/>
        <v>167984.87999999998</v>
      </c>
    </row>
    <row r="72" spans="1:10" ht="21.75" customHeight="1">
      <c r="A72" s="22">
        <v>43383</v>
      </c>
      <c r="B72" s="10"/>
      <c r="C72" s="79" t="s">
        <v>37</v>
      </c>
      <c r="D72" s="80"/>
      <c r="E72" s="16">
        <v>3</v>
      </c>
      <c r="F72" s="29" t="s">
        <v>17</v>
      </c>
      <c r="G72" s="19">
        <v>300</v>
      </c>
      <c r="H72" s="20">
        <f t="shared" si="5"/>
        <v>900</v>
      </c>
      <c r="I72" s="17" t="s">
        <v>7</v>
      </c>
      <c r="J72" s="8">
        <f t="shared" ref="J72:J79" si="6">J71+H72</f>
        <v>168884.87999999998</v>
      </c>
    </row>
    <row r="73" spans="1:10" ht="21.75" customHeight="1">
      <c r="A73" s="22">
        <v>43383</v>
      </c>
      <c r="B73" s="10"/>
      <c r="C73" s="79" t="s">
        <v>38</v>
      </c>
      <c r="D73" s="80"/>
      <c r="E73" s="16" t="s">
        <v>7</v>
      </c>
      <c r="F73" s="27" t="s">
        <v>7</v>
      </c>
      <c r="G73" s="19" t="s">
        <v>7</v>
      </c>
      <c r="H73" s="20">
        <v>230</v>
      </c>
      <c r="I73" s="17" t="s">
        <v>7</v>
      </c>
      <c r="J73" s="8">
        <f t="shared" si="6"/>
        <v>169114.87999999998</v>
      </c>
    </row>
    <row r="74" spans="1:10" ht="21.75" customHeight="1">
      <c r="A74" s="22">
        <v>43384</v>
      </c>
      <c r="B74" s="10"/>
      <c r="C74" s="79" t="s">
        <v>24</v>
      </c>
      <c r="D74" s="80"/>
      <c r="E74" s="16" t="s">
        <v>7</v>
      </c>
      <c r="F74" s="27" t="s">
        <v>7</v>
      </c>
      <c r="G74" s="19" t="s">
        <v>7</v>
      </c>
      <c r="H74" s="20">
        <v>6000</v>
      </c>
      <c r="I74" s="17" t="s">
        <v>7</v>
      </c>
      <c r="J74" s="8">
        <f t="shared" si="6"/>
        <v>175114.87999999998</v>
      </c>
    </row>
    <row r="75" spans="1:10" ht="21.75" customHeight="1">
      <c r="A75" s="22">
        <v>43385</v>
      </c>
      <c r="B75" s="10"/>
      <c r="C75" s="79" t="s">
        <v>24</v>
      </c>
      <c r="D75" s="80"/>
      <c r="E75" s="16" t="s">
        <v>7</v>
      </c>
      <c r="F75" s="27" t="s">
        <v>7</v>
      </c>
      <c r="G75" s="19" t="s">
        <v>7</v>
      </c>
      <c r="H75" s="20">
        <v>3800</v>
      </c>
      <c r="I75" s="17" t="s">
        <v>7</v>
      </c>
      <c r="J75" s="8">
        <f t="shared" si="6"/>
        <v>178914.87999999998</v>
      </c>
    </row>
    <row r="76" spans="1:10" ht="21.75" customHeight="1">
      <c r="A76" s="22">
        <v>43391</v>
      </c>
      <c r="B76" s="10"/>
      <c r="C76" s="79" t="s">
        <v>24</v>
      </c>
      <c r="D76" s="80"/>
      <c r="E76" s="16" t="s">
        <v>7</v>
      </c>
      <c r="F76" s="27" t="s">
        <v>7</v>
      </c>
      <c r="G76" s="19" t="s">
        <v>7</v>
      </c>
      <c r="H76" s="20">
        <v>5050</v>
      </c>
      <c r="I76" s="17" t="s">
        <v>7</v>
      </c>
      <c r="J76" s="8">
        <f t="shared" si="6"/>
        <v>183964.87999999998</v>
      </c>
    </row>
    <row r="77" spans="1:10" ht="21.75" customHeight="1">
      <c r="A77" s="22">
        <v>43406</v>
      </c>
      <c r="B77" s="10"/>
      <c r="C77" s="79" t="s">
        <v>24</v>
      </c>
      <c r="D77" s="80"/>
      <c r="E77" s="16" t="s">
        <v>7</v>
      </c>
      <c r="F77" s="27" t="s">
        <v>7</v>
      </c>
      <c r="G77" s="19" t="s">
        <v>7</v>
      </c>
      <c r="H77" s="20">
        <v>575</v>
      </c>
      <c r="I77" s="17" t="s">
        <v>7</v>
      </c>
      <c r="J77" s="8">
        <f t="shared" si="6"/>
        <v>184539.87999999998</v>
      </c>
    </row>
    <row r="78" spans="1:10" ht="21.75" customHeight="1">
      <c r="A78" s="22"/>
      <c r="B78" s="10"/>
      <c r="C78" s="79" t="s">
        <v>39</v>
      </c>
      <c r="D78" s="80"/>
      <c r="E78" s="16">
        <v>1</v>
      </c>
      <c r="F78" s="33" t="s">
        <v>40</v>
      </c>
      <c r="G78" s="19">
        <v>600</v>
      </c>
      <c r="H78" s="20">
        <f t="shared" ref="H78:H84" si="7">ROUND(E78*G78,0)</f>
        <v>600</v>
      </c>
      <c r="I78" s="17" t="s">
        <v>7</v>
      </c>
      <c r="J78" s="8">
        <f t="shared" si="6"/>
        <v>185139.87999999998</v>
      </c>
    </row>
    <row r="79" spans="1:10" ht="21.75" customHeight="1">
      <c r="A79" s="22"/>
      <c r="B79" s="10"/>
      <c r="C79" s="79" t="s">
        <v>41</v>
      </c>
      <c r="D79" s="80"/>
      <c r="E79" s="16" t="s">
        <v>7</v>
      </c>
      <c r="F79" s="27" t="s">
        <v>7</v>
      </c>
      <c r="G79" s="19" t="s">
        <v>7</v>
      </c>
      <c r="H79" s="20">
        <v>5000</v>
      </c>
      <c r="I79" s="17" t="s">
        <v>7</v>
      </c>
      <c r="J79" s="8">
        <f t="shared" si="6"/>
        <v>190139.87999999998</v>
      </c>
    </row>
    <row r="80" spans="1:10" ht="21.75" customHeight="1">
      <c r="A80" s="22">
        <v>43449</v>
      </c>
      <c r="B80" s="10">
        <v>1257</v>
      </c>
      <c r="C80" s="82" t="s">
        <v>27</v>
      </c>
      <c r="D80" s="83"/>
      <c r="E80" s="16">
        <v>1</v>
      </c>
      <c r="F80" s="42" t="s">
        <v>17</v>
      </c>
      <c r="G80" s="19">
        <v>300</v>
      </c>
      <c r="H80" s="20">
        <f t="shared" si="7"/>
        <v>300</v>
      </c>
      <c r="I80" s="17" t="s">
        <v>7</v>
      </c>
      <c r="J80" s="8">
        <f t="shared" ref="J80" si="8">J79+H80</f>
        <v>190439.87999999998</v>
      </c>
    </row>
    <row r="81" spans="1:11" ht="21.75" customHeight="1">
      <c r="A81" s="22">
        <v>43449</v>
      </c>
      <c r="B81" s="10"/>
      <c r="C81" s="79" t="s">
        <v>76</v>
      </c>
      <c r="D81" s="80"/>
      <c r="E81" s="16">
        <v>1</v>
      </c>
      <c r="F81" s="58" t="s">
        <v>28</v>
      </c>
      <c r="G81" s="19">
        <v>3000</v>
      </c>
      <c r="H81" s="20">
        <f t="shared" si="7"/>
        <v>3000</v>
      </c>
      <c r="I81" s="17" t="s">
        <v>7</v>
      </c>
      <c r="J81" s="8">
        <f t="shared" ref="J81:J82" si="9">J80+H81</f>
        <v>193439.87999999998</v>
      </c>
    </row>
    <row r="82" spans="1:11" ht="21.75" customHeight="1">
      <c r="A82" s="22">
        <v>43450</v>
      </c>
      <c r="B82" s="10">
        <v>1259</v>
      </c>
      <c r="C82" s="79" t="s">
        <v>37</v>
      </c>
      <c r="D82" s="80"/>
      <c r="E82" s="16">
        <v>1</v>
      </c>
      <c r="F82" s="43" t="s">
        <v>17</v>
      </c>
      <c r="G82" s="19">
        <v>300</v>
      </c>
      <c r="H82" s="20">
        <f t="shared" si="7"/>
        <v>300</v>
      </c>
      <c r="I82" s="17" t="s">
        <v>7</v>
      </c>
      <c r="J82" s="8">
        <f t="shared" si="9"/>
        <v>193739.87999999998</v>
      </c>
    </row>
    <row r="83" spans="1:11" ht="21.75" customHeight="1">
      <c r="A83" s="22">
        <v>43450</v>
      </c>
      <c r="B83" s="10"/>
      <c r="C83" s="79" t="s">
        <v>79</v>
      </c>
      <c r="D83" s="80"/>
      <c r="E83" s="16">
        <v>1000</v>
      </c>
      <c r="F83" s="48" t="s">
        <v>25</v>
      </c>
      <c r="G83" s="19">
        <v>5</v>
      </c>
      <c r="H83" s="20">
        <f t="shared" ref="H83" si="10">ROUND(E83*G83,0)</f>
        <v>5000</v>
      </c>
      <c r="I83" s="17" t="s">
        <v>7</v>
      </c>
      <c r="J83" s="8">
        <f t="shared" ref="J83:J84" si="11">J82+H83</f>
        <v>198739.87999999998</v>
      </c>
    </row>
    <row r="84" spans="1:11" ht="21.75" customHeight="1">
      <c r="A84" s="22">
        <v>43451</v>
      </c>
      <c r="B84" s="10"/>
      <c r="C84" s="79" t="s">
        <v>11</v>
      </c>
      <c r="D84" s="80"/>
      <c r="E84" s="16">
        <v>0.5</v>
      </c>
      <c r="F84" s="47" t="s">
        <v>23</v>
      </c>
      <c r="G84" s="19">
        <v>3000</v>
      </c>
      <c r="H84" s="20">
        <f t="shared" si="7"/>
        <v>1500</v>
      </c>
      <c r="I84" s="17" t="s">
        <v>7</v>
      </c>
      <c r="J84" s="8">
        <f t="shared" si="11"/>
        <v>200239.87999999998</v>
      </c>
    </row>
    <row r="85" spans="1:11" ht="21.75" customHeight="1">
      <c r="A85" s="22">
        <v>43451</v>
      </c>
      <c r="B85" s="10">
        <v>1764</v>
      </c>
      <c r="C85" s="79" t="s">
        <v>37</v>
      </c>
      <c r="D85" s="80"/>
      <c r="E85" s="16">
        <v>1</v>
      </c>
      <c r="F85" s="58" t="s">
        <v>17</v>
      </c>
      <c r="G85" s="19">
        <v>300</v>
      </c>
      <c r="H85" s="20">
        <f t="shared" ref="H85" si="12">ROUND(E85*G85,0)</f>
        <v>300</v>
      </c>
      <c r="I85" s="17" t="s">
        <v>7</v>
      </c>
      <c r="J85" s="8">
        <f t="shared" ref="J85:J86" si="13">J84+H85</f>
        <v>200539.87999999998</v>
      </c>
    </row>
    <row r="86" spans="1:11" ht="21.75" customHeight="1">
      <c r="A86" s="22">
        <v>43452</v>
      </c>
      <c r="B86" s="10">
        <v>1268</v>
      </c>
      <c r="C86" s="79" t="s">
        <v>37</v>
      </c>
      <c r="D86" s="80"/>
      <c r="E86" s="16">
        <v>1</v>
      </c>
      <c r="F86" s="44" t="s">
        <v>17</v>
      </c>
      <c r="G86" s="19">
        <v>300</v>
      </c>
      <c r="H86" s="20">
        <f t="shared" ref="H86" si="14">ROUND(E86*G86,0)</f>
        <v>300</v>
      </c>
      <c r="I86" s="17" t="s">
        <v>7</v>
      </c>
      <c r="J86" s="8">
        <f t="shared" si="13"/>
        <v>200839.87999999998</v>
      </c>
    </row>
    <row r="87" spans="1:11" ht="21.75" customHeight="1">
      <c r="A87" s="22">
        <v>43453</v>
      </c>
      <c r="B87" s="10">
        <v>1278</v>
      </c>
      <c r="C87" s="79" t="s">
        <v>37</v>
      </c>
      <c r="D87" s="80"/>
      <c r="E87" s="16">
        <v>1</v>
      </c>
      <c r="F87" s="45" t="s">
        <v>17</v>
      </c>
      <c r="G87" s="19">
        <v>300</v>
      </c>
      <c r="H87" s="20">
        <f t="shared" ref="H87" si="15">ROUND(E87*G87,0)</f>
        <v>300</v>
      </c>
      <c r="I87" s="17" t="s">
        <v>7</v>
      </c>
      <c r="J87" s="8">
        <f t="shared" ref="J87" si="16">J86+H87</f>
        <v>201139.87999999998</v>
      </c>
    </row>
    <row r="88" spans="1:11" ht="21.75" customHeight="1">
      <c r="A88" s="22">
        <v>43454</v>
      </c>
      <c r="B88" s="10">
        <v>1282</v>
      </c>
      <c r="C88" s="79" t="s">
        <v>37</v>
      </c>
      <c r="D88" s="80"/>
      <c r="E88" s="16">
        <v>2</v>
      </c>
      <c r="F88" s="46" t="s">
        <v>17</v>
      </c>
      <c r="G88" s="19">
        <v>300</v>
      </c>
      <c r="H88" s="20">
        <f t="shared" ref="H88:H92" si="17">ROUND(E88*G88,0)</f>
        <v>600</v>
      </c>
      <c r="I88" s="17" t="s">
        <v>7</v>
      </c>
      <c r="J88" s="8">
        <f t="shared" ref="J88" si="18">J87+H88</f>
        <v>201739.87999999998</v>
      </c>
    </row>
    <row r="89" spans="1:11" ht="21.75" customHeight="1">
      <c r="A89" s="22">
        <v>43455</v>
      </c>
      <c r="B89" s="10"/>
      <c r="C89" s="79" t="s">
        <v>75</v>
      </c>
      <c r="D89" s="80"/>
      <c r="E89" s="16" t="s">
        <v>7</v>
      </c>
      <c r="F89" s="27" t="s">
        <v>7</v>
      </c>
      <c r="G89" s="19" t="s">
        <v>7</v>
      </c>
      <c r="H89" s="20">
        <v>500</v>
      </c>
      <c r="I89" s="17" t="s">
        <v>7</v>
      </c>
      <c r="J89" s="8">
        <f t="shared" ref="J89:J90" si="19">J88+H89</f>
        <v>202239.87999999998</v>
      </c>
    </row>
    <row r="90" spans="1:11" ht="21.75" customHeight="1">
      <c r="A90" s="22">
        <v>43456</v>
      </c>
      <c r="B90" s="10">
        <v>1294</v>
      </c>
      <c r="C90" s="79" t="s">
        <v>37</v>
      </c>
      <c r="D90" s="80"/>
      <c r="E90" s="16">
        <v>8</v>
      </c>
      <c r="F90" s="49" t="s">
        <v>17</v>
      </c>
      <c r="G90" s="19">
        <v>300</v>
      </c>
      <c r="H90" s="20">
        <f t="shared" si="17"/>
        <v>2400</v>
      </c>
      <c r="I90" s="17" t="s">
        <v>7</v>
      </c>
      <c r="J90" s="8">
        <f t="shared" si="19"/>
        <v>204639.87999999998</v>
      </c>
    </row>
    <row r="91" spans="1:11" ht="21.75" customHeight="1">
      <c r="A91" s="22">
        <v>43456</v>
      </c>
      <c r="B91" s="10"/>
      <c r="C91" s="79" t="s">
        <v>11</v>
      </c>
      <c r="D91" s="80"/>
      <c r="E91" s="16">
        <v>1</v>
      </c>
      <c r="F91" s="52" t="s">
        <v>28</v>
      </c>
      <c r="G91" s="19">
        <v>3000</v>
      </c>
      <c r="H91" s="20">
        <f t="shared" si="17"/>
        <v>3000</v>
      </c>
      <c r="I91" s="17" t="s">
        <v>7</v>
      </c>
      <c r="J91" s="8">
        <f t="shared" ref="J91" si="20">J90+H91</f>
        <v>207639.87999999998</v>
      </c>
    </row>
    <row r="92" spans="1:11" ht="21.75" customHeight="1">
      <c r="A92" s="22">
        <v>43456</v>
      </c>
      <c r="B92" s="10"/>
      <c r="C92" s="79" t="s">
        <v>80</v>
      </c>
      <c r="D92" s="80"/>
      <c r="E92" s="16">
        <v>1</v>
      </c>
      <c r="F92" s="54" t="s">
        <v>28</v>
      </c>
      <c r="G92" s="59">
        <v>3000</v>
      </c>
      <c r="H92" s="20">
        <f t="shared" si="17"/>
        <v>3000</v>
      </c>
      <c r="I92" s="17" t="s">
        <v>7</v>
      </c>
      <c r="J92" s="8">
        <f t="shared" ref="J92:J93" si="21">J91+H92</f>
        <v>210639.87999999998</v>
      </c>
    </row>
    <row r="93" spans="1:11" ht="21.75" customHeight="1">
      <c r="A93" s="22">
        <v>43457</v>
      </c>
      <c r="B93" s="10">
        <v>1296</v>
      </c>
      <c r="C93" s="79" t="s">
        <v>37</v>
      </c>
      <c r="D93" s="80"/>
      <c r="E93" s="16">
        <v>1</v>
      </c>
      <c r="F93" s="50" t="s">
        <v>17</v>
      </c>
      <c r="G93" s="19">
        <v>300</v>
      </c>
      <c r="H93" s="20">
        <f t="shared" ref="H93:H95" si="22">ROUND(E93*G93,0)</f>
        <v>300</v>
      </c>
      <c r="I93" s="17" t="s">
        <v>7</v>
      </c>
      <c r="J93" s="8">
        <f t="shared" si="21"/>
        <v>210939.87999999998</v>
      </c>
    </row>
    <row r="94" spans="1:11" ht="21.75" customHeight="1">
      <c r="A94" s="22">
        <v>43457</v>
      </c>
      <c r="B94" s="10"/>
      <c r="C94" s="79" t="s">
        <v>77</v>
      </c>
      <c r="D94" s="80"/>
      <c r="E94" s="62">
        <v>0.5</v>
      </c>
      <c r="F94" s="53" t="s">
        <v>28</v>
      </c>
      <c r="G94" s="19">
        <v>3000</v>
      </c>
      <c r="H94" s="20">
        <f t="shared" si="22"/>
        <v>1500</v>
      </c>
      <c r="I94" s="17" t="s">
        <v>7</v>
      </c>
      <c r="J94" s="8">
        <f t="shared" ref="J94" si="23">J93+H94</f>
        <v>212439.87999999998</v>
      </c>
      <c r="K94">
        <v>1</v>
      </c>
    </row>
    <row r="95" spans="1:11" ht="21.75" customHeight="1">
      <c r="A95" s="22">
        <v>43457</v>
      </c>
      <c r="B95" s="10"/>
      <c r="C95" s="79" t="s">
        <v>39</v>
      </c>
      <c r="D95" s="80"/>
      <c r="E95" s="16">
        <v>1</v>
      </c>
      <c r="F95" s="58" t="s">
        <v>40</v>
      </c>
      <c r="G95" s="19">
        <v>600</v>
      </c>
      <c r="H95" s="20">
        <f t="shared" si="22"/>
        <v>600</v>
      </c>
      <c r="I95" s="17" t="s">
        <v>7</v>
      </c>
      <c r="J95" s="8">
        <f t="shared" ref="J95:J96" si="24">J94+H95</f>
        <v>213039.87999999998</v>
      </c>
    </row>
    <row r="96" spans="1:11" ht="21.75" customHeight="1">
      <c r="A96" s="22">
        <v>43458</v>
      </c>
      <c r="B96" s="10">
        <v>1299</v>
      </c>
      <c r="C96" s="79" t="s">
        <v>37</v>
      </c>
      <c r="D96" s="80"/>
      <c r="E96" s="16">
        <v>2</v>
      </c>
      <c r="F96" s="51" t="s">
        <v>17</v>
      </c>
      <c r="G96" s="19">
        <v>300</v>
      </c>
      <c r="H96" s="20">
        <f t="shared" ref="H96:H98" si="25">ROUND(E96*G96,0)</f>
        <v>600</v>
      </c>
      <c r="I96" s="17" t="s">
        <v>7</v>
      </c>
      <c r="J96" s="8">
        <f t="shared" si="24"/>
        <v>213639.87999999998</v>
      </c>
    </row>
    <row r="97" spans="1:11" ht="21.75" customHeight="1">
      <c r="A97" s="22">
        <v>43458</v>
      </c>
      <c r="B97" s="10"/>
      <c r="C97" s="79" t="s">
        <v>78</v>
      </c>
      <c r="D97" s="80"/>
      <c r="E97" s="62">
        <v>1536</v>
      </c>
      <c r="F97" s="57" t="s">
        <v>25</v>
      </c>
      <c r="G97" s="19">
        <v>5</v>
      </c>
      <c r="H97" s="20">
        <f t="shared" si="25"/>
        <v>7680</v>
      </c>
      <c r="I97" s="17" t="s">
        <v>7</v>
      </c>
      <c r="J97" s="8">
        <f t="shared" ref="J97:J99" si="26">J96+H97</f>
        <v>221319.87999999998</v>
      </c>
      <c r="K97">
        <v>2000</v>
      </c>
    </row>
    <row r="98" spans="1:11" ht="21.75" customHeight="1">
      <c r="A98" s="22">
        <v>43459</v>
      </c>
      <c r="B98" s="10">
        <v>1764</v>
      </c>
      <c r="C98" s="79" t="s">
        <v>37</v>
      </c>
      <c r="D98" s="80"/>
      <c r="E98" s="16">
        <v>2</v>
      </c>
      <c r="F98" s="60" t="s">
        <v>17</v>
      </c>
      <c r="G98" s="19">
        <v>300</v>
      </c>
      <c r="H98" s="20">
        <f t="shared" si="25"/>
        <v>600</v>
      </c>
      <c r="I98" s="17" t="s">
        <v>7</v>
      </c>
      <c r="J98" s="8">
        <f t="shared" si="26"/>
        <v>221919.87999999998</v>
      </c>
    </row>
    <row r="99" spans="1:11" ht="21.75" customHeight="1">
      <c r="A99" s="22">
        <v>43460</v>
      </c>
      <c r="B99" s="10">
        <v>1759</v>
      </c>
      <c r="C99" s="79" t="s">
        <v>37</v>
      </c>
      <c r="D99" s="80"/>
      <c r="E99" s="16">
        <v>2</v>
      </c>
      <c r="F99" s="55" t="s">
        <v>17</v>
      </c>
      <c r="G99" s="19">
        <v>300</v>
      </c>
      <c r="H99" s="20">
        <f t="shared" ref="H99:H100" si="27">ROUND(E99*G99,0)</f>
        <v>600</v>
      </c>
      <c r="I99" s="17" t="s">
        <v>7</v>
      </c>
      <c r="J99" s="8">
        <f t="shared" si="26"/>
        <v>222519.87999999998</v>
      </c>
    </row>
    <row r="100" spans="1:11" ht="21.75" customHeight="1">
      <c r="A100" s="22">
        <v>43460</v>
      </c>
      <c r="B100" s="10"/>
      <c r="C100" s="79" t="s">
        <v>76</v>
      </c>
      <c r="D100" s="80"/>
      <c r="E100" s="16">
        <v>1</v>
      </c>
      <c r="F100" s="56" t="s">
        <v>28</v>
      </c>
      <c r="G100" s="19">
        <v>3000</v>
      </c>
      <c r="H100" s="20">
        <f t="shared" si="27"/>
        <v>3000</v>
      </c>
      <c r="I100" s="17" t="s">
        <v>7</v>
      </c>
      <c r="J100" s="8">
        <f t="shared" ref="J100" si="28">J99+H100</f>
        <v>225519.87999999998</v>
      </c>
    </row>
    <row r="101" spans="1:11" ht="21.75" customHeight="1">
      <c r="A101" s="22">
        <v>43460</v>
      </c>
      <c r="B101" s="10"/>
      <c r="C101" s="79" t="s">
        <v>81</v>
      </c>
      <c r="D101" s="80"/>
      <c r="E101" s="16" t="s">
        <v>7</v>
      </c>
      <c r="F101" s="27" t="s">
        <v>7</v>
      </c>
      <c r="G101" s="19" t="s">
        <v>7</v>
      </c>
      <c r="H101" s="20">
        <v>200</v>
      </c>
      <c r="I101" s="17" t="s">
        <v>7</v>
      </c>
      <c r="J101" s="8">
        <f t="shared" ref="J101" si="29">J100+H101</f>
        <v>225719.87999999998</v>
      </c>
    </row>
    <row r="102" spans="1:11" ht="21.75" customHeight="1">
      <c r="A102" s="22">
        <v>43461</v>
      </c>
      <c r="B102" s="10">
        <v>1764</v>
      </c>
      <c r="C102" s="79" t="s">
        <v>37</v>
      </c>
      <c r="D102" s="80"/>
      <c r="E102" s="16">
        <v>2</v>
      </c>
      <c r="F102" s="60" t="s">
        <v>17</v>
      </c>
      <c r="G102" s="19">
        <v>300</v>
      </c>
      <c r="H102" s="20">
        <f t="shared" ref="H102" si="30">ROUND(E102*G102,0)</f>
        <v>600</v>
      </c>
      <c r="I102" s="17" t="s">
        <v>7</v>
      </c>
      <c r="J102" s="8">
        <f t="shared" ref="J102" si="31">J101+H102</f>
        <v>226319.87999999998</v>
      </c>
    </row>
    <row r="103" spans="1:11" ht="21.75" customHeight="1">
      <c r="A103" s="22">
        <v>43462</v>
      </c>
      <c r="B103" s="10"/>
      <c r="C103" s="79" t="s">
        <v>24</v>
      </c>
      <c r="D103" s="80"/>
      <c r="E103" s="16" t="s">
        <v>7</v>
      </c>
      <c r="F103" s="27" t="s">
        <v>7</v>
      </c>
      <c r="G103" s="19" t="s">
        <v>7</v>
      </c>
      <c r="H103" s="20">
        <v>3980</v>
      </c>
      <c r="I103" s="17" t="s">
        <v>7</v>
      </c>
      <c r="J103" s="8">
        <f t="shared" ref="J103" si="32">J102+H103</f>
        <v>230299.87999999998</v>
      </c>
    </row>
    <row r="104" spans="1:11" ht="21.75" customHeight="1">
      <c r="A104" s="22">
        <v>43463</v>
      </c>
      <c r="B104" s="10">
        <v>1767</v>
      </c>
      <c r="C104" s="79" t="s">
        <v>37</v>
      </c>
      <c r="D104" s="80"/>
      <c r="E104" s="16">
        <v>2</v>
      </c>
      <c r="F104" s="61" t="s">
        <v>17</v>
      </c>
      <c r="G104" s="19">
        <v>300</v>
      </c>
      <c r="H104" s="20">
        <f t="shared" ref="H104:H105" si="33">ROUND(E104*G104,0)</f>
        <v>600</v>
      </c>
      <c r="I104" s="17" t="s">
        <v>7</v>
      </c>
      <c r="J104" s="8">
        <f t="shared" ref="J104" si="34">J103+H104</f>
        <v>230899.87999999998</v>
      </c>
    </row>
    <row r="105" spans="1:11" ht="21.75" customHeight="1">
      <c r="A105" s="22">
        <v>43464</v>
      </c>
      <c r="B105" s="10">
        <v>1771</v>
      </c>
      <c r="C105" s="82" t="s">
        <v>27</v>
      </c>
      <c r="D105" s="83"/>
      <c r="E105" s="16">
        <v>2</v>
      </c>
      <c r="F105" s="63" t="s">
        <v>17</v>
      </c>
      <c r="G105" s="19">
        <v>300</v>
      </c>
      <c r="H105" s="20">
        <f t="shared" si="33"/>
        <v>600</v>
      </c>
      <c r="I105" s="17" t="s">
        <v>7</v>
      </c>
      <c r="J105" s="8">
        <f t="shared" ref="J105" si="35">J104+H105</f>
        <v>231499.87999999998</v>
      </c>
    </row>
    <row r="106" spans="1:11" ht="21.75" customHeight="1">
      <c r="A106" s="22">
        <v>43465</v>
      </c>
      <c r="B106" s="10">
        <v>1772</v>
      </c>
      <c r="C106" s="82" t="s">
        <v>27</v>
      </c>
      <c r="D106" s="83"/>
      <c r="E106" s="16">
        <v>2</v>
      </c>
      <c r="F106" s="64" t="s">
        <v>17</v>
      </c>
      <c r="G106" s="19">
        <v>300</v>
      </c>
      <c r="H106" s="20">
        <f t="shared" ref="H106" si="36">ROUND(E106*G106,0)</f>
        <v>600</v>
      </c>
      <c r="I106" s="17" t="s">
        <v>7</v>
      </c>
      <c r="J106" s="8">
        <f t="shared" ref="J106" si="37">J105+H106</f>
        <v>232099.87999999998</v>
      </c>
    </row>
    <row r="107" spans="1:11" ht="21.75" customHeight="1">
      <c r="A107" s="22">
        <v>43466</v>
      </c>
      <c r="B107" s="10">
        <v>1778</v>
      </c>
      <c r="C107" s="82" t="s">
        <v>27</v>
      </c>
      <c r="D107" s="83"/>
      <c r="E107" s="16">
        <v>2</v>
      </c>
      <c r="F107" s="65" t="s">
        <v>17</v>
      </c>
      <c r="G107" s="19">
        <v>300</v>
      </c>
      <c r="H107" s="20">
        <f t="shared" ref="H107:H108" si="38">ROUND(E107*G107,0)</f>
        <v>600</v>
      </c>
      <c r="I107" s="17" t="s">
        <v>7</v>
      </c>
      <c r="J107" s="8">
        <f t="shared" ref="J107:J108" si="39">J106+H107</f>
        <v>232699.87999999998</v>
      </c>
    </row>
    <row r="108" spans="1:11" ht="21.75" customHeight="1">
      <c r="A108" s="22">
        <v>43466</v>
      </c>
      <c r="B108" s="10">
        <v>1779</v>
      </c>
      <c r="C108" s="82" t="s">
        <v>27</v>
      </c>
      <c r="D108" s="83"/>
      <c r="E108" s="16">
        <v>3</v>
      </c>
      <c r="F108" s="65" t="s">
        <v>17</v>
      </c>
      <c r="G108" s="19">
        <v>300</v>
      </c>
      <c r="H108" s="20">
        <f t="shared" si="38"/>
        <v>900</v>
      </c>
      <c r="I108" s="17" t="s">
        <v>7</v>
      </c>
      <c r="J108" s="8">
        <f t="shared" si="39"/>
        <v>233599.87999999998</v>
      </c>
    </row>
    <row r="109" spans="1:11" ht="21.75" customHeight="1">
      <c r="A109" s="22">
        <v>43467</v>
      </c>
      <c r="B109" s="10">
        <v>1782</v>
      </c>
      <c r="C109" s="82" t="s">
        <v>27</v>
      </c>
      <c r="D109" s="83"/>
      <c r="E109" s="16">
        <v>4</v>
      </c>
      <c r="F109" s="66" t="s">
        <v>17</v>
      </c>
      <c r="G109" s="19">
        <v>300</v>
      </c>
      <c r="H109" s="20">
        <f t="shared" ref="H109:H110" si="40">ROUND(E109*G109,0)</f>
        <v>1200</v>
      </c>
      <c r="I109" s="17" t="s">
        <v>7</v>
      </c>
      <c r="J109" s="8">
        <f t="shared" ref="J109" si="41">J108+H109</f>
        <v>234799.87999999998</v>
      </c>
    </row>
    <row r="110" spans="1:11" ht="21.75" customHeight="1">
      <c r="A110" s="22">
        <v>43467</v>
      </c>
      <c r="B110" s="10"/>
      <c r="C110" s="79" t="s">
        <v>84</v>
      </c>
      <c r="D110" s="80"/>
      <c r="E110" s="16">
        <v>1</v>
      </c>
      <c r="F110" s="68" t="s">
        <v>28</v>
      </c>
      <c r="G110" s="19">
        <v>3000</v>
      </c>
      <c r="H110" s="20">
        <f t="shared" si="40"/>
        <v>3000</v>
      </c>
      <c r="I110" s="17" t="s">
        <v>7</v>
      </c>
      <c r="J110" s="8">
        <f t="shared" ref="J110:J111" si="42">J109+H110</f>
        <v>237799.87999999998</v>
      </c>
    </row>
    <row r="111" spans="1:11" ht="21.75" customHeight="1">
      <c r="A111" s="22">
        <v>43468</v>
      </c>
      <c r="B111" s="10"/>
      <c r="C111" s="79" t="s">
        <v>82</v>
      </c>
      <c r="D111" s="80"/>
      <c r="E111" s="16" t="s">
        <v>7</v>
      </c>
      <c r="F111" s="27" t="s">
        <v>7</v>
      </c>
      <c r="G111" s="19" t="s">
        <v>7</v>
      </c>
      <c r="H111" s="20">
        <v>190</v>
      </c>
      <c r="I111" s="17" t="s">
        <v>7</v>
      </c>
      <c r="J111" s="8">
        <f t="shared" si="42"/>
        <v>237989.87999999998</v>
      </c>
    </row>
    <row r="112" spans="1:11" ht="21.75" customHeight="1">
      <c r="A112" s="22">
        <v>43468</v>
      </c>
      <c r="B112" s="10"/>
      <c r="C112" s="79" t="s">
        <v>83</v>
      </c>
      <c r="D112" s="80"/>
      <c r="E112" s="16" t="s">
        <v>7</v>
      </c>
      <c r="F112" s="27" t="s">
        <v>7</v>
      </c>
      <c r="G112" s="19" t="s">
        <v>7</v>
      </c>
      <c r="H112" s="20">
        <v>350</v>
      </c>
      <c r="I112" s="17" t="s">
        <v>7</v>
      </c>
      <c r="J112" s="8">
        <f t="shared" ref="J112:J114" si="43">J111+H112</f>
        <v>238339.87999999998</v>
      </c>
    </row>
    <row r="113" spans="1:10" ht="21.75" customHeight="1">
      <c r="A113" s="22">
        <v>43468</v>
      </c>
      <c r="B113" s="10">
        <v>1787</v>
      </c>
      <c r="C113" s="79" t="s">
        <v>37</v>
      </c>
      <c r="D113" s="80"/>
      <c r="E113" s="16">
        <v>1</v>
      </c>
      <c r="F113" s="67" t="s">
        <v>17</v>
      </c>
      <c r="G113" s="19">
        <v>300</v>
      </c>
      <c r="H113" s="20">
        <f t="shared" ref="H113:H116" si="44">ROUND(E113*G113,0)</f>
        <v>300</v>
      </c>
      <c r="I113" s="17" t="s">
        <v>7</v>
      </c>
      <c r="J113" s="8">
        <f t="shared" si="43"/>
        <v>238639.87999999998</v>
      </c>
    </row>
    <row r="114" spans="1:10" ht="21.75" customHeight="1">
      <c r="A114" s="22"/>
      <c r="B114" s="10"/>
      <c r="C114" s="82" t="s">
        <v>27</v>
      </c>
      <c r="D114" s="83"/>
      <c r="E114" s="16">
        <v>6</v>
      </c>
      <c r="F114" s="67" t="s">
        <v>17</v>
      </c>
      <c r="G114" s="19">
        <v>300</v>
      </c>
      <c r="H114" s="20">
        <f t="shared" si="44"/>
        <v>1800</v>
      </c>
      <c r="I114" s="17" t="s">
        <v>7</v>
      </c>
      <c r="J114" s="8">
        <f t="shared" si="43"/>
        <v>240439.87999999998</v>
      </c>
    </row>
    <row r="115" spans="1:10" ht="21.75" customHeight="1">
      <c r="A115" s="22">
        <v>43468</v>
      </c>
      <c r="B115" s="10"/>
      <c r="C115" s="79" t="s">
        <v>24</v>
      </c>
      <c r="D115" s="80"/>
      <c r="E115" s="16" t="s">
        <v>7</v>
      </c>
      <c r="F115" s="27" t="s">
        <v>7</v>
      </c>
      <c r="G115" s="19" t="s">
        <v>7</v>
      </c>
      <c r="H115" s="20">
        <v>5858</v>
      </c>
      <c r="I115" s="17" t="s">
        <v>7</v>
      </c>
      <c r="J115" s="8">
        <f t="shared" ref="J115" si="45">J114+H115</f>
        <v>246297.87999999998</v>
      </c>
    </row>
    <row r="116" spans="1:10" ht="21.75" customHeight="1">
      <c r="A116" s="22">
        <v>43470</v>
      </c>
      <c r="B116" s="10">
        <v>1792</v>
      </c>
      <c r="C116" s="79" t="s">
        <v>37</v>
      </c>
      <c r="D116" s="80"/>
      <c r="E116" s="16">
        <v>2</v>
      </c>
      <c r="F116" s="69" t="s">
        <v>17</v>
      </c>
      <c r="G116" s="19">
        <v>300</v>
      </c>
      <c r="H116" s="20">
        <f t="shared" si="44"/>
        <v>600</v>
      </c>
      <c r="I116" s="17" t="s">
        <v>7</v>
      </c>
      <c r="J116" s="8">
        <f t="shared" ref="J116" si="46">J115+H116</f>
        <v>246897.87999999998</v>
      </c>
    </row>
    <row r="117" spans="1:10" ht="21.75" customHeight="1">
      <c r="A117" s="22">
        <v>43471</v>
      </c>
      <c r="B117" s="10">
        <v>1793</v>
      </c>
      <c r="C117" s="79" t="s">
        <v>37</v>
      </c>
      <c r="D117" s="80"/>
      <c r="E117" s="16">
        <v>1</v>
      </c>
      <c r="F117" s="70" t="s">
        <v>17</v>
      </c>
      <c r="G117" s="19">
        <v>300</v>
      </c>
      <c r="H117" s="20">
        <f t="shared" ref="H117:H118" si="47">ROUND(E117*G117,0)</f>
        <v>300</v>
      </c>
      <c r="I117" s="17" t="s">
        <v>7</v>
      </c>
      <c r="J117" s="8">
        <f t="shared" ref="J117" si="48">J116+H117</f>
        <v>247197.87999999998</v>
      </c>
    </row>
    <row r="118" spans="1:10" ht="21.75" customHeight="1">
      <c r="A118" s="22"/>
      <c r="B118" s="10"/>
      <c r="C118" s="85" t="s">
        <v>92</v>
      </c>
      <c r="D118" s="86"/>
      <c r="E118" s="72">
        <v>15</v>
      </c>
      <c r="F118" s="73" t="s">
        <v>93</v>
      </c>
      <c r="G118" s="74">
        <v>20</v>
      </c>
      <c r="H118" s="75">
        <f t="shared" si="47"/>
        <v>300</v>
      </c>
      <c r="I118" s="17" t="s">
        <v>7</v>
      </c>
      <c r="J118" s="8">
        <f t="shared" ref="J118" si="49">J117+H118</f>
        <v>247497.87999999998</v>
      </c>
    </row>
    <row r="119" spans="1:10" ht="21.75" customHeight="1">
      <c r="A119" s="22">
        <v>43472</v>
      </c>
      <c r="B119" s="10">
        <v>1800</v>
      </c>
      <c r="C119" s="85" t="s">
        <v>92</v>
      </c>
      <c r="D119" s="86"/>
      <c r="E119" s="72">
        <v>10</v>
      </c>
      <c r="F119" s="73" t="s">
        <v>93</v>
      </c>
      <c r="G119" s="74">
        <v>20</v>
      </c>
      <c r="H119" s="75">
        <f t="shared" ref="H119:H124" si="50">ROUND(E119*G119,0)</f>
        <v>200</v>
      </c>
      <c r="I119" s="17" t="s">
        <v>7</v>
      </c>
      <c r="J119" s="8">
        <f t="shared" ref="J119" si="51">J118+H119</f>
        <v>247697.87999999998</v>
      </c>
    </row>
    <row r="120" spans="1:10" ht="21.75" customHeight="1">
      <c r="A120" s="22">
        <v>43474</v>
      </c>
      <c r="B120" s="10"/>
      <c r="C120" s="79" t="s">
        <v>97</v>
      </c>
      <c r="D120" s="80"/>
      <c r="E120" s="16">
        <v>0.5</v>
      </c>
      <c r="F120" s="76" t="s">
        <v>98</v>
      </c>
      <c r="G120" s="19">
        <v>500</v>
      </c>
      <c r="H120" s="77">
        <f t="shared" si="50"/>
        <v>250</v>
      </c>
      <c r="I120" s="17" t="s">
        <v>7</v>
      </c>
      <c r="J120" s="8">
        <f t="shared" ref="J120:J123" si="52">J119+H120</f>
        <v>247947.87999999998</v>
      </c>
    </row>
    <row r="121" spans="1:10" ht="21.75" customHeight="1">
      <c r="A121" s="22">
        <v>43474</v>
      </c>
      <c r="B121" s="10"/>
      <c r="C121" s="79" t="s">
        <v>99</v>
      </c>
      <c r="D121" s="80"/>
      <c r="E121" s="16">
        <v>0.5</v>
      </c>
      <c r="F121" s="76" t="s">
        <v>98</v>
      </c>
      <c r="G121" s="19">
        <v>180</v>
      </c>
      <c r="H121" s="77">
        <f t="shared" si="50"/>
        <v>90</v>
      </c>
      <c r="I121" s="17" t="s">
        <v>7</v>
      </c>
      <c r="J121" s="8">
        <f t="shared" si="52"/>
        <v>248037.87999999998</v>
      </c>
    </row>
    <row r="122" spans="1:10" ht="21.75" customHeight="1">
      <c r="A122" s="22">
        <v>43474</v>
      </c>
      <c r="B122" s="10"/>
      <c r="C122" s="79" t="s">
        <v>100</v>
      </c>
      <c r="D122" s="80"/>
      <c r="E122" s="16">
        <v>25</v>
      </c>
      <c r="F122" s="76" t="s">
        <v>12</v>
      </c>
      <c r="G122" s="78">
        <v>18</v>
      </c>
      <c r="H122" s="77">
        <f t="shared" si="50"/>
        <v>450</v>
      </c>
      <c r="I122" s="17" t="s">
        <v>7</v>
      </c>
      <c r="J122" s="8">
        <f t="shared" si="52"/>
        <v>248487.87999999998</v>
      </c>
    </row>
    <row r="123" spans="1:10" ht="21.75" customHeight="1">
      <c r="A123" s="22">
        <v>43474</v>
      </c>
      <c r="B123" s="10"/>
      <c r="C123" s="79" t="s">
        <v>101</v>
      </c>
      <c r="D123" s="80"/>
      <c r="E123" s="16">
        <v>0.5</v>
      </c>
      <c r="F123" s="76" t="s">
        <v>98</v>
      </c>
      <c r="G123" s="19">
        <v>100</v>
      </c>
      <c r="H123" s="20">
        <f t="shared" si="50"/>
        <v>50</v>
      </c>
      <c r="I123" s="17" t="s">
        <v>7</v>
      </c>
      <c r="J123" s="8">
        <f t="shared" si="52"/>
        <v>248537.87999999998</v>
      </c>
    </row>
    <row r="124" spans="1:10" ht="21.75" customHeight="1">
      <c r="A124" s="22">
        <v>43474</v>
      </c>
      <c r="B124" s="10"/>
      <c r="C124" s="79" t="s">
        <v>102</v>
      </c>
      <c r="D124" s="80"/>
      <c r="E124" s="16">
        <v>1</v>
      </c>
      <c r="F124" s="76" t="s">
        <v>25</v>
      </c>
      <c r="G124" s="19">
        <v>25</v>
      </c>
      <c r="H124" s="20">
        <f t="shared" si="50"/>
        <v>25</v>
      </c>
      <c r="I124" s="17" t="s">
        <v>7</v>
      </c>
      <c r="J124" s="8">
        <f t="shared" ref="J124" si="53">J123+H124</f>
        <v>248562.87999999998</v>
      </c>
    </row>
    <row r="125" spans="1:10" ht="21.75" customHeight="1">
      <c r="A125" s="22">
        <v>43475</v>
      </c>
      <c r="B125" s="10"/>
      <c r="C125" s="79" t="s">
        <v>103</v>
      </c>
      <c r="D125" s="80"/>
      <c r="E125" s="16" t="s">
        <v>7</v>
      </c>
      <c r="F125" s="27" t="s">
        <v>7</v>
      </c>
      <c r="G125" s="19" t="s">
        <v>7</v>
      </c>
      <c r="H125" s="77">
        <v>30</v>
      </c>
      <c r="I125" s="17" t="s">
        <v>7</v>
      </c>
      <c r="J125" s="8">
        <f t="shared" ref="J125" si="54">J124+H125</f>
        <v>248592.87999999998</v>
      </c>
    </row>
    <row r="126" spans="1:10" ht="21.75" customHeight="1" thickBot="1">
      <c r="A126" s="22"/>
      <c r="B126" s="10"/>
      <c r="C126" s="79"/>
      <c r="D126" s="80"/>
      <c r="E126" s="16"/>
      <c r="F126" s="27"/>
      <c r="G126" s="19"/>
      <c r="H126" s="20"/>
      <c r="I126" s="17"/>
      <c r="J126" s="8"/>
    </row>
    <row r="127" spans="1:10" ht="21.75" customHeight="1" thickBot="1">
      <c r="A127" s="13"/>
      <c r="B127" s="13"/>
      <c r="C127" s="13"/>
      <c r="D127" s="13"/>
      <c r="E127" s="13"/>
      <c r="F127" s="25"/>
      <c r="G127" s="21" t="s">
        <v>6</v>
      </c>
      <c r="H127" s="23">
        <f>ROUND(SUM(H5:H126),0)</f>
        <v>248593</v>
      </c>
      <c r="I127" s="23">
        <f>ROUND(SUM(I5:I126),0)</f>
        <v>0</v>
      </c>
      <c r="J127" s="24">
        <f>H127-I127</f>
        <v>248593</v>
      </c>
    </row>
    <row r="129" spans="2:8" ht="26.25">
      <c r="B129" s="5"/>
      <c r="C129" s="34" t="s">
        <v>42</v>
      </c>
      <c r="D129" s="5"/>
      <c r="E129" s="11"/>
      <c r="F129" s="12"/>
      <c r="G129" s="5"/>
      <c r="H129" s="5"/>
    </row>
    <row r="130" spans="2:8" ht="20.25">
      <c r="B130" s="35" t="s">
        <v>43</v>
      </c>
      <c r="C130" s="84" t="s">
        <v>2</v>
      </c>
      <c r="D130" s="84"/>
      <c r="E130" s="84" t="s">
        <v>3</v>
      </c>
      <c r="F130" s="84"/>
      <c r="G130" s="36" t="s">
        <v>4</v>
      </c>
      <c r="H130" s="36" t="s">
        <v>44</v>
      </c>
    </row>
    <row r="131" spans="2:8" ht="18.75">
      <c r="B131" s="37">
        <v>1</v>
      </c>
      <c r="C131" s="81" t="s">
        <v>70</v>
      </c>
      <c r="D131" s="81"/>
      <c r="E131" s="81" t="s">
        <v>45</v>
      </c>
      <c r="F131" s="81"/>
      <c r="G131" s="37" t="s">
        <v>46</v>
      </c>
      <c r="H131" s="38">
        <f>55*242.2</f>
        <v>13321</v>
      </c>
    </row>
    <row r="132" spans="2:8" ht="18.75">
      <c r="B132" s="37">
        <v>2</v>
      </c>
      <c r="C132" s="81" t="s">
        <v>47</v>
      </c>
      <c r="D132" s="81"/>
      <c r="E132" s="81" t="s">
        <v>48</v>
      </c>
      <c r="F132" s="81"/>
      <c r="G132" s="37" t="s">
        <v>49</v>
      </c>
      <c r="H132" s="38">
        <f>53*37.6</f>
        <v>1992.8000000000002</v>
      </c>
    </row>
    <row r="133" spans="2:8" ht="18.75">
      <c r="B133" s="37">
        <v>3</v>
      </c>
      <c r="C133" s="81" t="s">
        <v>15</v>
      </c>
      <c r="D133" s="81"/>
      <c r="E133" s="81" t="s">
        <v>50</v>
      </c>
      <c r="F133" s="81"/>
      <c r="G133" s="37" t="s">
        <v>51</v>
      </c>
      <c r="H133" s="38">
        <f>352.88*56</f>
        <v>19761.28</v>
      </c>
    </row>
    <row r="134" spans="2:8" ht="18.75">
      <c r="B134" s="37">
        <v>4</v>
      </c>
      <c r="C134" s="81" t="s">
        <v>70</v>
      </c>
      <c r="D134" s="81"/>
      <c r="E134" s="81" t="s">
        <v>52</v>
      </c>
      <c r="F134" s="81"/>
      <c r="G134" s="37" t="s">
        <v>49</v>
      </c>
      <c r="H134" s="38">
        <f>191.8*53</f>
        <v>10165.400000000001</v>
      </c>
    </row>
    <row r="135" spans="2:8" ht="18.75">
      <c r="B135" s="37">
        <v>5</v>
      </c>
      <c r="C135" s="81" t="s">
        <v>53</v>
      </c>
      <c r="D135" s="81"/>
      <c r="E135" s="81" t="s">
        <v>54</v>
      </c>
      <c r="F135" s="81"/>
      <c r="G135" s="37" t="s">
        <v>55</v>
      </c>
      <c r="H135" s="38">
        <f>56*321</f>
        <v>17976</v>
      </c>
    </row>
    <row r="136" spans="2:8" ht="18.75">
      <c r="B136" s="37">
        <v>6</v>
      </c>
      <c r="C136" s="81" t="s">
        <v>21</v>
      </c>
      <c r="D136" s="81"/>
      <c r="E136" s="81" t="s">
        <v>56</v>
      </c>
      <c r="F136" s="81"/>
      <c r="G136" s="37" t="s">
        <v>57</v>
      </c>
      <c r="H136" s="38">
        <f>25.23*80</f>
        <v>2018.4</v>
      </c>
    </row>
    <row r="137" spans="2:8" ht="18.75">
      <c r="B137" s="37">
        <v>7</v>
      </c>
      <c r="C137" s="95" t="s">
        <v>58</v>
      </c>
      <c r="D137" s="95"/>
      <c r="E137" s="81" t="s">
        <v>94</v>
      </c>
      <c r="F137" s="81"/>
      <c r="G137" s="37" t="s">
        <v>59</v>
      </c>
      <c r="H137" s="38">
        <f>300*129</f>
        <v>38700</v>
      </c>
    </row>
    <row r="138" spans="2:8" ht="18.75">
      <c r="B138" s="71">
        <v>8</v>
      </c>
      <c r="C138" s="81" t="s">
        <v>92</v>
      </c>
      <c r="D138" s="81"/>
      <c r="E138" s="81" t="s">
        <v>96</v>
      </c>
      <c r="F138" s="81"/>
      <c r="G138" s="71" t="s">
        <v>95</v>
      </c>
      <c r="H138" s="38">
        <f>25*20</f>
        <v>500</v>
      </c>
    </row>
    <row r="139" spans="2:8" ht="18.75">
      <c r="B139" s="71">
        <v>9</v>
      </c>
      <c r="C139" s="81" t="s">
        <v>89</v>
      </c>
      <c r="D139" s="81"/>
      <c r="E139" s="81" t="s">
        <v>90</v>
      </c>
      <c r="F139" s="81"/>
      <c r="G139" s="37" t="s">
        <v>60</v>
      </c>
      <c r="H139" s="38">
        <f>5.5*3000</f>
        <v>16500</v>
      </c>
    </row>
    <row r="140" spans="2:8" ht="18.75">
      <c r="B140" s="71">
        <v>10</v>
      </c>
      <c r="C140" s="81" t="s">
        <v>61</v>
      </c>
      <c r="D140" s="81"/>
      <c r="E140" s="81" t="s">
        <v>87</v>
      </c>
      <c r="F140" s="81"/>
      <c r="G140" s="37" t="s">
        <v>60</v>
      </c>
      <c r="H140" s="38">
        <f>9.5*3000</f>
        <v>28500</v>
      </c>
    </row>
    <row r="141" spans="2:8" ht="18.75">
      <c r="B141" s="71">
        <v>11</v>
      </c>
      <c r="C141" s="81" t="s">
        <v>13</v>
      </c>
      <c r="D141" s="81"/>
      <c r="E141" s="81" t="s">
        <v>88</v>
      </c>
      <c r="F141" s="81"/>
      <c r="G141" s="37" t="s">
        <v>62</v>
      </c>
      <c r="H141" s="38">
        <f>5*6552</f>
        <v>32760</v>
      </c>
    </row>
    <row r="142" spans="2:8" ht="18.75">
      <c r="B142" s="71">
        <v>12</v>
      </c>
      <c r="C142" s="81" t="s">
        <v>20</v>
      </c>
      <c r="D142" s="81"/>
      <c r="E142" s="81" t="s">
        <v>63</v>
      </c>
      <c r="F142" s="81"/>
      <c r="G142" s="37" t="s">
        <v>64</v>
      </c>
      <c r="H142" s="38">
        <v>600</v>
      </c>
    </row>
    <row r="143" spans="2:8" ht="18.75">
      <c r="B143" s="71">
        <v>13</v>
      </c>
      <c r="C143" s="81" t="s">
        <v>65</v>
      </c>
      <c r="D143" s="81"/>
      <c r="E143" s="81" t="s">
        <v>66</v>
      </c>
      <c r="F143" s="81"/>
      <c r="G143" s="37" t="s">
        <v>57</v>
      </c>
      <c r="H143" s="38">
        <f>80*3.875</f>
        <v>310</v>
      </c>
    </row>
    <row r="144" spans="2:8" ht="18.75">
      <c r="B144" s="71">
        <v>14</v>
      </c>
      <c r="C144" s="81" t="s">
        <v>67</v>
      </c>
      <c r="D144" s="81"/>
      <c r="E144" s="94" t="s">
        <v>68</v>
      </c>
      <c r="F144" s="81"/>
      <c r="G144" s="39" t="s">
        <v>68</v>
      </c>
      <c r="H144" s="38">
        <f>55475-5070+5858</f>
        <v>56263</v>
      </c>
    </row>
    <row r="145" spans="2:9" ht="18.75">
      <c r="B145" s="71">
        <v>15</v>
      </c>
      <c r="C145" s="81" t="s">
        <v>39</v>
      </c>
      <c r="D145" s="81"/>
      <c r="E145" s="81" t="s">
        <v>91</v>
      </c>
      <c r="F145" s="81"/>
      <c r="G145" s="37" t="s">
        <v>64</v>
      </c>
      <c r="H145" s="38">
        <f>600*2</f>
        <v>1200</v>
      </c>
    </row>
    <row r="146" spans="2:9" ht="18.75">
      <c r="B146" s="71">
        <v>16</v>
      </c>
      <c r="C146" s="81" t="s">
        <v>41</v>
      </c>
      <c r="D146" s="81"/>
      <c r="E146" s="94" t="s">
        <v>68</v>
      </c>
      <c r="F146" s="81"/>
      <c r="G146" s="39" t="s">
        <v>68</v>
      </c>
      <c r="H146" s="38">
        <v>5000</v>
      </c>
    </row>
    <row r="147" spans="2:9" ht="18.75">
      <c r="B147" s="37">
        <v>17</v>
      </c>
      <c r="C147" s="81" t="s">
        <v>69</v>
      </c>
      <c r="D147" s="81"/>
      <c r="E147" s="94" t="s">
        <v>68</v>
      </c>
      <c r="F147" s="81"/>
      <c r="G147" s="39" t="s">
        <v>68</v>
      </c>
      <c r="H147" s="38">
        <f>2130+895</f>
        <v>3025</v>
      </c>
    </row>
    <row r="148" spans="2:9" ht="18.75">
      <c r="B148" s="37"/>
      <c r="C148" s="81"/>
      <c r="D148" s="81"/>
      <c r="E148" s="91" t="s">
        <v>5</v>
      </c>
      <c r="F148" s="92"/>
      <c r="G148" s="93"/>
      <c r="H148" s="40">
        <f>ROUND(SUM(H131:H147),0)</f>
        <v>248593</v>
      </c>
      <c r="I148" s="41"/>
    </row>
  </sheetData>
  <sortState ref="C6:D8">
    <sortCondition sortBy="fontColor" ref="C6" dxfId="0"/>
  </sortState>
  <mergeCells count="163">
    <mergeCell ref="E140:F140"/>
    <mergeCell ref="C141:D141"/>
    <mergeCell ref="E141:F141"/>
    <mergeCell ref="C142:D142"/>
    <mergeCell ref="E142:F142"/>
    <mergeCell ref="C136:D136"/>
    <mergeCell ref="C137:D137"/>
    <mergeCell ref="C89:D89"/>
    <mergeCell ref="C90:D90"/>
    <mergeCell ref="C107:D107"/>
    <mergeCell ref="C97:D97"/>
    <mergeCell ref="C116:D116"/>
    <mergeCell ref="C110:D110"/>
    <mergeCell ref="C117:D117"/>
    <mergeCell ref="C118:D118"/>
    <mergeCell ref="C109:D109"/>
    <mergeCell ref="C111:D111"/>
    <mergeCell ref="C112:D112"/>
    <mergeCell ref="C113:D113"/>
    <mergeCell ref="C99:D99"/>
    <mergeCell ref="C100:D100"/>
    <mergeCell ref="C106:D106"/>
    <mergeCell ref="C114:D114"/>
    <mergeCell ref="C115:D115"/>
    <mergeCell ref="E148:G148"/>
    <mergeCell ref="C145:D145"/>
    <mergeCell ref="C146:D146"/>
    <mergeCell ref="E145:F145"/>
    <mergeCell ref="E146:F146"/>
    <mergeCell ref="C143:D143"/>
    <mergeCell ref="E143:F143"/>
    <mergeCell ref="C144:D144"/>
    <mergeCell ref="E144:F144"/>
    <mergeCell ref="C147:D147"/>
    <mergeCell ref="E147:F147"/>
    <mergeCell ref="C148:D148"/>
    <mergeCell ref="E137:F137"/>
    <mergeCell ref="C139:D139"/>
    <mergeCell ref="E139:F139"/>
    <mergeCell ref="C140:D140"/>
    <mergeCell ref="C37:D37"/>
    <mergeCell ref="C72:D72"/>
    <mergeCell ref="C73:D73"/>
    <mergeCell ref="C39:D39"/>
    <mergeCell ref="C62:D62"/>
    <mergeCell ref="C63:D63"/>
    <mergeCell ref="C64:D64"/>
    <mergeCell ref="C65:D65"/>
    <mergeCell ref="C66:D66"/>
    <mergeCell ref="C55:D55"/>
    <mergeCell ref="C60:D60"/>
    <mergeCell ref="C61:D61"/>
    <mergeCell ref="C56:D56"/>
    <mergeCell ref="C57:D57"/>
    <mergeCell ref="C58:D58"/>
    <mergeCell ref="C59:D59"/>
    <mergeCell ref="C51:D51"/>
    <mergeCell ref="C44:D44"/>
    <mergeCell ref="C101:D101"/>
    <mergeCell ref="C71:D71"/>
    <mergeCell ref="A1:J1"/>
    <mergeCell ref="E4:F4"/>
    <mergeCell ref="C4:D4"/>
    <mergeCell ref="C5:D5"/>
    <mergeCell ref="C41:D41"/>
    <mergeCell ref="C8:D8"/>
    <mergeCell ref="C12:D12"/>
    <mergeCell ref="C13:D13"/>
    <mergeCell ref="C15:D15"/>
    <mergeCell ref="C16:D16"/>
    <mergeCell ref="C17:D17"/>
    <mergeCell ref="C18:D18"/>
    <mergeCell ref="C20:D20"/>
    <mergeCell ref="C21:D21"/>
    <mergeCell ref="C25:D25"/>
    <mergeCell ref="C6:D6"/>
    <mergeCell ref="C7:D7"/>
    <mergeCell ref="C9:D9"/>
    <mergeCell ref="C10:D10"/>
    <mergeCell ref="C19:D19"/>
    <mergeCell ref="C27:D27"/>
    <mergeCell ref="C28:D28"/>
    <mergeCell ref="C11:D11"/>
    <mergeCell ref="C14:D14"/>
    <mergeCell ref="C29:D29"/>
    <mergeCell ref="C30:D30"/>
    <mergeCell ref="C33:D33"/>
    <mergeCell ref="C22:D22"/>
    <mergeCell ref="C23:D23"/>
    <mergeCell ref="C24:D24"/>
    <mergeCell ref="C31:D31"/>
    <mergeCell ref="C32:D32"/>
    <mergeCell ref="C45:D45"/>
    <mergeCell ref="C124:D124"/>
    <mergeCell ref="C46:D46"/>
    <mergeCell ref="C47:D47"/>
    <mergeCell ref="C38:D38"/>
    <mergeCell ref="C40:D40"/>
    <mergeCell ref="C48:D48"/>
    <mergeCell ref="C74:D74"/>
    <mergeCell ref="C84:D84"/>
    <mergeCell ref="C119:D119"/>
    <mergeCell ref="C120:D120"/>
    <mergeCell ref="C102:D102"/>
    <mergeCell ref="C103:D103"/>
    <mergeCell ref="C104:D104"/>
    <mergeCell ref="C105:D105"/>
    <mergeCell ref="C94:D94"/>
    <mergeCell ref="C95:D95"/>
    <mergeCell ref="C98:D98"/>
    <mergeCell ref="C92:D92"/>
    <mergeCell ref="C91:D91"/>
    <mergeCell ref="C93:D93"/>
    <mergeCell ref="C96:D96"/>
    <mergeCell ref="C108:D108"/>
    <mergeCell ref="C85:D85"/>
    <mergeCell ref="E136:F136"/>
    <mergeCell ref="C121:D121"/>
    <mergeCell ref="C138:D138"/>
    <mergeCell ref="C36:D36"/>
    <mergeCell ref="C34:D34"/>
    <mergeCell ref="C26:D26"/>
    <mergeCell ref="C35:D35"/>
    <mergeCell ref="C49:D49"/>
    <mergeCell ref="C42:D42"/>
    <mergeCell ref="C78:D78"/>
    <mergeCell ref="C79:D79"/>
    <mergeCell ref="C52:D52"/>
    <mergeCell ref="C53:D53"/>
    <mergeCell ref="C54:D54"/>
    <mergeCell ref="C50:D50"/>
    <mergeCell ref="C43:D43"/>
    <mergeCell ref="C75:D75"/>
    <mergeCell ref="C67:D67"/>
    <mergeCell ref="C68:D68"/>
    <mergeCell ref="C69:D69"/>
    <mergeCell ref="C70:D70"/>
    <mergeCell ref="C122:D122"/>
    <mergeCell ref="C123:D123"/>
    <mergeCell ref="C126:D126"/>
    <mergeCell ref="C125:D125"/>
    <mergeCell ref="E138:F138"/>
    <mergeCell ref="C80:D80"/>
    <mergeCell ref="C82:D82"/>
    <mergeCell ref="C86:D86"/>
    <mergeCell ref="C76:D76"/>
    <mergeCell ref="C77:D77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3:D133"/>
    <mergeCell ref="C87:D87"/>
    <mergeCell ref="C88:D88"/>
    <mergeCell ref="C83:D83"/>
    <mergeCell ref="C81:D81"/>
  </mergeCells>
  <pageMargins left="0.99" right="0.35" top="0.36" bottom="0.17" header="0.3" footer="0.17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2019-01-05T07:31:19Z</cp:lastPrinted>
  <dcterms:created xsi:type="dcterms:W3CDTF">2018-11-12T05:30:08Z</dcterms:created>
  <dcterms:modified xsi:type="dcterms:W3CDTF">2019-01-15T06:04:31Z</dcterms:modified>
</cp:coreProperties>
</file>