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" sheetId="1" r:id="rId4"/>
    <sheet state="visible" name="naive bayes" sheetId="2" r:id="rId5"/>
    <sheet state="visible" name="logistic regression" sheetId="3" r:id="rId6"/>
    <sheet state="visible" name="svm" sheetId="4" r:id="rId7"/>
    <sheet state="visible" name="kernel svm" sheetId="5" r:id="rId8"/>
    <sheet state="visible" name="decision tree" sheetId="6" r:id="rId9"/>
    <sheet state="visible" name="random forest" sheetId="7" r:id="rId10"/>
    <sheet state="visible" name="rnn" sheetId="8" r:id="rId11"/>
    <sheet state="visible" name="ann" sheetId="9" r:id="rId12"/>
    <sheet state="visible" name="comparison" sheetId="10" r:id="rId13"/>
  </sheets>
  <definedNames/>
  <calcPr/>
</workbook>
</file>

<file path=xl/sharedStrings.xml><?xml version="1.0" encoding="utf-8"?>
<sst xmlns="http://schemas.openxmlformats.org/spreadsheetml/2006/main" count="660" uniqueCount="71">
  <si>
    <t>#</t>
  </si>
  <si>
    <t>عنوان</t>
  </si>
  <si>
    <t>+ ص</t>
  </si>
  <si>
    <t>- ص</t>
  </si>
  <si>
    <t>+ غ</t>
  </si>
  <si>
    <t>- غ</t>
  </si>
  <si>
    <t>دقت</t>
  </si>
  <si>
    <t>بازیابی</t>
  </si>
  <si>
    <t>F1</t>
  </si>
  <si>
    <t>ویژگی</t>
  </si>
  <si>
    <t>صحت</t>
  </si>
  <si>
    <t>خطا</t>
  </si>
  <si>
    <t>f2</t>
  </si>
  <si>
    <t>f05</t>
  </si>
  <si>
    <t>total records</t>
  </si>
  <si>
    <t>شیمی</t>
  </si>
  <si>
    <t>فیزیک</t>
  </si>
  <si>
    <t>علم مواد</t>
  </si>
  <si>
    <t>اخترشناسی</t>
  </si>
  <si>
    <t>فناوری</t>
  </si>
  <si>
    <t>رشته‌های مهندسی</t>
  </si>
  <si>
    <t>علوم رایانه</t>
  </si>
  <si>
    <t>انرژی</t>
  </si>
  <si>
    <t>زیست‌شناسی</t>
  </si>
  <si>
    <t>علوم محیطی</t>
  </si>
  <si>
    <t>کشاورزی</t>
  </si>
  <si>
    <t>ادبیات</t>
  </si>
  <si>
    <t>انسان‌شناسی</t>
  </si>
  <si>
    <t>هنر</t>
  </si>
  <si>
    <t>علوم اجتماعی</t>
  </si>
  <si>
    <t>فلسفه</t>
  </si>
  <si>
    <t>کسب و کار</t>
  </si>
  <si>
    <t>کلی (مدل)</t>
  </si>
  <si>
    <t>confusion matrix</t>
  </si>
  <si>
    <t>t</t>
  </si>
  <si>
    <t>highs</t>
  </si>
  <si>
    <t>percentage</t>
  </si>
  <si>
    <t>en dataset</t>
  </si>
  <si>
    <t>Chemistry</t>
  </si>
  <si>
    <t>Physics</t>
  </si>
  <si>
    <t>Materials science</t>
  </si>
  <si>
    <t>Astronomy</t>
  </si>
  <si>
    <t>Technology</t>
  </si>
  <si>
    <t>Engineering disciplines</t>
  </si>
  <si>
    <t>Computer science</t>
  </si>
  <si>
    <t>Energy</t>
  </si>
  <si>
    <t>Biology</t>
  </si>
  <si>
    <t>Environmental science</t>
  </si>
  <si>
    <t>Agriculture</t>
  </si>
  <si>
    <t>Literature</t>
  </si>
  <si>
    <t>Anthropology</t>
  </si>
  <si>
    <t>The arts</t>
  </si>
  <si>
    <t>Social sciences</t>
  </si>
  <si>
    <t>Philosophy</t>
  </si>
  <si>
    <t>Business</t>
  </si>
  <si>
    <t>مدل</t>
  </si>
  <si>
    <t>مجموعه داده‌ی فارسی</t>
  </si>
  <si>
    <t>مجموعه داده‌ی انگلیسی</t>
  </si>
  <si>
    <t>آموزش</t>
  </si>
  <si>
    <t>طبقه‌بندی</t>
  </si>
  <si>
    <t>میانگین طبقه‌بندی</t>
  </si>
  <si>
    <t>ای‌ان‌ان</t>
  </si>
  <si>
    <t>کی‌ان‌ان</t>
  </si>
  <si>
    <t>8 .21</t>
  </si>
  <si>
    <t>رگرسیون لجستیک</t>
  </si>
  <si>
    <t>بیز ساده</t>
  </si>
  <si>
    <t>اس‌وی‌ام</t>
  </si>
  <si>
    <t>آران‌ان</t>
  </si>
  <si>
    <t>اس‌‌وی‌ام هسته‌ای</t>
  </si>
  <si>
    <t>درخت تصمیم</t>
  </si>
  <si>
    <t>جنگل تصادفی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</si>
</sst>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rgb="FF212121"/>
      <name val="Monospace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right" readingOrder="2"/>
    </xf>
    <xf borderId="0" fillId="0" fontId="1" numFmtId="1" xfId="0" applyFont="1" applyNumberFormat="1"/>
    <xf borderId="0" fillId="0" fontId="1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quotePrefix="1"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left" readingOrder="0" shrinkToFit="0" vertical="bottom" wrapText="0"/>
    </xf>
    <xf borderId="0" fillId="0" fontId="1" numFmtId="2" xfId="0" applyFont="1" applyNumberFormat="1"/>
    <xf borderId="0" fillId="0" fontId="1" numFmtId="1" xfId="0" applyFont="1" applyNumberFormat="1"/>
    <xf borderId="0" fillId="0" fontId="2" numFmtId="3" xfId="0" applyAlignment="1" applyFont="1" applyNumberFormat="1">
      <alignment horizontal="left"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right" readingOrder="2" vertical="bottom"/>
    </xf>
    <xf borderId="0" fillId="0" fontId="5" numFmtId="0" xfId="0" applyAlignment="1" applyFont="1">
      <alignment horizontal="right" readingOrder="2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2" vertical="bottom"/>
    </xf>
    <xf borderId="0" fillId="0" fontId="1" numFmtId="0" xfId="0" applyFont="1"/>
    <xf borderId="0" fillId="0" fontId="5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2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1">
        <v>0.0</v>
      </c>
      <c r="B2" s="4" t="s">
        <v>15</v>
      </c>
      <c r="C2" s="5">
        <v>73.0</v>
      </c>
      <c r="D2" s="5">
        <v>2625.0</v>
      </c>
      <c r="E2" s="5">
        <v>104.0</v>
      </c>
      <c r="F2" s="5">
        <v>43.0</v>
      </c>
      <c r="G2" s="6">
        <f t="shared" ref="G2:G18" si="1">C2/(C2+E2)</f>
        <v>0.4124293785</v>
      </c>
      <c r="H2" s="6">
        <f t="shared" ref="H2:H18" si="2">C2/(C2+F2)</f>
        <v>0.6293103448</v>
      </c>
      <c r="I2" s="6">
        <f t="shared" ref="I2:I18" si="3">2*H2*G2/(H2+G2)</f>
        <v>0.4982935154</v>
      </c>
      <c r="J2" s="6">
        <f t="shared" ref="J2:J18" si="4">D2/(D2+E2)</f>
        <v>0.9618908025</v>
      </c>
      <c r="K2" s="6">
        <f t="shared" ref="K2:K18" si="5">(C2+D2)/(C2+D2+E2+F2)</f>
        <v>0.9483304042</v>
      </c>
      <c r="L2" s="6">
        <f t="shared" ref="L2:L18" si="6">1-K2</f>
        <v>0.05166959578</v>
      </c>
      <c r="O2" s="7">
        <f t="shared" ref="O2:O18" si="7">F2+C2</f>
        <v>116</v>
      </c>
    </row>
    <row r="3">
      <c r="A3" s="1">
        <v>1.0</v>
      </c>
      <c r="B3" s="4" t="s">
        <v>16</v>
      </c>
      <c r="C3" s="5">
        <v>111.0</v>
      </c>
      <c r="D3" s="5">
        <v>2481.0</v>
      </c>
      <c r="E3" s="5">
        <v>113.0</v>
      </c>
      <c r="F3" s="5">
        <v>140.0</v>
      </c>
      <c r="G3" s="6">
        <f t="shared" si="1"/>
        <v>0.4955357143</v>
      </c>
      <c r="H3" s="6">
        <f t="shared" si="2"/>
        <v>0.4422310757</v>
      </c>
      <c r="I3" s="6">
        <f t="shared" si="3"/>
        <v>0.4673684211</v>
      </c>
      <c r="J3" s="6">
        <f t="shared" si="4"/>
        <v>0.9564379337</v>
      </c>
      <c r="K3" s="6">
        <f t="shared" si="5"/>
        <v>0.9110720562</v>
      </c>
      <c r="L3" s="6">
        <f t="shared" si="6"/>
        <v>0.08892794376</v>
      </c>
      <c r="O3" s="7">
        <f t="shared" si="7"/>
        <v>251</v>
      </c>
    </row>
    <row r="4">
      <c r="A4" s="1">
        <v>2.0</v>
      </c>
      <c r="B4" s="4" t="s">
        <v>17</v>
      </c>
      <c r="C4" s="5">
        <v>64.0</v>
      </c>
      <c r="D4" s="5">
        <v>2579.0</v>
      </c>
      <c r="E4" s="5">
        <v>94.0</v>
      </c>
      <c r="F4" s="5">
        <v>108.0</v>
      </c>
      <c r="G4" s="6">
        <f t="shared" si="1"/>
        <v>0.4050632911</v>
      </c>
      <c r="H4" s="6">
        <f t="shared" si="2"/>
        <v>0.3720930233</v>
      </c>
      <c r="I4" s="6">
        <f t="shared" si="3"/>
        <v>0.3878787879</v>
      </c>
      <c r="J4" s="6">
        <f t="shared" si="4"/>
        <v>0.9648335204</v>
      </c>
      <c r="K4" s="6">
        <f t="shared" si="5"/>
        <v>0.9289982425</v>
      </c>
      <c r="L4" s="6">
        <f t="shared" si="6"/>
        <v>0.07100175747</v>
      </c>
      <c r="O4" s="7">
        <f t="shared" si="7"/>
        <v>172</v>
      </c>
    </row>
    <row r="5">
      <c r="A5" s="1">
        <v>3.0</v>
      </c>
      <c r="B5" s="4" t="s">
        <v>18</v>
      </c>
      <c r="C5" s="5">
        <v>11.0</v>
      </c>
      <c r="D5" s="5">
        <v>2814.0</v>
      </c>
      <c r="E5" s="5">
        <v>17.0</v>
      </c>
      <c r="F5" s="5">
        <v>3.0</v>
      </c>
      <c r="G5" s="6">
        <f t="shared" si="1"/>
        <v>0.3928571429</v>
      </c>
      <c r="H5" s="6">
        <f t="shared" si="2"/>
        <v>0.7857142857</v>
      </c>
      <c r="I5" s="6">
        <f t="shared" si="3"/>
        <v>0.5238095238</v>
      </c>
      <c r="J5" s="6">
        <f t="shared" si="4"/>
        <v>0.9939950548</v>
      </c>
      <c r="K5" s="6">
        <f t="shared" si="5"/>
        <v>0.992970123</v>
      </c>
      <c r="L5" s="6">
        <f t="shared" si="6"/>
        <v>0.007029876977</v>
      </c>
      <c r="O5" s="7">
        <f t="shared" si="7"/>
        <v>14</v>
      </c>
    </row>
    <row r="6">
      <c r="A6" s="1">
        <v>4.0</v>
      </c>
      <c r="B6" s="4" t="s">
        <v>19</v>
      </c>
      <c r="C6" s="5">
        <v>25.0</v>
      </c>
      <c r="D6" s="5">
        <v>2754.0</v>
      </c>
      <c r="E6" s="5">
        <v>33.0</v>
      </c>
      <c r="F6" s="5">
        <v>33.0</v>
      </c>
      <c r="G6" s="6">
        <f t="shared" si="1"/>
        <v>0.4310344828</v>
      </c>
      <c r="H6" s="6">
        <f t="shared" si="2"/>
        <v>0.4310344828</v>
      </c>
      <c r="I6" s="6">
        <f t="shared" si="3"/>
        <v>0.4310344828</v>
      </c>
      <c r="J6" s="6">
        <f t="shared" si="4"/>
        <v>0.9881593111</v>
      </c>
      <c r="K6" s="6">
        <f t="shared" si="5"/>
        <v>0.976801406</v>
      </c>
      <c r="L6" s="6">
        <f t="shared" si="6"/>
        <v>0.02319859402</v>
      </c>
      <c r="O6" s="7">
        <f t="shared" si="7"/>
        <v>58</v>
      </c>
    </row>
    <row r="7">
      <c r="A7" s="1">
        <v>5.0</v>
      </c>
      <c r="B7" s="4" t="s">
        <v>20</v>
      </c>
      <c r="C7" s="5">
        <v>99.0</v>
      </c>
      <c r="D7" s="5">
        <v>2567.0</v>
      </c>
      <c r="E7" s="5">
        <v>91.0</v>
      </c>
      <c r="F7" s="5">
        <v>88.0</v>
      </c>
      <c r="G7" s="6">
        <f t="shared" si="1"/>
        <v>0.5210526316</v>
      </c>
      <c r="H7" s="6">
        <f t="shared" si="2"/>
        <v>0.5294117647</v>
      </c>
      <c r="I7" s="6">
        <f t="shared" si="3"/>
        <v>0.525198939</v>
      </c>
      <c r="J7" s="6">
        <f t="shared" si="4"/>
        <v>0.9657637321</v>
      </c>
      <c r="K7" s="6">
        <f t="shared" si="5"/>
        <v>0.9370826011</v>
      </c>
      <c r="L7" s="6">
        <f t="shared" si="6"/>
        <v>0.06291739895</v>
      </c>
      <c r="O7" s="7">
        <f t="shared" si="7"/>
        <v>187</v>
      </c>
    </row>
    <row r="8">
      <c r="A8" s="1">
        <v>6.0</v>
      </c>
      <c r="B8" s="4" t="s">
        <v>21</v>
      </c>
      <c r="C8" s="5">
        <v>232.0</v>
      </c>
      <c r="D8" s="5">
        <v>2190.0</v>
      </c>
      <c r="E8" s="5">
        <v>128.0</v>
      </c>
      <c r="F8" s="5">
        <v>295.0</v>
      </c>
      <c r="G8" s="6">
        <f t="shared" si="1"/>
        <v>0.6444444444</v>
      </c>
      <c r="H8" s="6">
        <f t="shared" si="2"/>
        <v>0.440227704</v>
      </c>
      <c r="I8" s="6">
        <f t="shared" si="3"/>
        <v>0.5231116122</v>
      </c>
      <c r="J8" s="6">
        <f t="shared" si="4"/>
        <v>0.9447799827</v>
      </c>
      <c r="K8" s="6">
        <f t="shared" si="5"/>
        <v>0.8513181019</v>
      </c>
      <c r="L8" s="6">
        <f t="shared" si="6"/>
        <v>0.1486818981</v>
      </c>
      <c r="O8" s="7">
        <f t="shared" si="7"/>
        <v>527</v>
      </c>
    </row>
    <row r="9">
      <c r="A9" s="1">
        <v>7.0</v>
      </c>
      <c r="B9" s="4" t="s">
        <v>22</v>
      </c>
      <c r="C9" s="5">
        <v>63.0</v>
      </c>
      <c r="D9" s="5">
        <v>2651.0</v>
      </c>
      <c r="E9" s="5">
        <v>63.0</v>
      </c>
      <c r="F9" s="5">
        <v>68.0</v>
      </c>
      <c r="G9" s="6">
        <f t="shared" si="1"/>
        <v>0.5</v>
      </c>
      <c r="H9" s="6">
        <f t="shared" si="2"/>
        <v>0.4809160305</v>
      </c>
      <c r="I9" s="6">
        <f t="shared" si="3"/>
        <v>0.4902723735</v>
      </c>
      <c r="J9" s="6">
        <f t="shared" si="4"/>
        <v>0.9767870302</v>
      </c>
      <c r="K9" s="6">
        <f t="shared" si="5"/>
        <v>0.9539543058</v>
      </c>
      <c r="L9" s="6">
        <f t="shared" si="6"/>
        <v>0.0460456942</v>
      </c>
      <c r="O9" s="7">
        <f t="shared" si="7"/>
        <v>131</v>
      </c>
    </row>
    <row r="10">
      <c r="A10" s="1">
        <v>8.0</v>
      </c>
      <c r="B10" s="4" t="s">
        <v>23</v>
      </c>
      <c r="C10" s="5">
        <v>127.0</v>
      </c>
      <c r="D10" s="5">
        <v>2518.0</v>
      </c>
      <c r="E10" s="5">
        <v>135.0</v>
      </c>
      <c r="F10" s="5">
        <v>65.0</v>
      </c>
      <c r="G10" s="6">
        <f t="shared" si="1"/>
        <v>0.4847328244</v>
      </c>
      <c r="H10" s="6">
        <f t="shared" si="2"/>
        <v>0.6614583333</v>
      </c>
      <c r="I10" s="6">
        <f t="shared" si="3"/>
        <v>0.5594713656</v>
      </c>
      <c r="J10" s="6">
        <f t="shared" si="4"/>
        <v>0.9491142103</v>
      </c>
      <c r="K10" s="6">
        <f t="shared" si="5"/>
        <v>0.9297012302</v>
      </c>
      <c r="L10" s="6">
        <f t="shared" si="6"/>
        <v>0.07029876977</v>
      </c>
      <c r="O10" s="7">
        <f t="shared" si="7"/>
        <v>192</v>
      </c>
    </row>
    <row r="11">
      <c r="A11" s="1">
        <v>9.0</v>
      </c>
      <c r="B11" s="4" t="s">
        <v>24</v>
      </c>
      <c r="C11" s="5">
        <v>7.0</v>
      </c>
      <c r="D11" s="5">
        <v>2821.0</v>
      </c>
      <c r="E11" s="5">
        <v>11.0</v>
      </c>
      <c r="F11" s="5">
        <v>6.0</v>
      </c>
      <c r="G11" s="6">
        <f t="shared" si="1"/>
        <v>0.3888888889</v>
      </c>
      <c r="H11" s="6">
        <f t="shared" si="2"/>
        <v>0.5384615385</v>
      </c>
      <c r="I11" s="6">
        <f t="shared" si="3"/>
        <v>0.4516129032</v>
      </c>
      <c r="J11" s="6">
        <f t="shared" si="4"/>
        <v>0.9961158192</v>
      </c>
      <c r="K11" s="6">
        <f t="shared" si="5"/>
        <v>0.9940246046</v>
      </c>
      <c r="L11" s="6">
        <f t="shared" si="6"/>
        <v>0.005975395431</v>
      </c>
      <c r="O11" s="7">
        <f t="shared" si="7"/>
        <v>13</v>
      </c>
    </row>
    <row r="12">
      <c r="A12" s="1">
        <v>10.0</v>
      </c>
      <c r="B12" s="4" t="s">
        <v>25</v>
      </c>
      <c r="C12" s="5">
        <v>43.0</v>
      </c>
      <c r="D12" s="5">
        <v>2708.0</v>
      </c>
      <c r="E12" s="5">
        <v>35.0</v>
      </c>
      <c r="F12" s="5">
        <v>59.0</v>
      </c>
      <c r="G12" s="6">
        <f t="shared" si="1"/>
        <v>0.5512820513</v>
      </c>
      <c r="H12" s="6">
        <f t="shared" si="2"/>
        <v>0.4215686275</v>
      </c>
      <c r="I12" s="6">
        <f t="shared" si="3"/>
        <v>0.4777777778</v>
      </c>
      <c r="J12" s="6">
        <f t="shared" si="4"/>
        <v>0.9872402479</v>
      </c>
      <c r="K12" s="6">
        <f t="shared" si="5"/>
        <v>0.9669595782</v>
      </c>
      <c r="L12" s="6">
        <f t="shared" si="6"/>
        <v>0.03304042179</v>
      </c>
      <c r="O12" s="7">
        <f t="shared" si="7"/>
        <v>102</v>
      </c>
    </row>
    <row r="13">
      <c r="A13" s="1">
        <v>11.0</v>
      </c>
      <c r="B13" s="4" t="s">
        <v>26</v>
      </c>
      <c r="C13" s="5">
        <v>100.0</v>
      </c>
      <c r="D13" s="5">
        <v>2577.0</v>
      </c>
      <c r="E13" s="5">
        <v>80.0</v>
      </c>
      <c r="F13" s="5">
        <v>88.0</v>
      </c>
      <c r="G13" s="6">
        <f t="shared" si="1"/>
        <v>0.5555555556</v>
      </c>
      <c r="H13" s="6">
        <f t="shared" si="2"/>
        <v>0.5319148936</v>
      </c>
      <c r="I13" s="6">
        <f t="shared" si="3"/>
        <v>0.5434782609</v>
      </c>
      <c r="J13" s="6">
        <f t="shared" si="4"/>
        <v>0.9698908543</v>
      </c>
      <c r="K13" s="6">
        <f t="shared" si="5"/>
        <v>0.9409490334</v>
      </c>
      <c r="L13" s="6">
        <f t="shared" si="6"/>
        <v>0.05905096661</v>
      </c>
      <c r="O13" s="7">
        <f t="shared" si="7"/>
        <v>188</v>
      </c>
    </row>
    <row r="14">
      <c r="A14" s="1">
        <v>12.0</v>
      </c>
      <c r="B14" s="4" t="s">
        <v>27</v>
      </c>
      <c r="C14" s="5">
        <v>100.0</v>
      </c>
      <c r="D14" s="5">
        <v>2574.0</v>
      </c>
      <c r="E14" s="5">
        <v>116.0</v>
      </c>
      <c r="F14" s="5">
        <v>55.0</v>
      </c>
      <c r="G14" s="6">
        <f t="shared" si="1"/>
        <v>0.462962963</v>
      </c>
      <c r="H14" s="6">
        <f t="shared" si="2"/>
        <v>0.6451612903</v>
      </c>
      <c r="I14" s="6">
        <f t="shared" si="3"/>
        <v>0.539083558</v>
      </c>
      <c r="J14" s="6">
        <f t="shared" si="4"/>
        <v>0.9568773234</v>
      </c>
      <c r="K14" s="6">
        <f t="shared" si="5"/>
        <v>0.9398945518</v>
      </c>
      <c r="L14" s="6">
        <f t="shared" si="6"/>
        <v>0.06010544815</v>
      </c>
      <c r="O14" s="7">
        <f t="shared" si="7"/>
        <v>155</v>
      </c>
    </row>
    <row r="15">
      <c r="A15" s="1">
        <v>13.0</v>
      </c>
      <c r="B15" s="4" t="s">
        <v>28</v>
      </c>
      <c r="C15" s="5">
        <v>122.0</v>
      </c>
      <c r="D15" s="5">
        <v>2513.0</v>
      </c>
      <c r="E15" s="5">
        <v>123.0</v>
      </c>
      <c r="F15" s="5">
        <v>87.0</v>
      </c>
      <c r="G15" s="6">
        <f t="shared" si="1"/>
        <v>0.4979591837</v>
      </c>
      <c r="H15" s="6">
        <f t="shared" si="2"/>
        <v>0.5837320574</v>
      </c>
      <c r="I15" s="6">
        <f t="shared" si="3"/>
        <v>0.5374449339</v>
      </c>
      <c r="J15" s="6">
        <f t="shared" si="4"/>
        <v>0.9533383915</v>
      </c>
      <c r="K15" s="6">
        <f t="shared" si="5"/>
        <v>0.9261862917</v>
      </c>
      <c r="L15" s="6">
        <f t="shared" si="6"/>
        <v>0.07381370826</v>
      </c>
      <c r="O15" s="7">
        <f t="shared" si="7"/>
        <v>209</v>
      </c>
    </row>
    <row r="16">
      <c r="A16" s="1">
        <v>14.0</v>
      </c>
      <c r="B16" s="4" t="s">
        <v>29</v>
      </c>
      <c r="C16" s="5">
        <v>163.0</v>
      </c>
      <c r="D16" s="5">
        <v>2416.0</v>
      </c>
      <c r="E16" s="5">
        <v>155.0</v>
      </c>
      <c r="F16" s="5">
        <v>111.0</v>
      </c>
      <c r="G16" s="6">
        <f t="shared" si="1"/>
        <v>0.5125786164</v>
      </c>
      <c r="H16" s="6">
        <f t="shared" si="2"/>
        <v>0.5948905109</v>
      </c>
      <c r="I16" s="6">
        <f t="shared" si="3"/>
        <v>0.5506756757</v>
      </c>
      <c r="J16" s="6">
        <f t="shared" si="4"/>
        <v>0.9397121743</v>
      </c>
      <c r="K16" s="6">
        <f t="shared" si="5"/>
        <v>0.9065026362</v>
      </c>
      <c r="L16" s="6">
        <f t="shared" si="6"/>
        <v>0.0934973638</v>
      </c>
      <c r="O16" s="7">
        <f t="shared" si="7"/>
        <v>274</v>
      </c>
    </row>
    <row r="17">
      <c r="A17" s="1">
        <v>15.0</v>
      </c>
      <c r="B17" s="4" t="s">
        <v>30</v>
      </c>
      <c r="C17" s="5">
        <v>59.0</v>
      </c>
      <c r="D17" s="5">
        <v>2621.0</v>
      </c>
      <c r="E17" s="5">
        <v>65.0</v>
      </c>
      <c r="F17" s="5">
        <v>100.0</v>
      </c>
      <c r="G17" s="6">
        <f t="shared" si="1"/>
        <v>0.4758064516</v>
      </c>
      <c r="H17" s="6">
        <f t="shared" si="2"/>
        <v>0.3710691824</v>
      </c>
      <c r="I17" s="6">
        <f t="shared" si="3"/>
        <v>0.4169611307</v>
      </c>
      <c r="J17" s="6">
        <f t="shared" si="4"/>
        <v>0.9758004468</v>
      </c>
      <c r="K17" s="6">
        <f t="shared" si="5"/>
        <v>0.9420035149</v>
      </c>
      <c r="L17" s="6">
        <f t="shared" si="6"/>
        <v>0.05799648506</v>
      </c>
      <c r="O17" s="7">
        <f t="shared" si="7"/>
        <v>159</v>
      </c>
    </row>
    <row r="18">
      <c r="A18" s="1">
        <v>16.0</v>
      </c>
      <c r="B18" s="4" t="s">
        <v>31</v>
      </c>
      <c r="C18" s="5">
        <v>36.0</v>
      </c>
      <c r="D18" s="5">
        <v>2701.0</v>
      </c>
      <c r="E18" s="5">
        <v>47.0</v>
      </c>
      <c r="F18" s="5">
        <v>61.0</v>
      </c>
      <c r="G18" s="6">
        <f t="shared" si="1"/>
        <v>0.4337349398</v>
      </c>
      <c r="H18" s="6">
        <f t="shared" si="2"/>
        <v>0.3711340206</v>
      </c>
      <c r="I18" s="6">
        <f t="shared" si="3"/>
        <v>0.4</v>
      </c>
      <c r="J18" s="6">
        <f t="shared" si="4"/>
        <v>0.9828966521</v>
      </c>
      <c r="K18" s="6">
        <f t="shared" si="5"/>
        <v>0.9620386643</v>
      </c>
      <c r="L18" s="6">
        <f t="shared" si="6"/>
        <v>0.03796133568</v>
      </c>
      <c r="O18" s="7">
        <f t="shared" si="7"/>
        <v>97</v>
      </c>
    </row>
    <row r="19">
      <c r="A19" s="2" t="s">
        <v>32</v>
      </c>
      <c r="C19" s="7">
        <f t="shared" ref="C19:F19" si="8">SUM(C2:C18)</f>
        <v>1435</v>
      </c>
      <c r="D19" s="7">
        <f t="shared" si="8"/>
        <v>44110</v>
      </c>
      <c r="E19" s="7">
        <f t="shared" si="8"/>
        <v>1410</v>
      </c>
      <c r="F19" s="7">
        <f t="shared" si="8"/>
        <v>1410</v>
      </c>
      <c r="G19" s="8">
        <v>0.5043936731107206</v>
      </c>
      <c r="H19" s="8">
        <v>0.5043936731107206</v>
      </c>
      <c r="I19" s="8">
        <v>0.5043936731107206</v>
      </c>
      <c r="J19" s="8">
        <v>0.9690246045694201</v>
      </c>
      <c r="K19" s="8">
        <v>0.9416933733071436</v>
      </c>
      <c r="L19" s="8">
        <v>0.058306626692856356</v>
      </c>
      <c r="M19" s="8">
        <v>0.5043936731107206</v>
      </c>
      <c r="N19" s="8">
        <v>0.5043936731107206</v>
      </c>
      <c r="O19" s="7">
        <f>SUM(O2:O18)</f>
        <v>2845</v>
      </c>
    </row>
    <row r="21">
      <c r="A21" s="9" t="s">
        <v>33</v>
      </c>
    </row>
    <row r="22">
      <c r="A22" s="1" t="s">
        <v>34</v>
      </c>
      <c r="B22" s="1">
        <v>0.0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 t="s">
        <v>35</v>
      </c>
      <c r="T22" s="1" t="s">
        <v>36</v>
      </c>
    </row>
    <row r="23">
      <c r="A23" s="10">
        <v>0.0</v>
      </c>
      <c r="B23" s="5">
        <v>73.0</v>
      </c>
      <c r="C23" s="5">
        <v>15.0</v>
      </c>
      <c r="D23" s="5">
        <v>12.0</v>
      </c>
      <c r="E23" s="5">
        <v>0.0</v>
      </c>
      <c r="F23" s="5">
        <v>1.0</v>
      </c>
      <c r="G23" s="5">
        <v>5.0</v>
      </c>
      <c r="H23" s="5">
        <v>24.0</v>
      </c>
      <c r="I23" s="5">
        <v>12.0</v>
      </c>
      <c r="J23" s="5">
        <v>8.0</v>
      </c>
      <c r="K23" s="5">
        <v>0.0</v>
      </c>
      <c r="L23" s="5">
        <v>5.0</v>
      </c>
      <c r="M23" s="5">
        <v>6.0</v>
      </c>
      <c r="N23" s="5">
        <v>2.0</v>
      </c>
      <c r="O23" s="5">
        <v>5.0</v>
      </c>
      <c r="P23" s="5">
        <v>4.0</v>
      </c>
      <c r="Q23" s="5">
        <v>4.0</v>
      </c>
      <c r="R23" s="5">
        <v>1.0</v>
      </c>
      <c r="S23" s="7">
        <f>IFERROR(__xludf.DUMMYFUNCTION("LARGE(UNIQUE(B23:R23),2)"),24.0)</f>
        <v>24</v>
      </c>
      <c r="T23" s="7">
        <f t="shared" ref="T23:T39" si="9">S23/O2</f>
        <v>0.2068965517</v>
      </c>
    </row>
    <row r="24">
      <c r="A24" s="10">
        <v>1.0</v>
      </c>
      <c r="B24" s="5">
        <v>6.0</v>
      </c>
      <c r="C24" s="5">
        <v>111.0</v>
      </c>
      <c r="D24" s="5">
        <v>18.0</v>
      </c>
      <c r="E24" s="5">
        <v>0.0</v>
      </c>
      <c r="F24" s="5">
        <v>1.0</v>
      </c>
      <c r="G24" s="5">
        <v>9.0</v>
      </c>
      <c r="H24" s="5">
        <v>27.0</v>
      </c>
      <c r="I24" s="5">
        <v>9.0</v>
      </c>
      <c r="J24" s="5">
        <v>4.0</v>
      </c>
      <c r="K24" s="5">
        <v>1.0</v>
      </c>
      <c r="L24" s="5">
        <v>7.0</v>
      </c>
      <c r="M24" s="5">
        <v>4.0</v>
      </c>
      <c r="N24" s="5">
        <v>2.0</v>
      </c>
      <c r="O24" s="5">
        <v>4.0</v>
      </c>
      <c r="P24" s="5">
        <v>9.0</v>
      </c>
      <c r="Q24" s="5">
        <v>9.0</v>
      </c>
      <c r="R24" s="5">
        <v>3.0</v>
      </c>
      <c r="S24" s="7">
        <f>IFERROR(__xludf.DUMMYFUNCTION("LARGE(UNIQUE(B24:R24),2)"),27.0)</f>
        <v>27</v>
      </c>
      <c r="T24" s="7">
        <f t="shared" si="9"/>
        <v>0.1075697211</v>
      </c>
    </row>
    <row r="25">
      <c r="A25" s="10">
        <v>2.0</v>
      </c>
      <c r="B25" s="5">
        <v>8.0</v>
      </c>
      <c r="C25" s="5">
        <v>17.0</v>
      </c>
      <c r="D25" s="5">
        <v>64.0</v>
      </c>
      <c r="E25" s="5">
        <v>0.0</v>
      </c>
      <c r="F25" s="5">
        <v>3.0</v>
      </c>
      <c r="G25" s="5">
        <v>9.0</v>
      </c>
      <c r="H25" s="5">
        <v>30.0</v>
      </c>
      <c r="I25" s="5">
        <v>4.0</v>
      </c>
      <c r="J25" s="5">
        <v>1.0</v>
      </c>
      <c r="K25" s="5">
        <v>0.0</v>
      </c>
      <c r="L25" s="5">
        <v>5.0</v>
      </c>
      <c r="M25" s="5">
        <v>1.0</v>
      </c>
      <c r="N25" s="5">
        <v>1.0</v>
      </c>
      <c r="O25" s="5">
        <v>5.0</v>
      </c>
      <c r="P25" s="5">
        <v>7.0</v>
      </c>
      <c r="Q25" s="5">
        <v>1.0</v>
      </c>
      <c r="R25" s="5">
        <v>2.0</v>
      </c>
      <c r="S25" s="7">
        <f>IFERROR(__xludf.DUMMYFUNCTION("LARGE(UNIQUE(B25:R25),2)"),30.0)</f>
        <v>30</v>
      </c>
      <c r="T25" s="7">
        <f t="shared" si="9"/>
        <v>0.1744186047</v>
      </c>
    </row>
    <row r="26">
      <c r="A26" s="10">
        <v>3.0</v>
      </c>
      <c r="B26" s="5">
        <v>0.0</v>
      </c>
      <c r="C26" s="5">
        <v>3.0</v>
      </c>
      <c r="D26" s="5">
        <v>1.0</v>
      </c>
      <c r="E26" s="5">
        <v>11.0</v>
      </c>
      <c r="F26" s="5">
        <v>0.0</v>
      </c>
      <c r="G26" s="5">
        <v>1.0</v>
      </c>
      <c r="H26" s="5">
        <v>3.0</v>
      </c>
      <c r="I26" s="5">
        <v>1.0</v>
      </c>
      <c r="J26" s="5">
        <v>1.0</v>
      </c>
      <c r="K26" s="5">
        <v>0.0</v>
      </c>
      <c r="L26" s="5">
        <v>1.0</v>
      </c>
      <c r="M26" s="5">
        <v>1.0</v>
      </c>
      <c r="N26" s="5">
        <v>2.0</v>
      </c>
      <c r="O26" s="5">
        <v>0.0</v>
      </c>
      <c r="P26" s="5">
        <v>2.0</v>
      </c>
      <c r="Q26" s="5">
        <v>1.0</v>
      </c>
      <c r="R26" s="5">
        <v>0.0</v>
      </c>
      <c r="S26" s="7">
        <f>IFERROR(__xludf.DUMMYFUNCTION("LARGE(UNIQUE(B26:R26),2)"),3.0)</f>
        <v>3</v>
      </c>
      <c r="T26" s="7">
        <f t="shared" si="9"/>
        <v>0.2142857143</v>
      </c>
    </row>
    <row r="27">
      <c r="A27" s="10">
        <v>4.0</v>
      </c>
      <c r="B27" s="5">
        <v>0.0</v>
      </c>
      <c r="C27" s="5">
        <v>0.0</v>
      </c>
      <c r="D27" s="5">
        <v>2.0</v>
      </c>
      <c r="E27" s="5">
        <v>0.0</v>
      </c>
      <c r="F27" s="5">
        <v>25.0</v>
      </c>
      <c r="G27" s="5">
        <v>3.0</v>
      </c>
      <c r="H27" s="5">
        <v>13.0</v>
      </c>
      <c r="I27" s="5">
        <v>2.0</v>
      </c>
      <c r="J27" s="5">
        <v>0.0</v>
      </c>
      <c r="K27" s="5">
        <v>0.0</v>
      </c>
      <c r="L27" s="5">
        <v>0.0</v>
      </c>
      <c r="M27" s="5">
        <v>2.0</v>
      </c>
      <c r="N27" s="5">
        <v>3.0</v>
      </c>
      <c r="O27" s="5">
        <v>4.0</v>
      </c>
      <c r="P27" s="5">
        <v>0.0</v>
      </c>
      <c r="Q27" s="5">
        <v>0.0</v>
      </c>
      <c r="R27" s="5">
        <v>4.0</v>
      </c>
      <c r="S27" s="7">
        <f>IFERROR(__xludf.DUMMYFUNCTION("LARGE(UNIQUE(B27:R27),2)"),13.0)</f>
        <v>13</v>
      </c>
      <c r="T27" s="7">
        <f t="shared" si="9"/>
        <v>0.224137931</v>
      </c>
    </row>
    <row r="28">
      <c r="A28" s="10">
        <v>5.0</v>
      </c>
      <c r="B28" s="5">
        <v>2.0</v>
      </c>
      <c r="C28" s="5">
        <v>12.0</v>
      </c>
      <c r="D28" s="5">
        <v>12.0</v>
      </c>
      <c r="E28" s="5">
        <v>0.0</v>
      </c>
      <c r="F28" s="5">
        <v>1.0</v>
      </c>
      <c r="G28" s="5">
        <v>99.0</v>
      </c>
      <c r="H28" s="5">
        <v>17.0</v>
      </c>
      <c r="I28" s="5">
        <v>7.0</v>
      </c>
      <c r="J28" s="5">
        <v>6.0</v>
      </c>
      <c r="K28" s="5">
        <v>0.0</v>
      </c>
      <c r="L28" s="5">
        <v>6.0</v>
      </c>
      <c r="M28" s="5">
        <v>5.0</v>
      </c>
      <c r="N28" s="5">
        <v>0.0</v>
      </c>
      <c r="O28" s="5">
        <v>9.0</v>
      </c>
      <c r="P28" s="5">
        <v>3.0</v>
      </c>
      <c r="Q28" s="5">
        <v>8.0</v>
      </c>
      <c r="R28" s="5">
        <v>3.0</v>
      </c>
      <c r="S28" s="7">
        <f>IFERROR(__xludf.DUMMYFUNCTION("LARGE(UNIQUE(B28:R28),2)"),17.0)</f>
        <v>17</v>
      </c>
      <c r="T28" s="7">
        <f t="shared" si="9"/>
        <v>0.09090909091</v>
      </c>
    </row>
    <row r="29">
      <c r="A29" s="10">
        <v>6.0</v>
      </c>
      <c r="B29" s="5">
        <v>4.0</v>
      </c>
      <c r="C29" s="5">
        <v>21.0</v>
      </c>
      <c r="D29" s="5">
        <v>7.0</v>
      </c>
      <c r="E29" s="5">
        <v>0.0</v>
      </c>
      <c r="F29" s="5">
        <v>6.0</v>
      </c>
      <c r="G29" s="5">
        <v>7.0</v>
      </c>
      <c r="H29" s="5">
        <v>232.0</v>
      </c>
      <c r="I29" s="5">
        <v>9.0</v>
      </c>
      <c r="J29" s="5">
        <v>9.0</v>
      </c>
      <c r="K29" s="5">
        <v>0.0</v>
      </c>
      <c r="L29" s="5">
        <v>3.0</v>
      </c>
      <c r="M29" s="5">
        <v>11.0</v>
      </c>
      <c r="N29" s="5">
        <v>6.0</v>
      </c>
      <c r="O29" s="5">
        <v>11.0</v>
      </c>
      <c r="P29" s="5">
        <v>12.0</v>
      </c>
      <c r="Q29" s="5">
        <v>9.0</v>
      </c>
      <c r="R29" s="5">
        <v>13.0</v>
      </c>
      <c r="S29" s="7">
        <f>IFERROR(__xludf.DUMMYFUNCTION("LARGE(UNIQUE(B29:R29),2)"),21.0)</f>
        <v>21</v>
      </c>
      <c r="T29" s="7">
        <f t="shared" si="9"/>
        <v>0.03984819734</v>
      </c>
    </row>
    <row r="30">
      <c r="A30" s="10">
        <v>7.0</v>
      </c>
      <c r="B30" s="5">
        <v>3.0</v>
      </c>
      <c r="C30" s="5">
        <v>7.0</v>
      </c>
      <c r="D30" s="5">
        <v>4.0</v>
      </c>
      <c r="E30" s="5">
        <v>0.0</v>
      </c>
      <c r="F30" s="5">
        <v>4.0</v>
      </c>
      <c r="G30" s="5">
        <v>7.0</v>
      </c>
      <c r="H30" s="5">
        <v>14.0</v>
      </c>
      <c r="I30" s="5">
        <v>63.0</v>
      </c>
      <c r="J30" s="5">
        <v>1.0</v>
      </c>
      <c r="K30" s="5">
        <v>0.0</v>
      </c>
      <c r="L30" s="5">
        <v>4.0</v>
      </c>
      <c r="M30" s="5">
        <v>5.0</v>
      </c>
      <c r="N30" s="5">
        <v>0.0</v>
      </c>
      <c r="O30" s="5">
        <v>3.0</v>
      </c>
      <c r="P30" s="5">
        <v>6.0</v>
      </c>
      <c r="Q30" s="5">
        <v>3.0</v>
      </c>
      <c r="R30" s="5">
        <v>2.0</v>
      </c>
      <c r="S30" s="7">
        <f>IFERROR(__xludf.DUMMYFUNCTION("LARGE(UNIQUE(B30:R30),2)"),14.0)</f>
        <v>14</v>
      </c>
      <c r="T30" s="7">
        <f t="shared" si="9"/>
        <v>0.106870229</v>
      </c>
    </row>
    <row r="31">
      <c r="A31" s="10">
        <v>8.0</v>
      </c>
      <c r="B31" s="5">
        <v>7.0</v>
      </c>
      <c r="C31" s="5">
        <v>13.0</v>
      </c>
      <c r="D31" s="5">
        <v>12.0</v>
      </c>
      <c r="E31" s="5">
        <v>1.0</v>
      </c>
      <c r="F31" s="5">
        <v>3.0</v>
      </c>
      <c r="G31" s="5">
        <v>4.0</v>
      </c>
      <c r="H31" s="5">
        <v>28.0</v>
      </c>
      <c r="I31" s="5">
        <v>8.0</v>
      </c>
      <c r="J31" s="5">
        <v>127.0</v>
      </c>
      <c r="K31" s="5">
        <v>1.0</v>
      </c>
      <c r="L31" s="5">
        <v>6.0</v>
      </c>
      <c r="M31" s="5">
        <v>9.0</v>
      </c>
      <c r="N31" s="5">
        <v>9.0</v>
      </c>
      <c r="O31" s="5">
        <v>8.0</v>
      </c>
      <c r="P31" s="5">
        <v>8.0</v>
      </c>
      <c r="Q31" s="5">
        <v>8.0</v>
      </c>
      <c r="R31" s="5">
        <v>10.0</v>
      </c>
      <c r="S31" s="7">
        <f>IFERROR(__xludf.DUMMYFUNCTION("LARGE(UNIQUE(B31:R31),2)"),28.0)</f>
        <v>28</v>
      </c>
      <c r="T31" s="7">
        <f t="shared" si="9"/>
        <v>0.1458333333</v>
      </c>
    </row>
    <row r="32">
      <c r="A32" s="10">
        <v>9.0</v>
      </c>
      <c r="B32" s="5">
        <v>2.0</v>
      </c>
      <c r="C32" s="5">
        <v>1.0</v>
      </c>
      <c r="D32" s="5">
        <v>0.0</v>
      </c>
      <c r="E32" s="5">
        <v>0.0</v>
      </c>
      <c r="F32" s="5">
        <v>0.0</v>
      </c>
      <c r="G32" s="5">
        <v>0.0</v>
      </c>
      <c r="H32" s="5">
        <v>1.0</v>
      </c>
      <c r="I32" s="5">
        <v>1.0</v>
      </c>
      <c r="J32" s="5">
        <v>3.0</v>
      </c>
      <c r="K32" s="5">
        <v>7.0</v>
      </c>
      <c r="L32" s="5">
        <v>0.0</v>
      </c>
      <c r="M32" s="5">
        <v>0.0</v>
      </c>
      <c r="N32" s="5">
        <v>2.0</v>
      </c>
      <c r="O32" s="5">
        <v>0.0</v>
      </c>
      <c r="P32" s="5">
        <v>1.0</v>
      </c>
      <c r="Q32" s="5">
        <v>0.0</v>
      </c>
      <c r="R32" s="5">
        <v>0.0</v>
      </c>
      <c r="S32" s="7">
        <f>IFERROR(__xludf.DUMMYFUNCTION("LARGE(UNIQUE(B32:R32),2)"),3.0)</f>
        <v>3</v>
      </c>
      <c r="T32" s="7">
        <f t="shared" si="9"/>
        <v>0.2307692308</v>
      </c>
    </row>
    <row r="33">
      <c r="A33" s="10">
        <v>10.0</v>
      </c>
      <c r="B33" s="5">
        <v>0.0</v>
      </c>
      <c r="C33" s="5">
        <v>5.0</v>
      </c>
      <c r="D33" s="5">
        <v>4.0</v>
      </c>
      <c r="E33" s="5">
        <v>0.0</v>
      </c>
      <c r="F33" s="5">
        <v>1.0</v>
      </c>
      <c r="G33" s="5">
        <v>2.0</v>
      </c>
      <c r="H33" s="5">
        <v>11.0</v>
      </c>
      <c r="I33" s="5">
        <v>1.0</v>
      </c>
      <c r="J33" s="5">
        <v>3.0</v>
      </c>
      <c r="K33" s="5">
        <v>0.0</v>
      </c>
      <c r="L33" s="5">
        <v>43.0</v>
      </c>
      <c r="M33" s="5">
        <v>2.0</v>
      </c>
      <c r="N33" s="5">
        <v>1.0</v>
      </c>
      <c r="O33" s="5">
        <v>2.0</v>
      </c>
      <c r="P33" s="5">
        <v>2.0</v>
      </c>
      <c r="Q33" s="5">
        <v>0.0</v>
      </c>
      <c r="R33" s="5">
        <v>1.0</v>
      </c>
      <c r="S33" s="7">
        <f>IFERROR(__xludf.DUMMYFUNCTION("LARGE(UNIQUE(B33:R33),2)"),11.0)</f>
        <v>11</v>
      </c>
      <c r="T33" s="7">
        <f t="shared" si="9"/>
        <v>0.1078431373</v>
      </c>
    </row>
    <row r="34">
      <c r="A34" s="10">
        <v>11.0</v>
      </c>
      <c r="B34" s="5">
        <v>0.0</v>
      </c>
      <c r="C34" s="5">
        <v>7.0</v>
      </c>
      <c r="D34" s="5">
        <v>3.0</v>
      </c>
      <c r="E34" s="5">
        <v>1.0</v>
      </c>
      <c r="F34" s="5">
        <v>0.0</v>
      </c>
      <c r="G34" s="5">
        <v>6.0</v>
      </c>
      <c r="H34" s="5">
        <v>16.0</v>
      </c>
      <c r="I34" s="5">
        <v>1.0</v>
      </c>
      <c r="J34" s="5">
        <v>1.0</v>
      </c>
      <c r="K34" s="5">
        <v>0.0</v>
      </c>
      <c r="L34" s="5">
        <v>1.0</v>
      </c>
      <c r="M34" s="5">
        <v>100.0</v>
      </c>
      <c r="N34" s="5">
        <v>11.0</v>
      </c>
      <c r="O34" s="5">
        <v>12.0</v>
      </c>
      <c r="P34" s="5">
        <v>6.0</v>
      </c>
      <c r="Q34" s="5">
        <v>12.0</v>
      </c>
      <c r="R34" s="5">
        <v>3.0</v>
      </c>
      <c r="S34" s="7">
        <f>IFERROR(__xludf.DUMMYFUNCTION("LARGE(UNIQUE(B34:R34),2)"),16.0)</f>
        <v>16</v>
      </c>
      <c r="T34" s="7">
        <f t="shared" si="9"/>
        <v>0.08510638298</v>
      </c>
    </row>
    <row r="35">
      <c r="A35" s="10">
        <v>12.0</v>
      </c>
      <c r="B35" s="5">
        <v>3.0</v>
      </c>
      <c r="C35" s="5">
        <v>6.0</v>
      </c>
      <c r="D35" s="5">
        <v>6.0</v>
      </c>
      <c r="E35" s="5">
        <v>0.0</v>
      </c>
      <c r="F35" s="5">
        <v>3.0</v>
      </c>
      <c r="G35" s="5">
        <v>10.0</v>
      </c>
      <c r="H35" s="5">
        <v>21.0</v>
      </c>
      <c r="I35" s="5">
        <v>2.0</v>
      </c>
      <c r="J35" s="5">
        <v>5.0</v>
      </c>
      <c r="K35" s="5">
        <v>2.0</v>
      </c>
      <c r="L35" s="5">
        <v>2.0</v>
      </c>
      <c r="M35" s="5">
        <v>10.0</v>
      </c>
      <c r="N35" s="5">
        <v>100.0</v>
      </c>
      <c r="O35" s="5">
        <v>6.0</v>
      </c>
      <c r="P35" s="5">
        <v>19.0</v>
      </c>
      <c r="Q35" s="5">
        <v>16.0</v>
      </c>
      <c r="R35" s="5">
        <v>5.0</v>
      </c>
      <c r="S35" s="7">
        <f>IFERROR(__xludf.DUMMYFUNCTION("LARGE(UNIQUE(B35:R35),2)"),21.0)</f>
        <v>21</v>
      </c>
      <c r="T35" s="7">
        <f t="shared" si="9"/>
        <v>0.135483871</v>
      </c>
    </row>
    <row r="36">
      <c r="A36" s="10">
        <v>13.0</v>
      </c>
      <c r="B36" s="5">
        <v>2.0</v>
      </c>
      <c r="C36" s="5">
        <v>12.0</v>
      </c>
      <c r="D36" s="5">
        <v>11.0</v>
      </c>
      <c r="E36" s="5">
        <v>0.0</v>
      </c>
      <c r="F36" s="5">
        <v>1.0</v>
      </c>
      <c r="G36" s="5">
        <v>12.0</v>
      </c>
      <c r="H36" s="5">
        <v>20.0</v>
      </c>
      <c r="I36" s="5">
        <v>5.0</v>
      </c>
      <c r="J36" s="5">
        <v>7.0</v>
      </c>
      <c r="K36" s="5">
        <v>1.0</v>
      </c>
      <c r="L36" s="5">
        <v>7.0</v>
      </c>
      <c r="M36" s="5">
        <v>10.0</v>
      </c>
      <c r="N36" s="5">
        <v>6.0</v>
      </c>
      <c r="O36" s="5">
        <v>122.0</v>
      </c>
      <c r="P36" s="5">
        <v>13.0</v>
      </c>
      <c r="Q36" s="5">
        <v>11.0</v>
      </c>
      <c r="R36" s="5">
        <v>5.0</v>
      </c>
      <c r="S36" s="7">
        <f>IFERROR(__xludf.DUMMYFUNCTION("LARGE(UNIQUE(B36:R36),2)"),20.0)</f>
        <v>20</v>
      </c>
      <c r="T36" s="7">
        <f t="shared" si="9"/>
        <v>0.0956937799</v>
      </c>
    </row>
    <row r="37">
      <c r="A37" s="10">
        <v>14.0</v>
      </c>
      <c r="B37" s="5">
        <v>3.0</v>
      </c>
      <c r="C37" s="5">
        <v>14.0</v>
      </c>
      <c r="D37" s="5">
        <v>9.0</v>
      </c>
      <c r="E37" s="5">
        <v>0.0</v>
      </c>
      <c r="F37" s="5">
        <v>6.0</v>
      </c>
      <c r="G37" s="5">
        <v>10.0</v>
      </c>
      <c r="H37" s="5">
        <v>41.0</v>
      </c>
      <c r="I37" s="5">
        <v>2.0</v>
      </c>
      <c r="J37" s="5">
        <v>12.0</v>
      </c>
      <c r="K37" s="5">
        <v>1.0</v>
      </c>
      <c r="L37" s="5">
        <v>9.0</v>
      </c>
      <c r="M37" s="5">
        <v>12.0</v>
      </c>
      <c r="N37" s="5">
        <v>6.0</v>
      </c>
      <c r="O37" s="5">
        <v>11.0</v>
      </c>
      <c r="P37" s="5">
        <v>163.0</v>
      </c>
      <c r="Q37" s="5">
        <v>14.0</v>
      </c>
      <c r="R37" s="5">
        <v>5.0</v>
      </c>
      <c r="S37" s="7">
        <f>IFERROR(__xludf.DUMMYFUNCTION("LARGE(UNIQUE(B37:R37),2)"),41.0)</f>
        <v>41</v>
      </c>
      <c r="T37" s="7">
        <f t="shared" si="9"/>
        <v>0.1496350365</v>
      </c>
    </row>
    <row r="38">
      <c r="A38" s="10">
        <v>15.0</v>
      </c>
      <c r="B38" s="5">
        <v>3.0</v>
      </c>
      <c r="C38" s="5">
        <v>3.0</v>
      </c>
      <c r="D38" s="5">
        <v>3.0</v>
      </c>
      <c r="E38" s="5">
        <v>1.0</v>
      </c>
      <c r="F38" s="5">
        <v>3.0</v>
      </c>
      <c r="G38" s="5">
        <v>2.0</v>
      </c>
      <c r="H38" s="5">
        <v>16.0</v>
      </c>
      <c r="I38" s="5">
        <v>1.0</v>
      </c>
      <c r="J38" s="5">
        <v>3.0</v>
      </c>
      <c r="K38" s="5">
        <v>0.0</v>
      </c>
      <c r="L38" s="5">
        <v>1.0</v>
      </c>
      <c r="M38" s="5">
        <v>7.0</v>
      </c>
      <c r="N38" s="5">
        <v>2.0</v>
      </c>
      <c r="O38" s="5">
        <v>3.0</v>
      </c>
      <c r="P38" s="5">
        <v>13.0</v>
      </c>
      <c r="Q38" s="5">
        <v>59.0</v>
      </c>
      <c r="R38" s="5">
        <v>4.0</v>
      </c>
      <c r="S38" s="7">
        <f>IFERROR(__xludf.DUMMYFUNCTION("LARGE(UNIQUE(B38:R38),2)"),16.0)</f>
        <v>16</v>
      </c>
      <c r="T38" s="7">
        <f t="shared" si="9"/>
        <v>0.1006289308</v>
      </c>
    </row>
    <row r="39">
      <c r="A39" s="10">
        <v>16.0</v>
      </c>
      <c r="B39" s="5">
        <v>0.0</v>
      </c>
      <c r="C39" s="5">
        <v>4.0</v>
      </c>
      <c r="D39" s="5">
        <v>4.0</v>
      </c>
      <c r="E39" s="5">
        <v>0.0</v>
      </c>
      <c r="F39" s="5">
        <v>0.0</v>
      </c>
      <c r="G39" s="5">
        <v>1.0</v>
      </c>
      <c r="H39" s="5">
        <v>13.0</v>
      </c>
      <c r="I39" s="5">
        <v>3.0</v>
      </c>
      <c r="J39" s="5">
        <v>1.0</v>
      </c>
      <c r="K39" s="5">
        <v>0.0</v>
      </c>
      <c r="L39" s="5">
        <v>2.0</v>
      </c>
      <c r="M39" s="5">
        <v>3.0</v>
      </c>
      <c r="N39" s="5">
        <v>2.0</v>
      </c>
      <c r="O39" s="5">
        <v>4.0</v>
      </c>
      <c r="P39" s="5">
        <v>6.0</v>
      </c>
      <c r="Q39" s="5">
        <v>4.0</v>
      </c>
      <c r="R39" s="5">
        <v>36.0</v>
      </c>
      <c r="S39" s="7">
        <f>IFERROR(__xludf.DUMMYFUNCTION("LARGE(UNIQUE(B39:R39),2)"),13.0)</f>
        <v>13</v>
      </c>
      <c r="T39" s="7">
        <f t="shared" si="9"/>
        <v>0.1340206186</v>
      </c>
    </row>
    <row r="40">
      <c r="A40" s="10"/>
      <c r="B40" s="7">
        <f>IFERROR(__xludf.DUMMYFUNCTION("LARGE(UNIQUE(B23:B39),2)"),8.0)</f>
        <v>8</v>
      </c>
      <c r="C40" s="7">
        <f>IFERROR(__xludf.DUMMYFUNCTION("LARGE(UNIQUE(C23:C39),2)"),21.0)</f>
        <v>21</v>
      </c>
      <c r="D40" s="7">
        <f>IFERROR(__xludf.DUMMYFUNCTION("LARGE(UNIQUE(D23:D39),2)"),18.0)</f>
        <v>18</v>
      </c>
      <c r="E40" s="7">
        <f>IFERROR(__xludf.DUMMYFUNCTION("LARGE(UNIQUE(E23:E39),2)"),1.0)</f>
        <v>1</v>
      </c>
      <c r="F40" s="7">
        <f>IFERROR(__xludf.DUMMYFUNCTION("LARGE(UNIQUE(F23:F39),2)"),6.0)</f>
        <v>6</v>
      </c>
      <c r="G40" s="7">
        <f>IFERROR(__xludf.DUMMYFUNCTION("LARGE(UNIQUE(G23:G39),2)"),12.0)</f>
        <v>12</v>
      </c>
      <c r="H40" s="7">
        <f>IFERROR(__xludf.DUMMYFUNCTION("LARGE(UNIQUE(H23:H39),2)"),41.0)</f>
        <v>41</v>
      </c>
      <c r="I40" s="7">
        <f>IFERROR(__xludf.DUMMYFUNCTION("LARGE(UNIQUE(I23:I39),2)"),12.0)</f>
        <v>12</v>
      </c>
      <c r="J40" s="7">
        <f>IFERROR(__xludf.DUMMYFUNCTION("LARGE(UNIQUE(J23:J39),2)"),12.0)</f>
        <v>12</v>
      </c>
      <c r="K40" s="7">
        <f>IFERROR(__xludf.DUMMYFUNCTION("LARGE(UNIQUE(K23:K39),2)"),2.0)</f>
        <v>2</v>
      </c>
      <c r="L40" s="7">
        <f>IFERROR(__xludf.DUMMYFUNCTION("LARGE(UNIQUE(L23:L39),2)"),9.0)</f>
        <v>9</v>
      </c>
      <c r="M40" s="7">
        <f>IFERROR(__xludf.DUMMYFUNCTION("LARGE(UNIQUE(M23:M39),2)"),12.0)</f>
        <v>12</v>
      </c>
      <c r="N40" s="7">
        <f>IFERROR(__xludf.DUMMYFUNCTION("LARGE(UNIQUE(N23:N39),2)"),11.0)</f>
        <v>11</v>
      </c>
      <c r="O40" s="7">
        <f>IFERROR(__xludf.DUMMYFUNCTION("LARGE(UNIQUE(O23:O39),2)"),12.0)</f>
        <v>12</v>
      </c>
      <c r="P40" s="7">
        <f>IFERROR(__xludf.DUMMYFUNCTION("LARGE(UNIQUE(P23:P39),2)"),19.0)</f>
        <v>19</v>
      </c>
      <c r="Q40" s="7">
        <f>IFERROR(__xludf.DUMMYFUNCTION("LARGE(UNIQUE(Q23:Q39),2)"),16.0)</f>
        <v>16</v>
      </c>
      <c r="R40" s="7">
        <f>IFERROR(__xludf.DUMMYFUNCTION("LARGE(UNIQUE(R23:R39),2)"),13.0)</f>
        <v>13</v>
      </c>
      <c r="S40" s="7">
        <f>max(S23:S39)</f>
        <v>41</v>
      </c>
    </row>
    <row r="41">
      <c r="T41" s="7">
        <f>max(T23:T39)</f>
        <v>0.2307692308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</row>
    <row r="48">
      <c r="A48" s="14">
        <v>0.0</v>
      </c>
      <c r="B48" s="15" t="s">
        <v>38</v>
      </c>
      <c r="C48" s="11">
        <v>161.0</v>
      </c>
      <c r="D48" s="11">
        <v>4315.0</v>
      </c>
      <c r="E48" s="11">
        <v>110.0</v>
      </c>
      <c r="F48" s="11">
        <v>107.0</v>
      </c>
      <c r="G48" s="16">
        <f t="shared" ref="G48:G64" si="10">C48/(C48+E48)</f>
        <v>0.594095941</v>
      </c>
      <c r="H48" s="16">
        <f t="shared" ref="H48:H64" si="11">C48/(C48+F48)</f>
        <v>0.6007462687</v>
      </c>
      <c r="I48" s="16">
        <f t="shared" ref="I48:I64" si="12">2*H48*G48/(H48+G48)</f>
        <v>0.5974025974</v>
      </c>
      <c r="J48" s="16">
        <f t="shared" ref="J48:J64" si="13">D48/(D48+E48)</f>
        <v>0.9751412429</v>
      </c>
      <c r="K48" s="16">
        <f t="shared" ref="K48:K64" si="14">(C48+D48)/(C48+D48+E48+F48)</f>
        <v>0.9537609205</v>
      </c>
      <c r="L48" s="16">
        <f t="shared" ref="L48:L64" si="15">1-K48</f>
        <v>0.04623907948</v>
      </c>
      <c r="M48" s="16"/>
      <c r="N48" s="16"/>
      <c r="O48" s="17">
        <f t="shared" ref="O48:O64" si="16">F48+C48</f>
        <v>268</v>
      </c>
    </row>
    <row r="49">
      <c r="A49" s="14">
        <v>1.0</v>
      </c>
      <c r="B49" s="15" t="s">
        <v>39</v>
      </c>
      <c r="C49" s="11">
        <v>258.0</v>
      </c>
      <c r="D49" s="11">
        <v>4147.0</v>
      </c>
      <c r="E49" s="11">
        <v>135.0</v>
      </c>
      <c r="F49" s="11">
        <v>153.0</v>
      </c>
      <c r="G49" s="16">
        <f t="shared" si="10"/>
        <v>0.6564885496</v>
      </c>
      <c r="H49" s="16">
        <f t="shared" si="11"/>
        <v>0.6277372263</v>
      </c>
      <c r="I49" s="16">
        <f t="shared" si="12"/>
        <v>0.6417910448</v>
      </c>
      <c r="J49" s="16">
        <f t="shared" si="13"/>
        <v>0.9684726763</v>
      </c>
      <c r="K49" s="16">
        <f t="shared" si="14"/>
        <v>0.9386320051</v>
      </c>
      <c r="L49" s="16">
        <f t="shared" si="15"/>
        <v>0.06136799489</v>
      </c>
      <c r="M49" s="16"/>
      <c r="N49" s="16"/>
      <c r="O49" s="17">
        <f t="shared" si="16"/>
        <v>411</v>
      </c>
    </row>
    <row r="50">
      <c r="A50" s="14">
        <v>2.0</v>
      </c>
      <c r="B50" s="18" t="s">
        <v>40</v>
      </c>
      <c r="C50" s="11">
        <v>68.0</v>
      </c>
      <c r="D50" s="11">
        <v>4514.0</v>
      </c>
      <c r="E50" s="11">
        <v>98.0</v>
      </c>
      <c r="F50" s="11">
        <v>13.0</v>
      </c>
      <c r="G50" s="16">
        <f t="shared" si="10"/>
        <v>0.4096385542</v>
      </c>
      <c r="H50" s="16">
        <f t="shared" si="11"/>
        <v>0.8395061728</v>
      </c>
      <c r="I50" s="16">
        <f t="shared" si="12"/>
        <v>0.5506072874</v>
      </c>
      <c r="J50" s="16">
        <f t="shared" si="13"/>
        <v>0.9787510841</v>
      </c>
      <c r="K50" s="16">
        <f t="shared" si="14"/>
        <v>0.976347752</v>
      </c>
      <c r="L50" s="16">
        <f t="shared" si="15"/>
        <v>0.02365224803</v>
      </c>
      <c r="M50" s="16"/>
      <c r="N50" s="16"/>
      <c r="O50" s="17">
        <f t="shared" si="16"/>
        <v>81</v>
      </c>
    </row>
    <row r="51">
      <c r="A51" s="14">
        <v>3.0</v>
      </c>
      <c r="B51" s="15" t="s">
        <v>41</v>
      </c>
      <c r="C51" s="11">
        <v>43.0</v>
      </c>
      <c r="D51" s="11">
        <v>4605.0</v>
      </c>
      <c r="E51" s="11">
        <v>36.0</v>
      </c>
      <c r="F51" s="11">
        <v>9.0</v>
      </c>
      <c r="G51" s="16">
        <f t="shared" si="10"/>
        <v>0.5443037975</v>
      </c>
      <c r="H51" s="16">
        <f t="shared" si="11"/>
        <v>0.8269230769</v>
      </c>
      <c r="I51" s="16">
        <f t="shared" si="12"/>
        <v>0.6564885496</v>
      </c>
      <c r="J51" s="16">
        <f t="shared" si="13"/>
        <v>0.9922430511</v>
      </c>
      <c r="K51" s="16">
        <f t="shared" si="14"/>
        <v>0.9904112508</v>
      </c>
      <c r="L51" s="16">
        <f t="shared" si="15"/>
        <v>0.009588749201</v>
      </c>
      <c r="M51" s="16"/>
      <c r="N51" s="16"/>
      <c r="O51" s="17">
        <f t="shared" si="16"/>
        <v>52</v>
      </c>
    </row>
    <row r="52">
      <c r="A52" s="14">
        <v>4.0</v>
      </c>
      <c r="B52" s="15" t="s">
        <v>42</v>
      </c>
      <c r="C52" s="11">
        <v>55.0</v>
      </c>
      <c r="D52" s="11">
        <v>4542.0</v>
      </c>
      <c r="E52" s="11">
        <v>55.0</v>
      </c>
      <c r="F52" s="11">
        <v>41.0</v>
      </c>
      <c r="G52" s="16">
        <f t="shared" si="10"/>
        <v>0.5</v>
      </c>
      <c r="H52" s="16">
        <f t="shared" si="11"/>
        <v>0.5729166667</v>
      </c>
      <c r="I52" s="16">
        <f t="shared" si="12"/>
        <v>0.5339805825</v>
      </c>
      <c r="J52" s="16">
        <f t="shared" si="13"/>
        <v>0.9880356754</v>
      </c>
      <c r="K52" s="16">
        <f t="shared" si="14"/>
        <v>0.9795440017</v>
      </c>
      <c r="L52" s="16">
        <f t="shared" si="15"/>
        <v>0.0204559983</v>
      </c>
      <c r="M52" s="16"/>
      <c r="N52" s="16"/>
      <c r="O52" s="17">
        <f t="shared" si="16"/>
        <v>96</v>
      </c>
    </row>
    <row r="53">
      <c r="A53" s="14">
        <v>5.0</v>
      </c>
      <c r="B53" s="15" t="s">
        <v>43</v>
      </c>
      <c r="C53" s="11">
        <v>153.0</v>
      </c>
      <c r="D53" s="11">
        <v>4372.0</v>
      </c>
      <c r="E53" s="11">
        <v>104.0</v>
      </c>
      <c r="F53" s="11">
        <v>64.0</v>
      </c>
      <c r="G53" s="16">
        <f t="shared" si="10"/>
        <v>0.5953307393</v>
      </c>
      <c r="H53" s="16">
        <f t="shared" si="11"/>
        <v>0.7050691244</v>
      </c>
      <c r="I53" s="16">
        <f t="shared" si="12"/>
        <v>0.6455696203</v>
      </c>
      <c r="J53" s="16">
        <f t="shared" si="13"/>
        <v>0.9767649687</v>
      </c>
      <c r="K53" s="16">
        <f t="shared" si="14"/>
        <v>0.964202003</v>
      </c>
      <c r="L53" s="16">
        <f t="shared" si="15"/>
        <v>0.03579799702</v>
      </c>
      <c r="M53" s="16"/>
      <c r="N53" s="16"/>
      <c r="O53" s="17">
        <f t="shared" si="16"/>
        <v>217</v>
      </c>
    </row>
    <row r="54">
      <c r="A54" s="14">
        <v>6.0</v>
      </c>
      <c r="B54" s="15" t="s">
        <v>44</v>
      </c>
      <c r="C54" s="11">
        <v>336.0</v>
      </c>
      <c r="D54" s="11">
        <v>4040.0</v>
      </c>
      <c r="E54" s="11">
        <v>211.0</v>
      </c>
      <c r="F54" s="11">
        <v>106.0</v>
      </c>
      <c r="G54" s="16">
        <f t="shared" si="10"/>
        <v>0.6142595978</v>
      </c>
      <c r="H54" s="16">
        <f t="shared" si="11"/>
        <v>0.7601809955</v>
      </c>
      <c r="I54" s="16">
        <f t="shared" si="12"/>
        <v>0.6794742164</v>
      </c>
      <c r="J54" s="16">
        <f t="shared" si="13"/>
        <v>0.9503646201</v>
      </c>
      <c r="K54" s="16">
        <f t="shared" si="14"/>
        <v>0.932452589</v>
      </c>
      <c r="L54" s="16">
        <f t="shared" si="15"/>
        <v>0.06754741104</v>
      </c>
      <c r="M54" s="16"/>
      <c r="N54" s="16"/>
      <c r="O54" s="17">
        <f t="shared" si="16"/>
        <v>442</v>
      </c>
    </row>
    <row r="55">
      <c r="A55" s="14">
        <v>7.0</v>
      </c>
      <c r="B55" s="15" t="s">
        <v>45</v>
      </c>
      <c r="C55" s="11">
        <v>147.0</v>
      </c>
      <c r="D55" s="11">
        <v>4365.0</v>
      </c>
      <c r="E55" s="11">
        <v>124.0</v>
      </c>
      <c r="F55" s="11">
        <v>57.0</v>
      </c>
      <c r="G55" s="16">
        <f t="shared" si="10"/>
        <v>0.5424354244</v>
      </c>
      <c r="H55" s="16">
        <f t="shared" si="11"/>
        <v>0.7205882353</v>
      </c>
      <c r="I55" s="16">
        <f t="shared" si="12"/>
        <v>0.6189473684</v>
      </c>
      <c r="J55" s="16">
        <f t="shared" si="13"/>
        <v>0.9723769214</v>
      </c>
      <c r="K55" s="16">
        <f t="shared" si="14"/>
        <v>0.9614319199</v>
      </c>
      <c r="L55" s="16">
        <f t="shared" si="15"/>
        <v>0.03856808012</v>
      </c>
      <c r="M55" s="16"/>
      <c r="N55" s="16"/>
      <c r="O55" s="17">
        <f t="shared" si="16"/>
        <v>204</v>
      </c>
    </row>
    <row r="56">
      <c r="A56" s="14">
        <v>8.0</v>
      </c>
      <c r="B56" s="15" t="s">
        <v>46</v>
      </c>
      <c r="C56" s="11">
        <v>212.0</v>
      </c>
      <c r="D56" s="11">
        <v>4221.0</v>
      </c>
      <c r="E56" s="11">
        <v>206.0</v>
      </c>
      <c r="F56" s="11">
        <v>54.0</v>
      </c>
      <c r="G56" s="16">
        <f t="shared" si="10"/>
        <v>0.5071770335</v>
      </c>
      <c r="H56" s="16">
        <f t="shared" si="11"/>
        <v>0.7969924812</v>
      </c>
      <c r="I56" s="16">
        <f t="shared" si="12"/>
        <v>0.6198830409</v>
      </c>
      <c r="J56" s="16">
        <f t="shared" si="13"/>
        <v>0.9534673594</v>
      </c>
      <c r="K56" s="16">
        <f t="shared" si="14"/>
        <v>0.944598338</v>
      </c>
      <c r="L56" s="16">
        <f t="shared" si="15"/>
        <v>0.05540166205</v>
      </c>
      <c r="M56" s="16"/>
      <c r="N56" s="16"/>
      <c r="O56" s="17">
        <f t="shared" si="16"/>
        <v>266</v>
      </c>
    </row>
    <row r="57">
      <c r="A57" s="14">
        <v>9.0</v>
      </c>
      <c r="B57" s="15" t="s">
        <v>47</v>
      </c>
      <c r="C57" s="11">
        <v>15.0</v>
      </c>
      <c r="D57" s="11">
        <v>4647.0</v>
      </c>
      <c r="E57" s="11">
        <v>24.0</v>
      </c>
      <c r="F57" s="11">
        <v>7.0</v>
      </c>
      <c r="G57" s="16">
        <f t="shared" si="10"/>
        <v>0.3846153846</v>
      </c>
      <c r="H57" s="16">
        <f t="shared" si="11"/>
        <v>0.6818181818</v>
      </c>
      <c r="I57" s="16">
        <f t="shared" si="12"/>
        <v>0.4918032787</v>
      </c>
      <c r="J57" s="16">
        <f t="shared" si="13"/>
        <v>0.9948619139</v>
      </c>
      <c r="K57" s="16">
        <f t="shared" si="14"/>
        <v>0.9933944172</v>
      </c>
      <c r="L57" s="16">
        <f t="shared" si="15"/>
        <v>0.006605582783</v>
      </c>
      <c r="M57" s="16"/>
      <c r="N57" s="16"/>
      <c r="O57" s="17">
        <f t="shared" si="16"/>
        <v>22</v>
      </c>
    </row>
    <row r="58">
      <c r="A58" s="14">
        <v>10.0</v>
      </c>
      <c r="B58" s="15" t="s">
        <v>48</v>
      </c>
      <c r="C58" s="11">
        <v>89.0</v>
      </c>
      <c r="D58" s="11">
        <v>4491.0</v>
      </c>
      <c r="E58" s="11">
        <v>72.0</v>
      </c>
      <c r="F58" s="11">
        <v>41.0</v>
      </c>
      <c r="G58" s="16">
        <f t="shared" si="10"/>
        <v>0.5527950311</v>
      </c>
      <c r="H58" s="16">
        <f t="shared" si="11"/>
        <v>0.6846153846</v>
      </c>
      <c r="I58" s="16">
        <f t="shared" si="12"/>
        <v>0.6116838488</v>
      </c>
      <c r="J58" s="16">
        <f t="shared" si="13"/>
        <v>0.9842209073</v>
      </c>
      <c r="K58" s="16">
        <f t="shared" si="14"/>
        <v>0.9759215853</v>
      </c>
      <c r="L58" s="16">
        <f t="shared" si="15"/>
        <v>0.02407841466</v>
      </c>
      <c r="M58" s="16"/>
      <c r="N58" s="16"/>
      <c r="O58" s="17">
        <f t="shared" si="16"/>
        <v>130</v>
      </c>
    </row>
    <row r="59">
      <c r="A59" s="14">
        <v>11.0</v>
      </c>
      <c r="B59" s="15" t="s">
        <v>49</v>
      </c>
      <c r="C59" s="11">
        <v>86.0</v>
      </c>
      <c r="D59" s="11">
        <v>4485.0</v>
      </c>
      <c r="E59" s="11">
        <v>78.0</v>
      </c>
      <c r="F59" s="11">
        <v>44.0</v>
      </c>
      <c r="G59" s="16">
        <f t="shared" si="10"/>
        <v>0.5243902439</v>
      </c>
      <c r="H59" s="16">
        <f t="shared" si="11"/>
        <v>0.6615384615</v>
      </c>
      <c r="I59" s="16">
        <f t="shared" si="12"/>
        <v>0.5850340136</v>
      </c>
      <c r="J59" s="16">
        <f t="shared" si="13"/>
        <v>0.9829059829</v>
      </c>
      <c r="K59" s="16">
        <f t="shared" si="14"/>
        <v>0.9740038355</v>
      </c>
      <c r="L59" s="16">
        <f t="shared" si="15"/>
        <v>0.0259961645</v>
      </c>
      <c r="M59" s="16"/>
      <c r="N59" s="16"/>
      <c r="O59" s="17">
        <f t="shared" si="16"/>
        <v>130</v>
      </c>
    </row>
    <row r="60">
      <c r="A60" s="14">
        <v>12.0</v>
      </c>
      <c r="B60" s="15" t="s">
        <v>50</v>
      </c>
      <c r="C60" s="11">
        <v>188.0</v>
      </c>
      <c r="D60" s="11">
        <v>4225.0</v>
      </c>
      <c r="E60" s="11">
        <v>223.0</v>
      </c>
      <c r="F60" s="11">
        <v>57.0</v>
      </c>
      <c r="G60" s="16">
        <f t="shared" si="10"/>
        <v>0.4574209246</v>
      </c>
      <c r="H60" s="16">
        <f t="shared" si="11"/>
        <v>0.7673469388</v>
      </c>
      <c r="I60" s="16">
        <f t="shared" si="12"/>
        <v>0.5731707317</v>
      </c>
      <c r="J60" s="16">
        <f t="shared" si="13"/>
        <v>0.9498651079</v>
      </c>
      <c r="K60" s="16">
        <f t="shared" si="14"/>
        <v>0.9403366716</v>
      </c>
      <c r="L60" s="16">
        <f t="shared" si="15"/>
        <v>0.05966332836</v>
      </c>
      <c r="M60" s="16"/>
      <c r="N60" s="16"/>
      <c r="O60" s="17">
        <f t="shared" si="16"/>
        <v>245</v>
      </c>
    </row>
    <row r="61">
      <c r="A61" s="14">
        <v>13.0</v>
      </c>
      <c r="B61" s="15" t="s">
        <v>51</v>
      </c>
      <c r="C61" s="11">
        <v>236.0</v>
      </c>
      <c r="D61" s="11">
        <v>4176.0</v>
      </c>
      <c r="E61" s="11">
        <v>170.0</v>
      </c>
      <c r="F61" s="11">
        <v>111.0</v>
      </c>
      <c r="G61" s="16">
        <f t="shared" si="10"/>
        <v>0.5812807882</v>
      </c>
      <c r="H61" s="16">
        <f t="shared" si="11"/>
        <v>0.6801152738</v>
      </c>
      <c r="I61" s="16">
        <f t="shared" si="12"/>
        <v>0.6268260292</v>
      </c>
      <c r="J61" s="16">
        <f t="shared" si="13"/>
        <v>0.9608835711</v>
      </c>
      <c r="K61" s="16">
        <f t="shared" si="14"/>
        <v>0.9401235883</v>
      </c>
      <c r="L61" s="16">
        <f t="shared" si="15"/>
        <v>0.05987641168</v>
      </c>
      <c r="M61" s="16"/>
      <c r="N61" s="16"/>
      <c r="O61" s="17">
        <f t="shared" si="16"/>
        <v>347</v>
      </c>
    </row>
    <row r="62">
      <c r="A62" s="14">
        <v>14.0</v>
      </c>
      <c r="B62" s="15" t="s">
        <v>52</v>
      </c>
      <c r="C62" s="11">
        <v>420.0</v>
      </c>
      <c r="D62" s="11">
        <v>3148.0</v>
      </c>
      <c r="E62" s="11">
        <v>107.0</v>
      </c>
      <c r="F62" s="11">
        <v>1018.0</v>
      </c>
      <c r="G62" s="16">
        <f t="shared" si="10"/>
        <v>0.7969639469</v>
      </c>
      <c r="H62" s="16">
        <f t="shared" si="11"/>
        <v>0.2920723227</v>
      </c>
      <c r="I62" s="16">
        <f t="shared" si="12"/>
        <v>0.427480916</v>
      </c>
      <c r="J62" s="16">
        <f t="shared" si="13"/>
        <v>0.9671274962</v>
      </c>
      <c r="K62" s="16">
        <f t="shared" si="14"/>
        <v>0.76028127</v>
      </c>
      <c r="L62" s="16">
        <f t="shared" si="15"/>
        <v>0.23971873</v>
      </c>
      <c r="M62" s="16"/>
      <c r="N62" s="16"/>
      <c r="O62" s="17">
        <f t="shared" si="16"/>
        <v>1438</v>
      </c>
    </row>
    <row r="63">
      <c r="A63" s="14">
        <v>15.0</v>
      </c>
      <c r="B63" s="15" t="s">
        <v>53</v>
      </c>
      <c r="C63" s="11">
        <v>151.0</v>
      </c>
      <c r="D63" s="11">
        <v>4354.0</v>
      </c>
      <c r="E63" s="11">
        <v>148.0</v>
      </c>
      <c r="F63" s="11">
        <v>40.0</v>
      </c>
      <c r="G63" s="16">
        <f t="shared" si="10"/>
        <v>0.5050167224</v>
      </c>
      <c r="H63" s="16">
        <f t="shared" si="11"/>
        <v>0.7905759162</v>
      </c>
      <c r="I63" s="16">
        <f t="shared" si="12"/>
        <v>0.6163265306</v>
      </c>
      <c r="J63" s="16">
        <f t="shared" si="13"/>
        <v>0.9671257219</v>
      </c>
      <c r="K63" s="16">
        <f t="shared" si="14"/>
        <v>0.9599403367</v>
      </c>
      <c r="L63" s="16">
        <f t="shared" si="15"/>
        <v>0.04005966333</v>
      </c>
      <c r="M63" s="16"/>
      <c r="N63" s="16"/>
      <c r="O63" s="17">
        <f t="shared" si="16"/>
        <v>191</v>
      </c>
    </row>
    <row r="64">
      <c r="A64" s="14">
        <v>16.0</v>
      </c>
      <c r="B64" s="15" t="s">
        <v>54</v>
      </c>
      <c r="C64" s="11">
        <v>98.0</v>
      </c>
      <c r="D64" s="11">
        <v>4464.0</v>
      </c>
      <c r="E64" s="11">
        <v>76.0</v>
      </c>
      <c r="F64" s="11">
        <v>55.0</v>
      </c>
      <c r="G64" s="16">
        <f t="shared" si="10"/>
        <v>0.5632183908</v>
      </c>
      <c r="H64" s="16">
        <f t="shared" si="11"/>
        <v>0.6405228758</v>
      </c>
      <c r="I64" s="16">
        <f t="shared" si="12"/>
        <v>0.5993883792</v>
      </c>
      <c r="J64" s="16">
        <f t="shared" si="13"/>
        <v>0.9832599119</v>
      </c>
      <c r="K64" s="16">
        <f t="shared" si="14"/>
        <v>0.9720860857</v>
      </c>
      <c r="L64" s="16">
        <f t="shared" si="15"/>
        <v>0.02791391434</v>
      </c>
      <c r="M64" s="16"/>
      <c r="N64" s="16"/>
      <c r="O64" s="17">
        <f t="shared" si="16"/>
        <v>153</v>
      </c>
    </row>
    <row r="65">
      <c r="A65" s="12" t="s">
        <v>32</v>
      </c>
      <c r="C65" s="17">
        <f t="shared" ref="C65:F65" si="17">SUM(C48:C64)</f>
        <v>2716</v>
      </c>
      <c r="D65" s="17">
        <f t="shared" si="17"/>
        <v>73111</v>
      </c>
      <c r="E65" s="17">
        <f t="shared" si="17"/>
        <v>1977</v>
      </c>
      <c r="F65" s="17">
        <f t="shared" si="17"/>
        <v>1977</v>
      </c>
      <c r="G65" s="19">
        <v>0.5787342851054762</v>
      </c>
      <c r="H65" s="19">
        <v>0.5787342851054762</v>
      </c>
      <c r="I65" s="19">
        <v>0.5787342851054762</v>
      </c>
      <c r="J65" s="19">
        <v>0.9736708928190922</v>
      </c>
      <c r="K65" s="19">
        <v>0.9504393276594678</v>
      </c>
      <c r="L65" s="19">
        <v>0.049560672340532186</v>
      </c>
      <c r="M65" s="19">
        <v>0.5787342851054762</v>
      </c>
      <c r="N65" s="19">
        <v>0.5787342851054762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18">max(G47:G63)</f>
        <v>0.7969639469</v>
      </c>
      <c r="H66" s="16">
        <f t="shared" si="18"/>
        <v>0.8395061728</v>
      </c>
      <c r="I66" s="16">
        <f t="shared" si="18"/>
        <v>0.6794742164</v>
      </c>
      <c r="J66" s="16">
        <f t="shared" si="18"/>
        <v>0.9948619139</v>
      </c>
      <c r="K66" s="16">
        <f t="shared" si="18"/>
        <v>0.9933944172</v>
      </c>
      <c r="L66" s="16"/>
      <c r="M66" s="16"/>
      <c r="N66" s="16"/>
    </row>
    <row r="67">
      <c r="G67" s="16">
        <f t="shared" ref="G67:K67" si="19">MIN(G49:G66)</f>
        <v>0.3846153846</v>
      </c>
      <c r="H67" s="16">
        <f t="shared" si="19"/>
        <v>0.2920723227</v>
      </c>
      <c r="I67" s="16">
        <f t="shared" si="19"/>
        <v>0.427480916</v>
      </c>
      <c r="J67" s="16">
        <f t="shared" si="19"/>
        <v>0.9498651079</v>
      </c>
      <c r="K67" s="16">
        <f t="shared" si="19"/>
        <v>0.76028127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161.0</v>
      </c>
      <c r="C71" s="5">
        <v>24.0</v>
      </c>
      <c r="D71" s="5">
        <v>2.0</v>
      </c>
      <c r="E71" s="5">
        <v>0.0</v>
      </c>
      <c r="F71" s="5">
        <v>0.0</v>
      </c>
      <c r="G71" s="5">
        <v>5.0</v>
      </c>
      <c r="H71" s="5">
        <v>10.0</v>
      </c>
      <c r="I71" s="5">
        <v>7.0</v>
      </c>
      <c r="J71" s="5">
        <v>5.0</v>
      </c>
      <c r="K71" s="5">
        <v>0.0</v>
      </c>
      <c r="L71" s="5">
        <v>1.0</v>
      </c>
      <c r="M71" s="5">
        <v>0.0</v>
      </c>
      <c r="N71" s="5">
        <v>2.0</v>
      </c>
      <c r="O71" s="5">
        <v>5.0</v>
      </c>
      <c r="P71" s="5">
        <v>46.0</v>
      </c>
      <c r="Q71" s="5">
        <v>1.0</v>
      </c>
      <c r="R71" s="5">
        <v>2.0</v>
      </c>
      <c r="S71" s="7">
        <f>IFERROR(__xludf.DUMMYFUNCTION("LARGE(UNIQUE(B71:R71),2)"),46.0)</f>
        <v>46</v>
      </c>
      <c r="T71" s="7">
        <f t="shared" ref="T71:T87" si="20">S71/O48</f>
        <v>0.171641791</v>
      </c>
    </row>
    <row r="72">
      <c r="A72" s="10">
        <v>1.0</v>
      </c>
      <c r="B72" s="5">
        <v>10.0</v>
      </c>
      <c r="C72" s="5">
        <v>258.0</v>
      </c>
      <c r="D72" s="5">
        <v>2.0</v>
      </c>
      <c r="E72" s="5">
        <v>1.0</v>
      </c>
      <c r="F72" s="5">
        <v>2.0</v>
      </c>
      <c r="G72" s="5">
        <v>6.0</v>
      </c>
      <c r="H72" s="5">
        <v>8.0</v>
      </c>
      <c r="I72" s="5">
        <v>12.0</v>
      </c>
      <c r="J72" s="5">
        <v>5.0</v>
      </c>
      <c r="K72" s="5">
        <v>1.0</v>
      </c>
      <c r="L72" s="5">
        <v>2.0</v>
      </c>
      <c r="M72" s="5">
        <v>0.0</v>
      </c>
      <c r="N72" s="5">
        <v>3.0</v>
      </c>
      <c r="O72" s="5">
        <v>4.0</v>
      </c>
      <c r="P72" s="5">
        <v>72.0</v>
      </c>
      <c r="Q72" s="5">
        <v>2.0</v>
      </c>
      <c r="R72" s="5">
        <v>5.0</v>
      </c>
      <c r="S72" s="7">
        <f>IFERROR(__xludf.DUMMYFUNCTION("LARGE(UNIQUE(B72:R72),2)"),72.0)</f>
        <v>72</v>
      </c>
      <c r="T72" s="7">
        <f t="shared" si="20"/>
        <v>0.1751824818</v>
      </c>
    </row>
    <row r="73">
      <c r="A73" s="10">
        <v>2.0</v>
      </c>
      <c r="B73" s="5">
        <v>12.0</v>
      </c>
      <c r="C73" s="5">
        <v>26.0</v>
      </c>
      <c r="D73" s="5">
        <v>68.0</v>
      </c>
      <c r="E73" s="5">
        <v>0.0</v>
      </c>
      <c r="F73" s="5">
        <v>1.0</v>
      </c>
      <c r="G73" s="5">
        <v>4.0</v>
      </c>
      <c r="H73" s="5">
        <v>1.0</v>
      </c>
      <c r="I73" s="5">
        <v>6.0</v>
      </c>
      <c r="J73" s="5">
        <v>0.0</v>
      </c>
      <c r="K73" s="5">
        <v>0.0</v>
      </c>
      <c r="L73" s="5">
        <v>1.0</v>
      </c>
      <c r="M73" s="5">
        <v>2.0</v>
      </c>
      <c r="N73" s="5">
        <v>0.0</v>
      </c>
      <c r="O73" s="5">
        <v>5.0</v>
      </c>
      <c r="P73" s="5">
        <v>38.0</v>
      </c>
      <c r="Q73" s="5">
        <v>0.0</v>
      </c>
      <c r="R73" s="5">
        <v>2.0</v>
      </c>
      <c r="S73" s="7">
        <f>IFERROR(__xludf.DUMMYFUNCTION("LARGE(UNIQUE(B73:R73),2)"),38.0)</f>
        <v>38</v>
      </c>
      <c r="T73" s="7">
        <f t="shared" si="20"/>
        <v>0.4691358025</v>
      </c>
    </row>
    <row r="74">
      <c r="A74" s="10">
        <v>3.0</v>
      </c>
      <c r="B74" s="5">
        <v>1.0</v>
      </c>
      <c r="C74" s="5">
        <v>2.0</v>
      </c>
      <c r="D74" s="5">
        <v>0.0</v>
      </c>
      <c r="E74" s="5">
        <v>43.0</v>
      </c>
      <c r="F74" s="5">
        <v>2.0</v>
      </c>
      <c r="G74" s="5">
        <v>0.0</v>
      </c>
      <c r="H74" s="5">
        <v>3.0</v>
      </c>
      <c r="I74" s="5">
        <v>0.0</v>
      </c>
      <c r="J74" s="5">
        <v>0.0</v>
      </c>
      <c r="K74" s="5">
        <v>0.0</v>
      </c>
      <c r="L74" s="5">
        <v>1.0</v>
      </c>
      <c r="M74" s="5">
        <v>0.0</v>
      </c>
      <c r="N74" s="5">
        <v>2.0</v>
      </c>
      <c r="O74" s="5">
        <v>0.0</v>
      </c>
      <c r="P74" s="5">
        <v>23.0</v>
      </c>
      <c r="Q74" s="5">
        <v>1.0</v>
      </c>
      <c r="R74" s="5">
        <v>1.0</v>
      </c>
      <c r="S74" s="7">
        <f>IFERROR(__xludf.DUMMYFUNCTION("LARGE(UNIQUE(B74:R74),2)"),23.0)</f>
        <v>23</v>
      </c>
      <c r="T74" s="7">
        <f t="shared" si="20"/>
        <v>0.4423076923</v>
      </c>
    </row>
    <row r="75">
      <c r="A75" s="10">
        <v>4.0</v>
      </c>
      <c r="B75" s="5">
        <v>0.0</v>
      </c>
      <c r="C75" s="5">
        <v>0.0</v>
      </c>
      <c r="D75" s="5">
        <v>0.0</v>
      </c>
      <c r="E75" s="5">
        <v>1.0</v>
      </c>
      <c r="F75" s="5">
        <v>55.0</v>
      </c>
      <c r="G75" s="5">
        <v>3.0</v>
      </c>
      <c r="H75" s="5">
        <v>6.0</v>
      </c>
      <c r="I75" s="5">
        <v>2.0</v>
      </c>
      <c r="J75" s="5">
        <v>0.0</v>
      </c>
      <c r="K75" s="5">
        <v>0.0</v>
      </c>
      <c r="L75" s="5">
        <v>1.0</v>
      </c>
      <c r="M75" s="5">
        <v>0.0</v>
      </c>
      <c r="N75" s="5">
        <v>1.0</v>
      </c>
      <c r="O75" s="5">
        <v>6.0</v>
      </c>
      <c r="P75" s="5">
        <v>31.0</v>
      </c>
      <c r="Q75" s="5">
        <v>1.0</v>
      </c>
      <c r="R75" s="5">
        <v>3.0</v>
      </c>
      <c r="S75" s="7">
        <f>IFERROR(__xludf.DUMMYFUNCTION("LARGE(UNIQUE(B75:R75),2)"),31.0)</f>
        <v>31</v>
      </c>
      <c r="T75" s="7">
        <f t="shared" si="20"/>
        <v>0.3229166667</v>
      </c>
    </row>
    <row r="76">
      <c r="A76" s="10">
        <v>5.0</v>
      </c>
      <c r="B76" s="5">
        <v>5.0</v>
      </c>
      <c r="C76" s="5">
        <v>11.0</v>
      </c>
      <c r="D76" s="5">
        <v>0.0</v>
      </c>
      <c r="E76" s="5">
        <v>1.0</v>
      </c>
      <c r="F76" s="5">
        <v>2.0</v>
      </c>
      <c r="G76" s="5">
        <v>153.0</v>
      </c>
      <c r="H76" s="5">
        <v>11.0</v>
      </c>
      <c r="I76" s="5">
        <v>3.0</v>
      </c>
      <c r="J76" s="5">
        <v>1.0</v>
      </c>
      <c r="K76" s="5">
        <v>0.0</v>
      </c>
      <c r="L76" s="5">
        <v>5.0</v>
      </c>
      <c r="M76" s="5">
        <v>1.0</v>
      </c>
      <c r="N76" s="5">
        <v>1.0</v>
      </c>
      <c r="O76" s="5">
        <v>2.0</v>
      </c>
      <c r="P76" s="5">
        <v>59.0</v>
      </c>
      <c r="Q76" s="5">
        <v>0.0</v>
      </c>
      <c r="R76" s="5">
        <v>2.0</v>
      </c>
      <c r="S76" s="7">
        <f>IFERROR(__xludf.DUMMYFUNCTION("LARGE(UNIQUE(B76:R76),2)"),59.0)</f>
        <v>59</v>
      </c>
      <c r="T76" s="7">
        <f t="shared" si="20"/>
        <v>0.2718894009</v>
      </c>
    </row>
    <row r="77">
      <c r="A77" s="10">
        <v>6.0</v>
      </c>
      <c r="B77" s="5">
        <v>10.0</v>
      </c>
      <c r="C77" s="5">
        <v>11.0</v>
      </c>
      <c r="D77" s="5">
        <v>1.0</v>
      </c>
      <c r="E77" s="5">
        <v>0.0</v>
      </c>
      <c r="F77" s="5">
        <v>8.0</v>
      </c>
      <c r="G77" s="5">
        <v>12.0</v>
      </c>
      <c r="H77" s="5">
        <v>336.0</v>
      </c>
      <c r="I77" s="5">
        <v>7.0</v>
      </c>
      <c r="J77" s="5">
        <v>6.0</v>
      </c>
      <c r="K77" s="5">
        <v>0.0</v>
      </c>
      <c r="L77" s="5">
        <v>1.0</v>
      </c>
      <c r="M77" s="5">
        <v>3.0</v>
      </c>
      <c r="N77" s="5">
        <v>2.0</v>
      </c>
      <c r="O77" s="5">
        <v>9.0</v>
      </c>
      <c r="P77" s="5">
        <v>127.0</v>
      </c>
      <c r="Q77" s="5">
        <v>5.0</v>
      </c>
      <c r="R77" s="5">
        <v>9.0</v>
      </c>
      <c r="S77" s="7">
        <f>IFERROR(__xludf.DUMMYFUNCTION("LARGE(UNIQUE(B77:R77),2)"),127.0)</f>
        <v>127</v>
      </c>
      <c r="T77" s="7">
        <f t="shared" si="20"/>
        <v>0.2873303167</v>
      </c>
    </row>
    <row r="78">
      <c r="A78" s="10">
        <v>7.0</v>
      </c>
      <c r="B78" s="5">
        <v>11.0</v>
      </c>
      <c r="C78" s="5">
        <v>20.0</v>
      </c>
      <c r="D78" s="5">
        <v>2.0</v>
      </c>
      <c r="E78" s="5">
        <v>1.0</v>
      </c>
      <c r="F78" s="5">
        <v>5.0</v>
      </c>
      <c r="G78" s="5">
        <v>7.0</v>
      </c>
      <c r="H78" s="5">
        <v>2.0</v>
      </c>
      <c r="I78" s="5">
        <v>147.0</v>
      </c>
      <c r="J78" s="5">
        <v>5.0</v>
      </c>
      <c r="K78" s="5">
        <v>1.0</v>
      </c>
      <c r="L78" s="5">
        <v>6.0</v>
      </c>
      <c r="M78" s="5">
        <v>2.0</v>
      </c>
      <c r="N78" s="5">
        <v>0.0</v>
      </c>
      <c r="O78" s="5">
        <v>2.0</v>
      </c>
      <c r="P78" s="5">
        <v>57.0</v>
      </c>
      <c r="Q78" s="5">
        <v>0.0</v>
      </c>
      <c r="R78" s="5">
        <v>3.0</v>
      </c>
      <c r="S78" s="7">
        <f>IFERROR(__xludf.DUMMYFUNCTION("LARGE(UNIQUE(B78:R78),2)"),57.0)</f>
        <v>57</v>
      </c>
      <c r="T78" s="7">
        <f t="shared" si="20"/>
        <v>0.2794117647</v>
      </c>
    </row>
    <row r="79">
      <c r="A79" s="10">
        <v>8.0</v>
      </c>
      <c r="B79" s="5">
        <v>14.0</v>
      </c>
      <c r="C79" s="5">
        <v>14.0</v>
      </c>
      <c r="D79" s="5">
        <v>1.0</v>
      </c>
      <c r="E79" s="5">
        <v>0.0</v>
      </c>
      <c r="F79" s="5">
        <v>1.0</v>
      </c>
      <c r="G79" s="5">
        <v>5.0</v>
      </c>
      <c r="H79" s="5">
        <v>10.0</v>
      </c>
      <c r="I79" s="5">
        <v>4.0</v>
      </c>
      <c r="J79" s="5">
        <v>212.0</v>
      </c>
      <c r="K79" s="5">
        <v>1.0</v>
      </c>
      <c r="L79" s="5">
        <v>15.0</v>
      </c>
      <c r="M79" s="5">
        <v>5.0</v>
      </c>
      <c r="N79" s="5">
        <v>8.0</v>
      </c>
      <c r="O79" s="5">
        <v>7.0</v>
      </c>
      <c r="P79" s="5">
        <v>114.0</v>
      </c>
      <c r="Q79" s="5">
        <v>3.0</v>
      </c>
      <c r="R79" s="5">
        <v>4.0</v>
      </c>
      <c r="S79" s="7">
        <f>IFERROR(__xludf.DUMMYFUNCTION("LARGE(UNIQUE(B79:R79),2)"),114.0)</f>
        <v>114</v>
      </c>
      <c r="T79" s="7">
        <f t="shared" si="20"/>
        <v>0.4285714286</v>
      </c>
    </row>
    <row r="80">
      <c r="A80" s="10">
        <v>9.0</v>
      </c>
      <c r="B80" s="5">
        <v>3.0</v>
      </c>
      <c r="C80" s="5">
        <v>3.0</v>
      </c>
      <c r="D80" s="5">
        <v>1.0</v>
      </c>
      <c r="E80" s="5">
        <v>0.0</v>
      </c>
      <c r="F80" s="5">
        <v>0.0</v>
      </c>
      <c r="G80" s="5">
        <v>1.0</v>
      </c>
      <c r="H80" s="5">
        <v>0.0</v>
      </c>
      <c r="I80" s="5">
        <v>0.0</v>
      </c>
      <c r="J80" s="5">
        <v>2.0</v>
      </c>
      <c r="K80" s="5">
        <v>15.0</v>
      </c>
      <c r="L80" s="5">
        <v>0.0</v>
      </c>
      <c r="M80" s="5">
        <v>0.0</v>
      </c>
      <c r="N80" s="5">
        <v>0.0</v>
      </c>
      <c r="O80" s="5">
        <v>1.0</v>
      </c>
      <c r="P80" s="5">
        <v>13.0</v>
      </c>
      <c r="Q80" s="5">
        <v>0.0</v>
      </c>
      <c r="R80" s="5">
        <v>0.0</v>
      </c>
      <c r="S80" s="7">
        <f>IFERROR(__xludf.DUMMYFUNCTION("LARGE(UNIQUE(B80:R80),2)"),13.0)</f>
        <v>13</v>
      </c>
      <c r="T80" s="7">
        <f t="shared" si="20"/>
        <v>0.5909090909</v>
      </c>
    </row>
    <row r="81">
      <c r="A81" s="10">
        <v>10.0</v>
      </c>
      <c r="B81" s="5">
        <v>2.0</v>
      </c>
      <c r="C81" s="5">
        <v>1.0</v>
      </c>
      <c r="D81" s="5">
        <v>1.0</v>
      </c>
      <c r="E81" s="5">
        <v>0.0</v>
      </c>
      <c r="F81" s="5">
        <v>0.0</v>
      </c>
      <c r="G81" s="5">
        <v>4.0</v>
      </c>
      <c r="H81" s="5">
        <v>1.0</v>
      </c>
      <c r="I81" s="5">
        <v>2.0</v>
      </c>
      <c r="J81" s="5">
        <v>7.0</v>
      </c>
      <c r="K81" s="5">
        <v>0.0</v>
      </c>
      <c r="L81" s="5">
        <v>89.0</v>
      </c>
      <c r="M81" s="5">
        <v>0.0</v>
      </c>
      <c r="N81" s="5">
        <v>1.0</v>
      </c>
      <c r="O81" s="5">
        <v>8.0</v>
      </c>
      <c r="P81" s="5">
        <v>41.0</v>
      </c>
      <c r="Q81" s="5">
        <v>0.0</v>
      </c>
      <c r="R81" s="5">
        <v>4.0</v>
      </c>
      <c r="S81" s="7">
        <f>IFERROR(__xludf.DUMMYFUNCTION("LARGE(UNIQUE(B81:R81),2)"),41.0)</f>
        <v>41</v>
      </c>
      <c r="T81" s="7">
        <f t="shared" si="20"/>
        <v>0.3153846154</v>
      </c>
    </row>
    <row r="82">
      <c r="A82" s="10">
        <v>11.0</v>
      </c>
      <c r="B82" s="5">
        <v>2.0</v>
      </c>
      <c r="C82" s="5">
        <v>2.0</v>
      </c>
      <c r="D82" s="5">
        <v>0.0</v>
      </c>
      <c r="E82" s="5">
        <v>1.0</v>
      </c>
      <c r="F82" s="5">
        <v>6.0</v>
      </c>
      <c r="G82" s="5">
        <v>0.0</v>
      </c>
      <c r="H82" s="5">
        <v>6.0</v>
      </c>
      <c r="I82" s="5">
        <v>4.0</v>
      </c>
      <c r="J82" s="5">
        <v>0.0</v>
      </c>
      <c r="K82" s="5">
        <v>0.0</v>
      </c>
      <c r="L82" s="5">
        <v>1.0</v>
      </c>
      <c r="M82" s="5">
        <v>86.0</v>
      </c>
      <c r="N82" s="5">
        <v>5.0</v>
      </c>
      <c r="O82" s="5">
        <v>11.0</v>
      </c>
      <c r="P82" s="5">
        <v>38.0</v>
      </c>
      <c r="Q82" s="5">
        <v>0.0</v>
      </c>
      <c r="R82" s="5">
        <v>2.0</v>
      </c>
      <c r="S82" s="7">
        <f>IFERROR(__xludf.DUMMYFUNCTION("LARGE(UNIQUE(B82:R82),2)"),38.0)</f>
        <v>38</v>
      </c>
      <c r="T82" s="7">
        <f t="shared" si="20"/>
        <v>0.2923076923</v>
      </c>
    </row>
    <row r="83">
      <c r="A83" s="10">
        <v>12.0</v>
      </c>
      <c r="B83" s="5">
        <v>8.0</v>
      </c>
      <c r="C83" s="5">
        <v>6.0</v>
      </c>
      <c r="D83" s="5">
        <v>1.0</v>
      </c>
      <c r="E83" s="5">
        <v>2.0</v>
      </c>
      <c r="F83" s="5">
        <v>4.0</v>
      </c>
      <c r="G83" s="5">
        <v>3.0</v>
      </c>
      <c r="H83" s="5">
        <v>12.0</v>
      </c>
      <c r="I83" s="5">
        <v>1.0</v>
      </c>
      <c r="J83" s="5">
        <v>5.0</v>
      </c>
      <c r="K83" s="5">
        <v>1.0</v>
      </c>
      <c r="L83" s="5">
        <v>0.0</v>
      </c>
      <c r="M83" s="5">
        <v>11.0</v>
      </c>
      <c r="N83" s="5">
        <v>188.0</v>
      </c>
      <c r="O83" s="5">
        <v>22.0</v>
      </c>
      <c r="P83" s="5">
        <v>135.0</v>
      </c>
      <c r="Q83" s="5">
        <v>7.0</v>
      </c>
      <c r="R83" s="5">
        <v>5.0</v>
      </c>
      <c r="S83" s="7">
        <f>IFERROR(__xludf.DUMMYFUNCTION("LARGE(UNIQUE(B83:R83),2)"),135.0)</f>
        <v>135</v>
      </c>
      <c r="T83" s="7">
        <f t="shared" si="20"/>
        <v>0.5510204082</v>
      </c>
    </row>
    <row r="84">
      <c r="A84" s="10">
        <v>13.0</v>
      </c>
      <c r="B84" s="5">
        <v>5.0</v>
      </c>
      <c r="C84" s="5">
        <v>10.0</v>
      </c>
      <c r="D84" s="5">
        <v>1.0</v>
      </c>
      <c r="E84" s="5">
        <v>1.0</v>
      </c>
      <c r="F84" s="5">
        <v>3.0</v>
      </c>
      <c r="G84" s="5">
        <v>3.0</v>
      </c>
      <c r="H84" s="5">
        <v>9.0</v>
      </c>
      <c r="I84" s="5">
        <v>3.0</v>
      </c>
      <c r="J84" s="5">
        <v>0.0</v>
      </c>
      <c r="K84" s="5">
        <v>0.0</v>
      </c>
      <c r="L84" s="5">
        <v>2.0</v>
      </c>
      <c r="M84" s="5">
        <v>8.0</v>
      </c>
      <c r="N84" s="5">
        <v>8.0</v>
      </c>
      <c r="O84" s="5">
        <v>236.0</v>
      </c>
      <c r="P84" s="5">
        <v>102.0</v>
      </c>
      <c r="Q84" s="5">
        <v>9.0</v>
      </c>
      <c r="R84" s="5">
        <v>6.0</v>
      </c>
      <c r="S84" s="7">
        <f>IFERROR(__xludf.DUMMYFUNCTION("LARGE(UNIQUE(B84:R84),2)"),102.0)</f>
        <v>102</v>
      </c>
      <c r="T84" s="7">
        <f t="shared" si="20"/>
        <v>0.2939481268</v>
      </c>
    </row>
    <row r="85">
      <c r="A85" s="10">
        <v>14.0</v>
      </c>
      <c r="B85" s="5">
        <v>13.0</v>
      </c>
      <c r="C85" s="5">
        <v>13.0</v>
      </c>
      <c r="D85" s="5">
        <v>0.0</v>
      </c>
      <c r="E85" s="5">
        <v>1.0</v>
      </c>
      <c r="F85" s="5">
        <v>4.0</v>
      </c>
      <c r="G85" s="5">
        <v>1.0</v>
      </c>
      <c r="H85" s="5">
        <v>13.0</v>
      </c>
      <c r="I85" s="5">
        <v>2.0</v>
      </c>
      <c r="J85" s="5">
        <v>14.0</v>
      </c>
      <c r="K85" s="5">
        <v>3.0</v>
      </c>
      <c r="L85" s="5">
        <v>3.0</v>
      </c>
      <c r="M85" s="5">
        <v>2.0</v>
      </c>
      <c r="N85" s="5">
        <v>14.0</v>
      </c>
      <c r="O85" s="5">
        <v>11.0</v>
      </c>
      <c r="P85" s="5">
        <v>420.0</v>
      </c>
      <c r="Q85" s="5">
        <v>8.0</v>
      </c>
      <c r="R85" s="5">
        <v>5.0</v>
      </c>
      <c r="S85" s="7">
        <f>IFERROR(__xludf.DUMMYFUNCTION("LARGE(UNIQUE(B85:R85),2)"),14.0)</f>
        <v>14</v>
      </c>
      <c r="T85" s="7">
        <f t="shared" si="20"/>
        <v>0.009735744089</v>
      </c>
    </row>
    <row r="86">
      <c r="A86" s="10">
        <v>15.0</v>
      </c>
      <c r="B86" s="5">
        <v>7.0</v>
      </c>
      <c r="C86" s="5">
        <v>6.0</v>
      </c>
      <c r="D86" s="5">
        <v>1.0</v>
      </c>
      <c r="E86" s="5">
        <v>0.0</v>
      </c>
      <c r="F86" s="5">
        <v>2.0</v>
      </c>
      <c r="G86" s="5">
        <v>1.0</v>
      </c>
      <c r="H86" s="5">
        <v>8.0</v>
      </c>
      <c r="I86" s="5">
        <v>4.0</v>
      </c>
      <c r="J86" s="5">
        <v>4.0</v>
      </c>
      <c r="K86" s="5">
        <v>0.0</v>
      </c>
      <c r="L86" s="5">
        <v>1.0</v>
      </c>
      <c r="M86" s="5">
        <v>10.0</v>
      </c>
      <c r="N86" s="5">
        <v>10.0</v>
      </c>
      <c r="O86" s="5">
        <v>15.0</v>
      </c>
      <c r="P86" s="5">
        <v>77.0</v>
      </c>
      <c r="Q86" s="5">
        <v>151.0</v>
      </c>
      <c r="R86" s="5">
        <v>2.0</v>
      </c>
      <c r="S86" s="7">
        <f>IFERROR(__xludf.DUMMYFUNCTION("LARGE(UNIQUE(B86:R86),2)"),77.0)</f>
        <v>77</v>
      </c>
      <c r="T86" s="7">
        <f t="shared" si="20"/>
        <v>0.4031413613</v>
      </c>
    </row>
    <row r="87">
      <c r="A87" s="10">
        <v>16.0</v>
      </c>
      <c r="B87" s="5">
        <v>4.0</v>
      </c>
      <c r="C87" s="5">
        <v>4.0</v>
      </c>
      <c r="D87" s="5">
        <v>0.0</v>
      </c>
      <c r="E87" s="5">
        <v>0.0</v>
      </c>
      <c r="F87" s="5">
        <v>1.0</v>
      </c>
      <c r="G87" s="5">
        <v>9.0</v>
      </c>
      <c r="H87" s="5">
        <v>6.0</v>
      </c>
      <c r="I87" s="5">
        <v>0.0</v>
      </c>
      <c r="J87" s="5">
        <v>0.0</v>
      </c>
      <c r="K87" s="5">
        <v>0.0</v>
      </c>
      <c r="L87" s="5">
        <v>1.0</v>
      </c>
      <c r="M87" s="5">
        <v>0.0</v>
      </c>
      <c r="N87" s="5">
        <v>0.0</v>
      </c>
      <c r="O87" s="5">
        <v>3.0</v>
      </c>
      <c r="P87" s="5">
        <v>45.0</v>
      </c>
      <c r="Q87" s="5">
        <v>3.0</v>
      </c>
      <c r="R87" s="5">
        <v>98.0</v>
      </c>
      <c r="S87" s="7">
        <f>IFERROR(__xludf.DUMMYFUNCTION("LARGE(UNIQUE(B87:R87),2)"),45.0)</f>
        <v>45</v>
      </c>
      <c r="T87" s="7">
        <f t="shared" si="20"/>
        <v>0.2941176471</v>
      </c>
    </row>
    <row r="88">
      <c r="A88" s="10"/>
      <c r="B88" s="7">
        <f>IFERROR(__xludf.DUMMYFUNCTION("LARGE(UNIQUE(B71:B87),2)"),14.0)</f>
        <v>14</v>
      </c>
      <c r="C88" s="7">
        <f>IFERROR(__xludf.DUMMYFUNCTION("LARGE(UNIQUE(C71:C87),2)"),26.0)</f>
        <v>26</v>
      </c>
      <c r="D88" s="7">
        <f>IFERROR(__xludf.DUMMYFUNCTION("LARGE(UNIQUE(D71:D87),2)"),2.0)</f>
        <v>2</v>
      </c>
      <c r="E88" s="7">
        <f>IFERROR(__xludf.DUMMYFUNCTION("LARGE(UNIQUE(E71:E87),2)"),2.0)</f>
        <v>2</v>
      </c>
      <c r="F88" s="7">
        <f>IFERROR(__xludf.DUMMYFUNCTION("LARGE(UNIQUE(F71:F87),2)"),8.0)</f>
        <v>8</v>
      </c>
      <c r="G88" s="7">
        <f>IFERROR(__xludf.DUMMYFUNCTION("LARGE(UNIQUE(G71:G87),2)"),12.0)</f>
        <v>12</v>
      </c>
      <c r="H88" s="7">
        <f>IFERROR(__xludf.DUMMYFUNCTION("LARGE(UNIQUE(H71:H87),2)"),13.0)</f>
        <v>13</v>
      </c>
      <c r="I88" s="7">
        <f>IFERROR(__xludf.DUMMYFUNCTION("LARGE(UNIQUE(I71:I87),2)"),12.0)</f>
        <v>12</v>
      </c>
      <c r="J88" s="7">
        <f>IFERROR(__xludf.DUMMYFUNCTION("LARGE(UNIQUE(J71:J87),2)"),14.0)</f>
        <v>14</v>
      </c>
      <c r="K88" s="7">
        <f>IFERROR(__xludf.DUMMYFUNCTION("LARGE(UNIQUE(K71:K87),2)"),3.0)</f>
        <v>3</v>
      </c>
      <c r="L88" s="7">
        <f>IFERROR(__xludf.DUMMYFUNCTION("LARGE(UNIQUE(L71:L87),2)"),15.0)</f>
        <v>15</v>
      </c>
      <c r="M88" s="7">
        <f>IFERROR(__xludf.DUMMYFUNCTION("LARGE(UNIQUE(M71:M87),2)"),11.0)</f>
        <v>11</v>
      </c>
      <c r="N88" s="7">
        <f>IFERROR(__xludf.DUMMYFUNCTION("LARGE(UNIQUE(N71:N87),2)"),14.0)</f>
        <v>14</v>
      </c>
      <c r="O88" s="7">
        <f>IFERROR(__xludf.DUMMYFUNCTION("LARGE(UNIQUE(O71:O87),2)"),22.0)</f>
        <v>22</v>
      </c>
      <c r="P88" s="7">
        <f>IFERROR(__xludf.DUMMYFUNCTION("LARGE(UNIQUE(P71:P87),2)"),135.0)</f>
        <v>135</v>
      </c>
      <c r="Q88" s="7">
        <f>IFERROR(__xludf.DUMMYFUNCTION("LARGE(UNIQUE(Q71:Q87),2)"),9.0)</f>
        <v>9</v>
      </c>
      <c r="R88" s="7">
        <f>IFERROR(__xludf.DUMMYFUNCTION("LARGE(UNIQUE(R71:R87),2)"),9.0)</f>
        <v>9</v>
      </c>
      <c r="S88" s="7">
        <f>max(S71:S87)</f>
        <v>135</v>
      </c>
    </row>
    <row r="89">
      <c r="T89" s="7">
        <f>max(T71:T87)</f>
        <v>0.5909090909</v>
      </c>
    </row>
  </sheetData>
  <mergeCells count="5">
    <mergeCell ref="A19:B19"/>
    <mergeCell ref="A21:B21"/>
    <mergeCell ref="A46:B46"/>
    <mergeCell ref="A65:B65"/>
    <mergeCell ref="A69:B6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4" t="s">
        <v>55</v>
      </c>
      <c r="B1" s="4" t="s">
        <v>56</v>
      </c>
      <c r="D1" s="4" t="s">
        <v>57</v>
      </c>
      <c r="G1" s="23" t="s">
        <v>55</v>
      </c>
      <c r="H1" s="23" t="s">
        <v>56</v>
      </c>
      <c r="K1" s="23" t="s">
        <v>57</v>
      </c>
    </row>
    <row r="2">
      <c r="B2" s="4" t="s">
        <v>6</v>
      </c>
      <c r="C2" s="4" t="s">
        <v>10</v>
      </c>
      <c r="D2" s="4" t="s">
        <v>6</v>
      </c>
      <c r="E2" s="4" t="s">
        <v>10</v>
      </c>
      <c r="H2" s="24" t="s">
        <v>58</v>
      </c>
      <c r="I2" s="24" t="s">
        <v>59</v>
      </c>
      <c r="J2" s="24" t="s">
        <v>60</v>
      </c>
      <c r="K2" s="24" t="s">
        <v>58</v>
      </c>
      <c r="L2" s="24" t="s">
        <v>59</v>
      </c>
      <c r="M2" s="24" t="s">
        <v>60</v>
      </c>
    </row>
    <row r="3">
      <c r="A3" s="4" t="s">
        <v>61</v>
      </c>
      <c r="B3" s="25">
        <v>0.91</v>
      </c>
      <c r="C3" s="25">
        <v>0.99</v>
      </c>
      <c r="D3" s="26">
        <v>0.94</v>
      </c>
      <c r="E3" s="26">
        <v>0.99</v>
      </c>
      <c r="G3" s="27" t="s">
        <v>62</v>
      </c>
      <c r="H3" s="1">
        <v>0.0275</v>
      </c>
      <c r="I3" s="9" t="s">
        <v>63</v>
      </c>
      <c r="J3" s="9">
        <v>7.0</v>
      </c>
      <c r="K3" s="9">
        <v>0.0278</v>
      </c>
      <c r="L3" s="9">
        <v>55.422</v>
      </c>
      <c r="M3" s="9">
        <v>12.0</v>
      </c>
    </row>
    <row r="4">
      <c r="A4" s="4" t="s">
        <v>64</v>
      </c>
      <c r="B4" s="25">
        <v>0.88</v>
      </c>
      <c r="C4" s="25">
        <v>0.99</v>
      </c>
      <c r="D4" s="25">
        <v>0.91</v>
      </c>
      <c r="E4" s="25">
        <v>0.99</v>
      </c>
      <c r="G4" s="27" t="s">
        <v>65</v>
      </c>
      <c r="H4" s="9">
        <v>1.7</v>
      </c>
      <c r="I4" s="9">
        <v>3.3</v>
      </c>
      <c r="J4" s="9">
        <v>1.0</v>
      </c>
      <c r="K4" s="28">
        <v>3.0</v>
      </c>
      <c r="L4" s="9">
        <v>4.0</v>
      </c>
      <c r="M4" s="9">
        <v>0.2</v>
      </c>
    </row>
    <row r="5">
      <c r="A5" s="4" t="s">
        <v>66</v>
      </c>
      <c r="B5" s="25">
        <v>0.85</v>
      </c>
      <c r="C5" s="25">
        <v>0.98</v>
      </c>
      <c r="D5" s="26">
        <v>0.88</v>
      </c>
      <c r="E5" s="26">
        <v>0.99</v>
      </c>
      <c r="G5" s="27" t="s">
        <v>64</v>
      </c>
      <c r="H5" s="9">
        <v>115.0</v>
      </c>
      <c r="I5" s="9">
        <v>0.5525</v>
      </c>
      <c r="J5" s="9">
        <v>0.2</v>
      </c>
      <c r="K5" s="9">
        <v>150.2013</v>
      </c>
      <c r="L5" s="9">
        <v>0.383</v>
      </c>
      <c r="M5" s="9">
        <v>0.1</v>
      </c>
    </row>
    <row r="6">
      <c r="A6" s="4" t="s">
        <v>67</v>
      </c>
      <c r="B6" s="25">
        <v>0.8</v>
      </c>
      <c r="C6" s="25">
        <v>0.98</v>
      </c>
      <c r="D6" s="25">
        <v>0.86</v>
      </c>
      <c r="E6" s="25">
        <v>0.98</v>
      </c>
      <c r="G6" s="27" t="s">
        <v>66</v>
      </c>
      <c r="H6" s="9">
        <v>886.0</v>
      </c>
      <c r="I6" s="9">
        <v>162.7395</v>
      </c>
      <c r="J6" s="9">
        <v>57.0</v>
      </c>
      <c r="K6" s="9">
        <v>1943.7168</v>
      </c>
      <c r="L6" s="9">
        <v>553.3613</v>
      </c>
      <c r="M6" s="9">
        <v>118.0</v>
      </c>
    </row>
    <row r="7">
      <c r="A7" s="4" t="s">
        <v>68</v>
      </c>
      <c r="B7" s="25">
        <v>0.79</v>
      </c>
      <c r="C7" s="25">
        <v>0.98</v>
      </c>
      <c r="D7" s="25">
        <v>0.86</v>
      </c>
      <c r="E7" s="25">
        <v>0.98</v>
      </c>
      <c r="G7" s="27" t="s">
        <v>68</v>
      </c>
      <c r="H7" s="29">
        <v>1352.0448</v>
      </c>
      <c r="I7" s="9">
        <v>360.2172</v>
      </c>
      <c r="J7" s="9">
        <v>126.0</v>
      </c>
      <c r="K7" s="9">
        <v>4649.0</v>
      </c>
      <c r="L7" s="9">
        <v>1029.0</v>
      </c>
      <c r="M7" s="9">
        <v>219.0</v>
      </c>
    </row>
    <row r="8">
      <c r="A8" s="4" t="s">
        <v>65</v>
      </c>
      <c r="B8" s="25">
        <v>0.66</v>
      </c>
      <c r="C8" s="25">
        <v>0.96</v>
      </c>
      <c r="D8" s="25">
        <v>0.66</v>
      </c>
      <c r="E8" s="25">
        <v>0.96</v>
      </c>
      <c r="G8" s="27" t="s">
        <v>69</v>
      </c>
      <c r="H8" s="9">
        <v>75.0</v>
      </c>
      <c r="I8" s="9">
        <v>0.309</v>
      </c>
      <c r="J8" s="9">
        <v>0.1</v>
      </c>
      <c r="K8" s="9">
        <v>297.0</v>
      </c>
      <c r="L8" s="9">
        <v>1.0</v>
      </c>
      <c r="M8" s="9">
        <v>0.2</v>
      </c>
    </row>
    <row r="9">
      <c r="A9" s="4" t="s">
        <v>69</v>
      </c>
      <c r="B9" s="25">
        <v>0.56</v>
      </c>
      <c r="C9" s="25">
        <v>0.95</v>
      </c>
      <c r="D9" s="25">
        <v>0.62</v>
      </c>
      <c r="E9" s="25">
        <v>0.96</v>
      </c>
      <c r="G9" s="27" t="s">
        <v>70</v>
      </c>
      <c r="H9" s="9">
        <v>14.0</v>
      </c>
      <c r="I9" s="9">
        <v>0.2</v>
      </c>
      <c r="J9" s="9">
        <v>0.04</v>
      </c>
      <c r="K9" s="9">
        <v>5.5387</v>
      </c>
      <c r="L9" s="9">
        <v>0.0877</v>
      </c>
      <c r="M9" s="9">
        <v>0.03</v>
      </c>
    </row>
    <row r="10">
      <c r="A10" s="4" t="s">
        <v>62</v>
      </c>
      <c r="B10" s="25">
        <v>0.5</v>
      </c>
      <c r="C10" s="25">
        <v>0.94</v>
      </c>
      <c r="D10" s="25">
        <v>0.58</v>
      </c>
      <c r="E10" s="25">
        <v>0.95</v>
      </c>
      <c r="G10" s="27" t="s">
        <v>67</v>
      </c>
      <c r="H10" s="5">
        <v>1027.59132862091</v>
      </c>
      <c r="I10" s="5">
        <v>10.6831407546997</v>
      </c>
      <c r="J10" s="5">
        <v>0.00375505826175736</v>
      </c>
      <c r="K10" s="5">
        <v>986.257549762725</v>
      </c>
      <c r="L10" s="5">
        <v>10.2645454406738</v>
      </c>
      <c r="M10" s="5">
        <v>0.0021872033753833</v>
      </c>
    </row>
    <row r="11">
      <c r="A11" s="4" t="s">
        <v>70</v>
      </c>
      <c r="B11" s="30">
        <v>0.41</v>
      </c>
      <c r="C11" s="30">
        <v>0.93</v>
      </c>
      <c r="D11" s="26">
        <v>0.51</v>
      </c>
      <c r="E11" s="26">
        <v>0.94</v>
      </c>
      <c r="G11" s="27" t="s">
        <v>61</v>
      </c>
      <c r="H11" s="9">
        <v>33.4</v>
      </c>
      <c r="I11" s="9">
        <v>1.34</v>
      </c>
      <c r="J11" s="31">
        <v>0.3</v>
      </c>
      <c r="K11" s="9">
        <v>33.4</v>
      </c>
      <c r="L11" s="9">
        <v>1.54</v>
      </c>
      <c r="M11" s="9">
        <v>0.02</v>
      </c>
    </row>
  </sheetData>
  <mergeCells count="6">
    <mergeCell ref="A1:A2"/>
    <mergeCell ref="B1:C1"/>
    <mergeCell ref="D1:E1"/>
    <mergeCell ref="G1:G2"/>
    <mergeCell ref="H1:J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</row>
    <row r="2">
      <c r="A2" s="1">
        <v>0.0</v>
      </c>
      <c r="B2" s="4" t="s">
        <v>15</v>
      </c>
      <c r="C2" s="5">
        <v>110.0</v>
      </c>
      <c r="D2" s="5">
        <v>2621.0</v>
      </c>
      <c r="E2" s="5">
        <v>67.0</v>
      </c>
      <c r="F2" s="5">
        <v>47.0</v>
      </c>
      <c r="G2" s="6">
        <f t="shared" ref="G2:G18" si="1">C2/(C2+E2)</f>
        <v>0.6214689266</v>
      </c>
      <c r="H2" s="6">
        <f t="shared" ref="H2:H18" si="2">C2/(C2+F2)</f>
        <v>0.7006369427</v>
      </c>
      <c r="I2" s="6">
        <f t="shared" ref="I2:I18" si="3">2*H2*G2/(H2+G2)</f>
        <v>0.6586826347</v>
      </c>
      <c r="J2" s="6">
        <f t="shared" ref="J2:J18" si="4">D2/(D2+E2)</f>
        <v>0.9750744048</v>
      </c>
      <c r="K2" s="6">
        <f t="shared" ref="K2:K18" si="5">(C2+D2)/(C2+D2+E2+F2)</f>
        <v>0.9599297012</v>
      </c>
      <c r="L2" s="6">
        <f t="shared" ref="L2:L18" si="6">1-K2</f>
        <v>0.04007029877</v>
      </c>
      <c r="O2" s="7">
        <f t="shared" ref="O2:O18" si="7">F2+C2</f>
        <v>157</v>
      </c>
    </row>
    <row r="3">
      <c r="A3" s="1">
        <v>1.0</v>
      </c>
      <c r="B3" s="4" t="s">
        <v>16</v>
      </c>
      <c r="C3" s="5">
        <v>149.0</v>
      </c>
      <c r="D3" s="5">
        <v>2550.0</v>
      </c>
      <c r="E3" s="5">
        <v>75.0</v>
      </c>
      <c r="F3" s="5">
        <v>71.0</v>
      </c>
      <c r="G3" s="6">
        <f t="shared" si="1"/>
        <v>0.6651785714</v>
      </c>
      <c r="H3" s="6">
        <f t="shared" si="2"/>
        <v>0.6772727273</v>
      </c>
      <c r="I3" s="6">
        <f t="shared" si="3"/>
        <v>0.6711711712</v>
      </c>
      <c r="J3" s="6">
        <f t="shared" si="4"/>
        <v>0.9714285714</v>
      </c>
      <c r="K3" s="6">
        <f t="shared" si="5"/>
        <v>0.9486818981</v>
      </c>
      <c r="L3" s="6">
        <f t="shared" si="6"/>
        <v>0.05131810193</v>
      </c>
      <c r="O3" s="7">
        <f t="shared" si="7"/>
        <v>220</v>
      </c>
    </row>
    <row r="4">
      <c r="A4" s="1">
        <v>2.0</v>
      </c>
      <c r="B4" s="4" t="s">
        <v>17</v>
      </c>
      <c r="C4" s="5">
        <v>103.0</v>
      </c>
      <c r="D4" s="5">
        <v>2600.0</v>
      </c>
      <c r="E4" s="5">
        <v>55.0</v>
      </c>
      <c r="F4" s="5">
        <v>87.0</v>
      </c>
      <c r="G4" s="6">
        <f t="shared" si="1"/>
        <v>0.6518987342</v>
      </c>
      <c r="H4" s="6">
        <f t="shared" si="2"/>
        <v>0.5421052632</v>
      </c>
      <c r="I4" s="6">
        <f t="shared" si="3"/>
        <v>0.591954023</v>
      </c>
      <c r="J4" s="6">
        <f t="shared" si="4"/>
        <v>0.9792843691</v>
      </c>
      <c r="K4" s="6">
        <f t="shared" si="5"/>
        <v>0.9500878735</v>
      </c>
      <c r="L4" s="6">
        <f t="shared" si="6"/>
        <v>0.04991212654</v>
      </c>
      <c r="O4" s="7">
        <f t="shared" si="7"/>
        <v>190</v>
      </c>
    </row>
    <row r="5">
      <c r="A5" s="1">
        <v>3.0</v>
      </c>
      <c r="B5" s="4" t="s">
        <v>18</v>
      </c>
      <c r="C5" s="5">
        <v>5.0</v>
      </c>
      <c r="D5" s="5">
        <v>2816.0</v>
      </c>
      <c r="E5" s="5">
        <v>23.0</v>
      </c>
      <c r="F5" s="5">
        <v>1.0</v>
      </c>
      <c r="G5" s="6">
        <f t="shared" si="1"/>
        <v>0.1785714286</v>
      </c>
      <c r="H5" s="6">
        <f t="shared" si="2"/>
        <v>0.8333333333</v>
      </c>
      <c r="I5" s="6">
        <f t="shared" si="3"/>
        <v>0.2941176471</v>
      </c>
      <c r="J5" s="6">
        <f t="shared" si="4"/>
        <v>0.9918985558</v>
      </c>
      <c r="K5" s="6">
        <f t="shared" si="5"/>
        <v>0.9915641476</v>
      </c>
      <c r="L5" s="6">
        <f t="shared" si="6"/>
        <v>0.008435852373</v>
      </c>
      <c r="O5" s="7">
        <f t="shared" si="7"/>
        <v>6</v>
      </c>
    </row>
    <row r="6">
      <c r="A6" s="1">
        <v>4.0</v>
      </c>
      <c r="B6" s="4" t="s">
        <v>19</v>
      </c>
      <c r="C6" s="5">
        <v>13.0</v>
      </c>
      <c r="D6" s="5">
        <v>2770.0</v>
      </c>
      <c r="E6" s="5">
        <v>45.0</v>
      </c>
      <c r="F6" s="5">
        <v>17.0</v>
      </c>
      <c r="G6" s="6">
        <f t="shared" si="1"/>
        <v>0.224137931</v>
      </c>
      <c r="H6" s="6">
        <f t="shared" si="2"/>
        <v>0.4333333333</v>
      </c>
      <c r="I6" s="6">
        <f t="shared" si="3"/>
        <v>0.2954545455</v>
      </c>
      <c r="J6" s="6">
        <f t="shared" si="4"/>
        <v>0.9840142096</v>
      </c>
      <c r="K6" s="6">
        <f t="shared" si="5"/>
        <v>0.9782073814</v>
      </c>
      <c r="L6" s="6">
        <f t="shared" si="6"/>
        <v>0.02179261863</v>
      </c>
      <c r="O6" s="7">
        <f t="shared" si="7"/>
        <v>30</v>
      </c>
    </row>
    <row r="7">
      <c r="A7" s="1">
        <v>5.0</v>
      </c>
      <c r="B7" s="4" t="s">
        <v>20</v>
      </c>
      <c r="C7" s="5">
        <v>99.0</v>
      </c>
      <c r="D7" s="5">
        <v>2595.0</v>
      </c>
      <c r="E7" s="5">
        <v>91.0</v>
      </c>
      <c r="F7" s="5">
        <v>60.0</v>
      </c>
      <c r="G7" s="6">
        <f t="shared" si="1"/>
        <v>0.5210526316</v>
      </c>
      <c r="H7" s="6">
        <f t="shared" si="2"/>
        <v>0.6226415094</v>
      </c>
      <c r="I7" s="6">
        <f t="shared" si="3"/>
        <v>0.5673352436</v>
      </c>
      <c r="J7" s="6">
        <f t="shared" si="4"/>
        <v>0.9661206255</v>
      </c>
      <c r="K7" s="6">
        <f t="shared" si="5"/>
        <v>0.9469244288</v>
      </c>
      <c r="L7" s="6">
        <f t="shared" si="6"/>
        <v>0.05307557118</v>
      </c>
      <c r="O7" s="7">
        <f t="shared" si="7"/>
        <v>159</v>
      </c>
    </row>
    <row r="8">
      <c r="A8" s="1">
        <v>6.0</v>
      </c>
      <c r="B8" s="4" t="s">
        <v>21</v>
      </c>
      <c r="C8" s="5">
        <v>258.0</v>
      </c>
      <c r="D8" s="5">
        <v>2388.0</v>
      </c>
      <c r="E8" s="5">
        <v>102.0</v>
      </c>
      <c r="F8" s="5">
        <v>97.0</v>
      </c>
      <c r="G8" s="6">
        <f t="shared" si="1"/>
        <v>0.7166666667</v>
      </c>
      <c r="H8" s="6">
        <f t="shared" si="2"/>
        <v>0.7267605634</v>
      </c>
      <c r="I8" s="6">
        <f t="shared" si="3"/>
        <v>0.7216783217</v>
      </c>
      <c r="J8" s="6">
        <f t="shared" si="4"/>
        <v>0.9590361446</v>
      </c>
      <c r="K8" s="6">
        <f t="shared" si="5"/>
        <v>0.9300527241</v>
      </c>
      <c r="L8" s="6">
        <f t="shared" si="6"/>
        <v>0.06994727592</v>
      </c>
      <c r="O8" s="7">
        <f t="shared" si="7"/>
        <v>355</v>
      </c>
    </row>
    <row r="9">
      <c r="A9" s="1">
        <v>7.0</v>
      </c>
      <c r="B9" s="4" t="s">
        <v>22</v>
      </c>
      <c r="C9" s="5">
        <v>68.0</v>
      </c>
      <c r="D9" s="5">
        <v>2661.0</v>
      </c>
      <c r="E9" s="5">
        <v>58.0</v>
      </c>
      <c r="F9" s="5">
        <v>58.0</v>
      </c>
      <c r="G9" s="6">
        <f t="shared" si="1"/>
        <v>0.5396825397</v>
      </c>
      <c r="H9" s="6">
        <f t="shared" si="2"/>
        <v>0.5396825397</v>
      </c>
      <c r="I9" s="6">
        <f t="shared" si="3"/>
        <v>0.5396825397</v>
      </c>
      <c r="J9" s="6">
        <f t="shared" si="4"/>
        <v>0.9786686282</v>
      </c>
      <c r="K9" s="6">
        <f t="shared" si="5"/>
        <v>0.9592267135</v>
      </c>
      <c r="L9" s="6">
        <f t="shared" si="6"/>
        <v>0.04077328647</v>
      </c>
      <c r="O9" s="7">
        <f t="shared" si="7"/>
        <v>126</v>
      </c>
    </row>
    <row r="10">
      <c r="A10" s="1">
        <v>8.0</v>
      </c>
      <c r="B10" s="4" t="s">
        <v>23</v>
      </c>
      <c r="C10" s="5">
        <v>209.0</v>
      </c>
      <c r="D10" s="5">
        <v>2491.0</v>
      </c>
      <c r="E10" s="5">
        <v>53.0</v>
      </c>
      <c r="F10" s="5">
        <v>92.0</v>
      </c>
      <c r="G10" s="6">
        <f t="shared" si="1"/>
        <v>0.7977099237</v>
      </c>
      <c r="H10" s="6">
        <f t="shared" si="2"/>
        <v>0.6943521595</v>
      </c>
      <c r="I10" s="6">
        <f t="shared" si="3"/>
        <v>0.7424511545</v>
      </c>
      <c r="J10" s="6">
        <f t="shared" si="4"/>
        <v>0.9791666667</v>
      </c>
      <c r="K10" s="6">
        <f t="shared" si="5"/>
        <v>0.9490333919</v>
      </c>
      <c r="L10" s="6">
        <f t="shared" si="6"/>
        <v>0.05096660808</v>
      </c>
      <c r="O10" s="7">
        <f t="shared" si="7"/>
        <v>301</v>
      </c>
    </row>
    <row r="11">
      <c r="A11" s="1">
        <v>9.0</v>
      </c>
      <c r="B11" s="4" t="s">
        <v>24</v>
      </c>
      <c r="C11" s="5">
        <v>2.0</v>
      </c>
      <c r="D11" s="5">
        <v>2826.0</v>
      </c>
      <c r="E11" s="5">
        <v>16.0</v>
      </c>
      <c r="F11" s="5">
        <v>1.0</v>
      </c>
      <c r="G11" s="6">
        <f t="shared" si="1"/>
        <v>0.1111111111</v>
      </c>
      <c r="H11" s="6">
        <f t="shared" si="2"/>
        <v>0.6666666667</v>
      </c>
      <c r="I11" s="6">
        <f t="shared" si="3"/>
        <v>0.1904761905</v>
      </c>
      <c r="J11" s="6">
        <f t="shared" si="4"/>
        <v>0.9943701619</v>
      </c>
      <c r="K11" s="6">
        <f t="shared" si="5"/>
        <v>0.9940246046</v>
      </c>
      <c r="L11" s="6">
        <f t="shared" si="6"/>
        <v>0.005975395431</v>
      </c>
      <c r="O11" s="7">
        <f t="shared" si="7"/>
        <v>3</v>
      </c>
    </row>
    <row r="12">
      <c r="A12" s="1">
        <v>10.0</v>
      </c>
      <c r="B12" s="4" t="s">
        <v>25</v>
      </c>
      <c r="C12" s="5">
        <v>40.0</v>
      </c>
      <c r="D12" s="5">
        <v>2751.0</v>
      </c>
      <c r="E12" s="5">
        <v>38.0</v>
      </c>
      <c r="F12" s="5">
        <v>16.0</v>
      </c>
      <c r="G12" s="6">
        <f t="shared" si="1"/>
        <v>0.5128205128</v>
      </c>
      <c r="H12" s="6">
        <f t="shared" si="2"/>
        <v>0.7142857143</v>
      </c>
      <c r="I12" s="6">
        <f t="shared" si="3"/>
        <v>0.5970149254</v>
      </c>
      <c r="J12" s="6">
        <f t="shared" si="4"/>
        <v>0.9863750448</v>
      </c>
      <c r="K12" s="6">
        <f t="shared" si="5"/>
        <v>0.9810193322</v>
      </c>
      <c r="L12" s="6">
        <f t="shared" si="6"/>
        <v>0.01898066784</v>
      </c>
      <c r="O12" s="7">
        <f t="shared" si="7"/>
        <v>56</v>
      </c>
    </row>
    <row r="13">
      <c r="A13" s="1">
        <v>11.0</v>
      </c>
      <c r="B13" s="4" t="s">
        <v>26</v>
      </c>
      <c r="C13" s="5">
        <v>154.0</v>
      </c>
      <c r="D13" s="5">
        <v>2615.0</v>
      </c>
      <c r="E13" s="5">
        <v>26.0</v>
      </c>
      <c r="F13" s="5">
        <v>50.0</v>
      </c>
      <c r="G13" s="6">
        <f t="shared" si="1"/>
        <v>0.8555555556</v>
      </c>
      <c r="H13" s="6">
        <f t="shared" si="2"/>
        <v>0.7549019608</v>
      </c>
      <c r="I13" s="6">
        <f t="shared" si="3"/>
        <v>0.8020833333</v>
      </c>
      <c r="J13" s="6">
        <f t="shared" si="4"/>
        <v>0.9901552442</v>
      </c>
      <c r="K13" s="6">
        <f t="shared" si="5"/>
        <v>0.9732864675</v>
      </c>
      <c r="L13" s="6">
        <f t="shared" si="6"/>
        <v>0.02671353251</v>
      </c>
      <c r="O13" s="7">
        <f t="shared" si="7"/>
        <v>204</v>
      </c>
    </row>
    <row r="14">
      <c r="A14" s="1">
        <v>12.0</v>
      </c>
      <c r="B14" s="4" t="s">
        <v>27</v>
      </c>
      <c r="C14" s="5">
        <v>151.0</v>
      </c>
      <c r="D14" s="5">
        <v>2566.0</v>
      </c>
      <c r="E14" s="5">
        <v>65.0</v>
      </c>
      <c r="F14" s="5">
        <v>63.0</v>
      </c>
      <c r="G14" s="6">
        <f t="shared" si="1"/>
        <v>0.6990740741</v>
      </c>
      <c r="H14" s="6">
        <f t="shared" si="2"/>
        <v>0.7056074766</v>
      </c>
      <c r="I14" s="6">
        <f t="shared" si="3"/>
        <v>0.7023255814</v>
      </c>
      <c r="J14" s="6">
        <f t="shared" si="4"/>
        <v>0.9752945648</v>
      </c>
      <c r="K14" s="6">
        <f t="shared" si="5"/>
        <v>0.9550087873</v>
      </c>
      <c r="L14" s="6">
        <f t="shared" si="6"/>
        <v>0.04499121265</v>
      </c>
      <c r="O14" s="7">
        <f t="shared" si="7"/>
        <v>214</v>
      </c>
    </row>
    <row r="15">
      <c r="A15" s="1">
        <v>13.0</v>
      </c>
      <c r="B15" s="4" t="s">
        <v>28</v>
      </c>
      <c r="C15" s="5">
        <v>183.0</v>
      </c>
      <c r="D15" s="5">
        <v>2508.0</v>
      </c>
      <c r="E15" s="5">
        <v>62.0</v>
      </c>
      <c r="F15" s="5">
        <v>92.0</v>
      </c>
      <c r="G15" s="6">
        <f t="shared" si="1"/>
        <v>0.7469387755</v>
      </c>
      <c r="H15" s="6">
        <f t="shared" si="2"/>
        <v>0.6654545455</v>
      </c>
      <c r="I15" s="6">
        <f t="shared" si="3"/>
        <v>0.7038461538</v>
      </c>
      <c r="J15" s="6">
        <f t="shared" si="4"/>
        <v>0.9758754864</v>
      </c>
      <c r="K15" s="6">
        <f t="shared" si="5"/>
        <v>0.9458699473</v>
      </c>
      <c r="L15" s="6">
        <f t="shared" si="6"/>
        <v>0.05413005272</v>
      </c>
      <c r="O15" s="7">
        <f t="shared" si="7"/>
        <v>275</v>
      </c>
    </row>
    <row r="16">
      <c r="A16" s="1">
        <v>14.0</v>
      </c>
      <c r="B16" s="4" t="s">
        <v>29</v>
      </c>
      <c r="C16" s="5">
        <v>214.0</v>
      </c>
      <c r="D16" s="5">
        <v>2396.0</v>
      </c>
      <c r="E16" s="5">
        <v>104.0</v>
      </c>
      <c r="F16" s="5">
        <v>131.0</v>
      </c>
      <c r="G16" s="6">
        <f t="shared" si="1"/>
        <v>0.6729559748</v>
      </c>
      <c r="H16" s="6">
        <f t="shared" si="2"/>
        <v>0.6202898551</v>
      </c>
      <c r="I16" s="6">
        <f t="shared" si="3"/>
        <v>0.6455505279</v>
      </c>
      <c r="J16" s="6">
        <f t="shared" si="4"/>
        <v>0.9584</v>
      </c>
      <c r="K16" s="6">
        <f t="shared" si="5"/>
        <v>0.9173989455</v>
      </c>
      <c r="L16" s="6">
        <f t="shared" si="6"/>
        <v>0.08260105448</v>
      </c>
      <c r="O16" s="7">
        <f t="shared" si="7"/>
        <v>345</v>
      </c>
    </row>
    <row r="17">
      <c r="A17" s="1">
        <v>15.0</v>
      </c>
      <c r="B17" s="4" t="s">
        <v>30</v>
      </c>
      <c r="C17" s="5">
        <v>75.0</v>
      </c>
      <c r="D17" s="5">
        <v>2660.0</v>
      </c>
      <c r="E17" s="5">
        <v>49.0</v>
      </c>
      <c r="F17" s="5">
        <v>61.0</v>
      </c>
      <c r="G17" s="6">
        <f t="shared" si="1"/>
        <v>0.6048387097</v>
      </c>
      <c r="H17" s="6">
        <f t="shared" si="2"/>
        <v>0.5514705882</v>
      </c>
      <c r="I17" s="6">
        <f t="shared" si="3"/>
        <v>0.5769230769</v>
      </c>
      <c r="J17" s="6">
        <f t="shared" si="4"/>
        <v>0.9819121447</v>
      </c>
      <c r="K17" s="6">
        <f t="shared" si="5"/>
        <v>0.9613356766</v>
      </c>
      <c r="L17" s="6">
        <f t="shared" si="6"/>
        <v>0.03866432337</v>
      </c>
      <c r="O17" s="7">
        <f t="shared" si="7"/>
        <v>136</v>
      </c>
    </row>
    <row r="18">
      <c r="A18" s="1">
        <v>16.0</v>
      </c>
      <c r="B18" s="4" t="s">
        <v>31</v>
      </c>
      <c r="C18" s="5">
        <v>39.0</v>
      </c>
      <c r="D18" s="5">
        <v>2733.0</v>
      </c>
      <c r="E18" s="5">
        <v>44.0</v>
      </c>
      <c r="F18" s="5">
        <v>29.0</v>
      </c>
      <c r="G18" s="6">
        <f t="shared" si="1"/>
        <v>0.4698795181</v>
      </c>
      <c r="H18" s="6">
        <f t="shared" si="2"/>
        <v>0.5735294118</v>
      </c>
      <c r="I18" s="6">
        <f t="shared" si="3"/>
        <v>0.5165562914</v>
      </c>
      <c r="J18" s="6">
        <f t="shared" si="4"/>
        <v>0.9841555636</v>
      </c>
      <c r="K18" s="6">
        <f t="shared" si="5"/>
        <v>0.974340949</v>
      </c>
      <c r="L18" s="6">
        <f t="shared" si="6"/>
        <v>0.02565905097</v>
      </c>
      <c r="O18" s="7">
        <f t="shared" si="7"/>
        <v>68</v>
      </c>
    </row>
    <row r="19">
      <c r="A19" s="2" t="s">
        <v>32</v>
      </c>
      <c r="C19" s="7">
        <f t="shared" ref="C19:F19" si="8">SUM(C2:C18)</f>
        <v>1872</v>
      </c>
      <c r="D19" s="7">
        <f t="shared" si="8"/>
        <v>44547</v>
      </c>
      <c r="E19" s="7">
        <f t="shared" si="8"/>
        <v>973</v>
      </c>
      <c r="F19" s="7">
        <f t="shared" si="8"/>
        <v>973</v>
      </c>
      <c r="G19" s="8">
        <v>0.6579964850615114</v>
      </c>
      <c r="H19" s="8">
        <v>0.6579964850615114</v>
      </c>
      <c r="I19" s="8">
        <v>0.6579964850615114</v>
      </c>
      <c r="J19" s="8">
        <v>0.9786247803163445</v>
      </c>
      <c r="K19" s="8">
        <v>0.9597642923601778</v>
      </c>
      <c r="L19" s="8">
        <v>0.040235707639822205</v>
      </c>
      <c r="M19" s="8">
        <v>0.6579964850615114</v>
      </c>
      <c r="N19" s="8">
        <v>0.6579964850615114</v>
      </c>
      <c r="O19" s="7">
        <f>SUM(O2:O18)</f>
        <v>2845</v>
      </c>
    </row>
    <row r="20">
      <c r="G20" s="6">
        <f t="shared" ref="G20:K20" si="9">MIN(G2:G19)</f>
        <v>0.1111111111</v>
      </c>
      <c r="H20" s="6">
        <f t="shared" si="9"/>
        <v>0.4333333333</v>
      </c>
      <c r="I20" s="6">
        <f t="shared" si="9"/>
        <v>0.1904761905</v>
      </c>
      <c r="J20" s="6">
        <f t="shared" si="9"/>
        <v>0.9584</v>
      </c>
      <c r="K20" s="6">
        <f t="shared" si="9"/>
        <v>0.9173989455</v>
      </c>
    </row>
    <row r="21">
      <c r="G21" s="6">
        <f t="shared" ref="G21:K21" si="10">max(G2:G18)</f>
        <v>0.8555555556</v>
      </c>
      <c r="H21" s="6">
        <f t="shared" si="10"/>
        <v>0.8333333333</v>
      </c>
      <c r="I21" s="6">
        <f t="shared" si="10"/>
        <v>0.8020833333</v>
      </c>
      <c r="J21" s="6">
        <f t="shared" si="10"/>
        <v>0.9943701619</v>
      </c>
      <c r="K21" s="6">
        <f t="shared" si="10"/>
        <v>0.9940246046</v>
      </c>
    </row>
    <row r="23">
      <c r="A23" s="9" t="s">
        <v>33</v>
      </c>
    </row>
    <row r="24"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110.0</v>
      </c>
      <c r="C25" s="5">
        <v>7.0</v>
      </c>
      <c r="D25" s="5">
        <v>27.0</v>
      </c>
      <c r="E25" s="5">
        <v>0.0</v>
      </c>
      <c r="F25" s="5">
        <v>0.0</v>
      </c>
      <c r="G25" s="5">
        <v>1.0</v>
      </c>
      <c r="H25" s="5">
        <v>1.0</v>
      </c>
      <c r="I25" s="5">
        <v>7.0</v>
      </c>
      <c r="J25" s="5">
        <v>11.0</v>
      </c>
      <c r="K25" s="5">
        <v>0.0</v>
      </c>
      <c r="L25" s="5">
        <v>3.0</v>
      </c>
      <c r="M25" s="5">
        <v>0.0</v>
      </c>
      <c r="N25" s="5">
        <v>0.0</v>
      </c>
      <c r="O25" s="5">
        <v>6.0</v>
      </c>
      <c r="P25" s="5">
        <v>1.0</v>
      </c>
      <c r="Q25" s="5">
        <v>3.0</v>
      </c>
      <c r="R25" s="5">
        <v>0.0</v>
      </c>
      <c r="S25" s="7">
        <f>IFERROR(__xludf.DUMMYFUNCTION("LARGE(UNIQUE(B25:R25),2)"),27.0)</f>
        <v>27</v>
      </c>
      <c r="T25" s="7">
        <f t="shared" ref="T25:T41" si="11">S25/O2</f>
        <v>0.1719745223</v>
      </c>
    </row>
    <row r="26">
      <c r="A26" s="10">
        <v>1.0</v>
      </c>
      <c r="B26" s="5">
        <v>5.0</v>
      </c>
      <c r="C26" s="5">
        <v>149.0</v>
      </c>
      <c r="D26" s="5">
        <v>31.0</v>
      </c>
      <c r="E26" s="5">
        <v>0.0</v>
      </c>
      <c r="F26" s="5">
        <v>1.0</v>
      </c>
      <c r="G26" s="5">
        <v>10.0</v>
      </c>
      <c r="H26" s="5">
        <v>5.0</v>
      </c>
      <c r="I26" s="5">
        <v>6.0</v>
      </c>
      <c r="J26" s="5">
        <v>0.0</v>
      </c>
      <c r="K26" s="5">
        <v>0.0</v>
      </c>
      <c r="L26" s="5">
        <v>3.0</v>
      </c>
      <c r="M26" s="5">
        <v>0.0</v>
      </c>
      <c r="N26" s="5">
        <v>2.0</v>
      </c>
      <c r="O26" s="5">
        <v>6.0</v>
      </c>
      <c r="P26" s="5">
        <v>2.0</v>
      </c>
      <c r="Q26" s="5">
        <v>4.0</v>
      </c>
      <c r="R26" s="5">
        <v>0.0</v>
      </c>
      <c r="S26" s="7">
        <f>IFERROR(__xludf.DUMMYFUNCTION("LARGE(UNIQUE(B26:R26),2)"),31.0)</f>
        <v>31</v>
      </c>
      <c r="T26" s="7">
        <f t="shared" si="11"/>
        <v>0.1409090909</v>
      </c>
    </row>
    <row r="27">
      <c r="A27" s="10">
        <v>2.0</v>
      </c>
      <c r="B27" s="5">
        <v>12.0</v>
      </c>
      <c r="C27" s="5">
        <v>12.0</v>
      </c>
      <c r="D27" s="5">
        <v>103.0</v>
      </c>
      <c r="E27" s="5">
        <v>0.0</v>
      </c>
      <c r="F27" s="5">
        <v>0.0</v>
      </c>
      <c r="G27" s="5">
        <v>11.0</v>
      </c>
      <c r="H27" s="5">
        <v>2.0</v>
      </c>
      <c r="I27" s="5">
        <v>5.0</v>
      </c>
      <c r="J27" s="5">
        <v>5.0</v>
      </c>
      <c r="K27" s="5">
        <v>0.0</v>
      </c>
      <c r="L27" s="5">
        <v>0.0</v>
      </c>
      <c r="M27" s="5">
        <v>0.0</v>
      </c>
      <c r="N27" s="5">
        <v>0.0</v>
      </c>
      <c r="O27" s="5">
        <v>5.0</v>
      </c>
      <c r="P27" s="5">
        <v>1.0</v>
      </c>
      <c r="Q27" s="5">
        <v>0.0</v>
      </c>
      <c r="R27" s="5">
        <v>2.0</v>
      </c>
      <c r="S27" s="7">
        <f>IFERROR(__xludf.DUMMYFUNCTION("LARGE(UNIQUE(B27:R27),2)"),12.0)</f>
        <v>12</v>
      </c>
      <c r="T27" s="7">
        <f t="shared" si="11"/>
        <v>0.06315789474</v>
      </c>
    </row>
    <row r="28">
      <c r="A28" s="10">
        <v>3.0</v>
      </c>
      <c r="B28" s="5">
        <v>0.0</v>
      </c>
      <c r="C28" s="5">
        <v>6.0</v>
      </c>
      <c r="D28" s="5">
        <v>1.0</v>
      </c>
      <c r="E28" s="5">
        <v>5.0</v>
      </c>
      <c r="F28" s="5">
        <v>0.0</v>
      </c>
      <c r="G28" s="5">
        <v>4.0</v>
      </c>
      <c r="H28" s="5">
        <v>0.0</v>
      </c>
      <c r="I28" s="5">
        <v>1.0</v>
      </c>
      <c r="J28" s="5">
        <v>1.0</v>
      </c>
      <c r="K28" s="5">
        <v>0.0</v>
      </c>
      <c r="L28" s="5">
        <v>0.0</v>
      </c>
      <c r="M28" s="5">
        <v>4.0</v>
      </c>
      <c r="N28" s="5">
        <v>0.0</v>
      </c>
      <c r="O28" s="5">
        <v>3.0</v>
      </c>
      <c r="P28" s="5">
        <v>1.0</v>
      </c>
      <c r="Q28" s="5">
        <v>2.0</v>
      </c>
      <c r="R28" s="5">
        <v>0.0</v>
      </c>
      <c r="S28" s="7">
        <f>IFERROR(__xludf.DUMMYFUNCTION("LARGE(UNIQUE(B28:R28),2)"),5.0)</f>
        <v>5</v>
      </c>
      <c r="T28" s="7">
        <f t="shared" si="11"/>
        <v>0.8333333333</v>
      </c>
    </row>
    <row r="29">
      <c r="A29" s="10">
        <v>4.0</v>
      </c>
      <c r="B29" s="5">
        <v>1.0</v>
      </c>
      <c r="C29" s="5">
        <v>2.0</v>
      </c>
      <c r="D29" s="5">
        <v>2.0</v>
      </c>
      <c r="E29" s="5">
        <v>0.0</v>
      </c>
      <c r="F29" s="5">
        <v>13.0</v>
      </c>
      <c r="G29" s="5">
        <v>1.0</v>
      </c>
      <c r="H29" s="5">
        <v>16.0</v>
      </c>
      <c r="I29" s="5">
        <v>3.0</v>
      </c>
      <c r="J29" s="5">
        <v>1.0</v>
      </c>
      <c r="K29" s="5">
        <v>0.0</v>
      </c>
      <c r="L29" s="5">
        <v>0.0</v>
      </c>
      <c r="M29" s="5">
        <v>0.0</v>
      </c>
      <c r="N29" s="5">
        <v>2.0</v>
      </c>
      <c r="O29" s="5">
        <v>4.0</v>
      </c>
      <c r="P29" s="5">
        <v>12.0</v>
      </c>
      <c r="Q29" s="5">
        <v>0.0</v>
      </c>
      <c r="R29" s="5">
        <v>1.0</v>
      </c>
      <c r="S29" s="7">
        <f>IFERROR(__xludf.DUMMYFUNCTION("LARGE(UNIQUE(B29:R29),2)"),13.0)</f>
        <v>13</v>
      </c>
      <c r="T29" s="7">
        <f t="shared" si="11"/>
        <v>0.4333333333</v>
      </c>
    </row>
    <row r="30">
      <c r="A30" s="10">
        <v>5.0</v>
      </c>
      <c r="B30" s="5">
        <v>6.0</v>
      </c>
      <c r="C30" s="5">
        <v>10.0</v>
      </c>
      <c r="D30" s="5">
        <v>16.0</v>
      </c>
      <c r="E30" s="5">
        <v>0.0</v>
      </c>
      <c r="F30" s="5">
        <v>2.0</v>
      </c>
      <c r="G30" s="5">
        <v>99.0</v>
      </c>
      <c r="H30" s="5">
        <v>14.0</v>
      </c>
      <c r="I30" s="5">
        <v>19.0</v>
      </c>
      <c r="J30" s="5">
        <v>4.0</v>
      </c>
      <c r="K30" s="5">
        <v>0.0</v>
      </c>
      <c r="L30" s="5">
        <v>3.0</v>
      </c>
      <c r="M30" s="5">
        <v>2.0</v>
      </c>
      <c r="N30" s="5">
        <v>1.0</v>
      </c>
      <c r="O30" s="5">
        <v>7.0</v>
      </c>
      <c r="P30" s="5">
        <v>5.0</v>
      </c>
      <c r="Q30" s="5">
        <v>0.0</v>
      </c>
      <c r="R30" s="5">
        <v>2.0</v>
      </c>
      <c r="S30" s="7">
        <f>IFERROR(__xludf.DUMMYFUNCTION("LARGE(UNIQUE(B30:R30),2)"),19.0)</f>
        <v>19</v>
      </c>
      <c r="T30" s="7">
        <f t="shared" si="11"/>
        <v>0.1194968553</v>
      </c>
    </row>
    <row r="31">
      <c r="A31" s="10">
        <v>6.0</v>
      </c>
      <c r="B31" s="5">
        <v>4.0</v>
      </c>
      <c r="C31" s="5">
        <v>14.0</v>
      </c>
      <c r="D31" s="5">
        <v>2.0</v>
      </c>
      <c r="E31" s="5">
        <v>0.0</v>
      </c>
      <c r="F31" s="5">
        <v>6.0</v>
      </c>
      <c r="G31" s="5">
        <v>18.0</v>
      </c>
      <c r="H31" s="5">
        <v>258.0</v>
      </c>
      <c r="I31" s="5">
        <v>6.0</v>
      </c>
      <c r="J31" s="5">
        <v>8.0</v>
      </c>
      <c r="K31" s="5">
        <v>0.0</v>
      </c>
      <c r="L31" s="5">
        <v>0.0</v>
      </c>
      <c r="M31" s="5">
        <v>0.0</v>
      </c>
      <c r="N31" s="5">
        <v>3.0</v>
      </c>
      <c r="O31" s="5">
        <v>5.0</v>
      </c>
      <c r="P31" s="5">
        <v>17.0</v>
      </c>
      <c r="Q31" s="5">
        <v>4.0</v>
      </c>
      <c r="R31" s="5">
        <v>15.0</v>
      </c>
      <c r="S31" s="7">
        <f>IFERROR(__xludf.DUMMYFUNCTION("LARGE(UNIQUE(B31:R31),2)"),18.0)</f>
        <v>18</v>
      </c>
      <c r="T31" s="7">
        <f t="shared" si="11"/>
        <v>0.05070422535</v>
      </c>
    </row>
    <row r="32">
      <c r="A32" s="10">
        <v>7.0</v>
      </c>
      <c r="B32" s="5">
        <v>8.0</v>
      </c>
      <c r="C32" s="5">
        <v>7.0</v>
      </c>
      <c r="D32" s="5">
        <v>4.0</v>
      </c>
      <c r="E32" s="5">
        <v>0.0</v>
      </c>
      <c r="F32" s="5">
        <v>1.0</v>
      </c>
      <c r="G32" s="5">
        <v>3.0</v>
      </c>
      <c r="H32" s="5">
        <v>3.0</v>
      </c>
      <c r="I32" s="5">
        <v>68.0</v>
      </c>
      <c r="J32" s="5">
        <v>15.0</v>
      </c>
      <c r="K32" s="5">
        <v>0.0</v>
      </c>
      <c r="L32" s="5">
        <v>1.0</v>
      </c>
      <c r="M32" s="5">
        <v>1.0</v>
      </c>
      <c r="N32" s="5">
        <v>0.0</v>
      </c>
      <c r="O32" s="5">
        <v>3.0</v>
      </c>
      <c r="P32" s="5">
        <v>8.0</v>
      </c>
      <c r="Q32" s="5">
        <v>2.0</v>
      </c>
      <c r="R32" s="5">
        <v>2.0</v>
      </c>
      <c r="S32" s="7">
        <f>IFERROR(__xludf.DUMMYFUNCTION("LARGE(UNIQUE(B32:R32),2)"),15.0)</f>
        <v>15</v>
      </c>
      <c r="T32" s="7">
        <f t="shared" si="11"/>
        <v>0.119047619</v>
      </c>
    </row>
    <row r="33">
      <c r="A33" s="10">
        <v>8.0</v>
      </c>
      <c r="B33" s="5">
        <v>2.0</v>
      </c>
      <c r="C33" s="5">
        <v>2.0</v>
      </c>
      <c r="D33" s="5">
        <v>2.0</v>
      </c>
      <c r="E33" s="5">
        <v>0.0</v>
      </c>
      <c r="F33" s="5">
        <v>1.0</v>
      </c>
      <c r="G33" s="5">
        <v>1.0</v>
      </c>
      <c r="H33" s="5">
        <v>6.0</v>
      </c>
      <c r="I33" s="5">
        <v>2.0</v>
      </c>
      <c r="J33" s="5">
        <v>209.0</v>
      </c>
      <c r="K33" s="5">
        <v>0.0</v>
      </c>
      <c r="L33" s="5">
        <v>3.0</v>
      </c>
      <c r="M33" s="5">
        <v>2.0</v>
      </c>
      <c r="N33" s="5">
        <v>9.0</v>
      </c>
      <c r="O33" s="5">
        <v>5.0</v>
      </c>
      <c r="P33" s="5">
        <v>10.0</v>
      </c>
      <c r="Q33" s="5">
        <v>8.0</v>
      </c>
      <c r="R33" s="5">
        <v>0.0</v>
      </c>
      <c r="S33" s="7">
        <f>IFERROR(__xludf.DUMMYFUNCTION("LARGE(UNIQUE(B33:R33),2)"),10.0)</f>
        <v>10</v>
      </c>
      <c r="T33" s="7">
        <f t="shared" si="11"/>
        <v>0.03322259136</v>
      </c>
    </row>
    <row r="34">
      <c r="A34" s="10">
        <v>9.0</v>
      </c>
      <c r="B34" s="5">
        <v>0.0</v>
      </c>
      <c r="C34" s="5">
        <v>0.0</v>
      </c>
      <c r="D34" s="5">
        <v>0.0</v>
      </c>
      <c r="E34" s="5">
        <v>0.0</v>
      </c>
      <c r="F34" s="5">
        <v>1.0</v>
      </c>
      <c r="G34" s="5">
        <v>2.0</v>
      </c>
      <c r="H34" s="5">
        <v>0.0</v>
      </c>
      <c r="I34" s="5">
        <v>0.0</v>
      </c>
      <c r="J34" s="5">
        <v>5.0</v>
      </c>
      <c r="K34" s="5">
        <v>2.0</v>
      </c>
      <c r="L34" s="5">
        <v>0.0</v>
      </c>
      <c r="M34" s="5">
        <v>0.0</v>
      </c>
      <c r="N34" s="5">
        <v>0.0</v>
      </c>
      <c r="O34" s="5">
        <v>0.0</v>
      </c>
      <c r="P34" s="5">
        <v>6.0</v>
      </c>
      <c r="Q34" s="5">
        <v>2.0</v>
      </c>
      <c r="R34" s="5">
        <v>0.0</v>
      </c>
      <c r="S34" s="7">
        <f>IFERROR(__xludf.DUMMYFUNCTION("LARGE(UNIQUE(B34:R34),2)"),5.0)</f>
        <v>5</v>
      </c>
      <c r="T34" s="7">
        <f t="shared" si="11"/>
        <v>1.666666667</v>
      </c>
    </row>
    <row r="35">
      <c r="A35" s="10">
        <v>10.0</v>
      </c>
      <c r="B35" s="5">
        <v>4.0</v>
      </c>
      <c r="C35" s="5">
        <v>2.0</v>
      </c>
      <c r="D35" s="5">
        <v>1.0</v>
      </c>
      <c r="E35" s="5">
        <v>0.0</v>
      </c>
      <c r="F35" s="5">
        <v>0.0</v>
      </c>
      <c r="G35" s="5">
        <v>2.0</v>
      </c>
      <c r="H35" s="5">
        <v>1.0</v>
      </c>
      <c r="I35" s="5">
        <v>4.0</v>
      </c>
      <c r="J35" s="5">
        <v>13.0</v>
      </c>
      <c r="K35" s="5">
        <v>0.0</v>
      </c>
      <c r="L35" s="5">
        <v>40.0</v>
      </c>
      <c r="M35" s="5">
        <v>0.0</v>
      </c>
      <c r="N35" s="5">
        <v>1.0</v>
      </c>
      <c r="O35" s="5">
        <v>8.0</v>
      </c>
      <c r="P35" s="5">
        <v>1.0</v>
      </c>
      <c r="Q35" s="5">
        <v>1.0</v>
      </c>
      <c r="R35" s="5">
        <v>0.0</v>
      </c>
      <c r="S35" s="7">
        <f>IFERROR(__xludf.DUMMYFUNCTION("LARGE(UNIQUE(B35:R35),2)"),13.0)</f>
        <v>13</v>
      </c>
      <c r="T35" s="7">
        <f t="shared" si="11"/>
        <v>0.2321428571</v>
      </c>
    </row>
    <row r="36">
      <c r="A36" s="10">
        <v>11.0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1.0</v>
      </c>
      <c r="I36" s="5">
        <v>0.0</v>
      </c>
      <c r="J36" s="5">
        <v>1.0</v>
      </c>
      <c r="K36" s="5">
        <v>0.0</v>
      </c>
      <c r="L36" s="5">
        <v>0.0</v>
      </c>
      <c r="M36" s="5">
        <v>154.0</v>
      </c>
      <c r="N36" s="5">
        <v>2.0</v>
      </c>
      <c r="O36" s="5">
        <v>11.0</v>
      </c>
      <c r="P36" s="5">
        <v>3.0</v>
      </c>
      <c r="Q36" s="5">
        <v>8.0</v>
      </c>
      <c r="R36" s="5">
        <v>0.0</v>
      </c>
      <c r="S36" s="7">
        <f>IFERROR(__xludf.DUMMYFUNCTION("LARGE(UNIQUE(B36:R36),2)"),11.0)</f>
        <v>11</v>
      </c>
      <c r="T36" s="7">
        <f t="shared" si="11"/>
        <v>0.05392156863</v>
      </c>
    </row>
    <row r="37">
      <c r="A37" s="10">
        <v>12.0</v>
      </c>
      <c r="B37" s="5">
        <v>0.0</v>
      </c>
      <c r="C37" s="5">
        <v>2.0</v>
      </c>
      <c r="D37" s="5">
        <v>0.0</v>
      </c>
      <c r="E37" s="5">
        <v>0.0</v>
      </c>
      <c r="F37" s="5">
        <v>1.0</v>
      </c>
      <c r="G37" s="5">
        <v>0.0</v>
      </c>
      <c r="H37" s="5">
        <v>3.0</v>
      </c>
      <c r="I37" s="5">
        <v>0.0</v>
      </c>
      <c r="J37" s="5">
        <v>3.0</v>
      </c>
      <c r="K37" s="5">
        <v>0.0</v>
      </c>
      <c r="L37" s="5">
        <v>0.0</v>
      </c>
      <c r="M37" s="5">
        <v>14.0</v>
      </c>
      <c r="N37" s="5">
        <v>151.0</v>
      </c>
      <c r="O37" s="5">
        <v>11.0</v>
      </c>
      <c r="P37" s="5">
        <v>23.0</v>
      </c>
      <c r="Q37" s="5">
        <v>8.0</v>
      </c>
      <c r="R37" s="5">
        <v>0.0</v>
      </c>
      <c r="S37" s="7">
        <f>IFERROR(__xludf.DUMMYFUNCTION("LARGE(UNIQUE(B37:R37),2)"),23.0)</f>
        <v>23</v>
      </c>
      <c r="T37" s="7">
        <f t="shared" si="11"/>
        <v>0.1074766355</v>
      </c>
    </row>
    <row r="38">
      <c r="A38" s="10">
        <v>13.0</v>
      </c>
      <c r="B38" s="5">
        <v>2.0</v>
      </c>
      <c r="C38" s="5">
        <v>1.0</v>
      </c>
      <c r="D38" s="5">
        <v>1.0</v>
      </c>
      <c r="E38" s="5">
        <v>0.0</v>
      </c>
      <c r="F38" s="5">
        <v>1.0</v>
      </c>
      <c r="G38" s="5">
        <v>3.0</v>
      </c>
      <c r="H38" s="5">
        <v>13.0</v>
      </c>
      <c r="I38" s="5">
        <v>1.0</v>
      </c>
      <c r="J38" s="5">
        <v>3.0</v>
      </c>
      <c r="K38" s="5">
        <v>0.0</v>
      </c>
      <c r="L38" s="5">
        <v>1.0</v>
      </c>
      <c r="M38" s="5">
        <v>10.0</v>
      </c>
      <c r="N38" s="5">
        <v>5.0</v>
      </c>
      <c r="O38" s="5">
        <v>183.0</v>
      </c>
      <c r="P38" s="5">
        <v>13.0</v>
      </c>
      <c r="Q38" s="5">
        <v>7.0</v>
      </c>
      <c r="R38" s="5">
        <v>1.0</v>
      </c>
      <c r="S38" s="7">
        <f>IFERROR(__xludf.DUMMYFUNCTION("LARGE(UNIQUE(B38:R38),2)"),13.0)</f>
        <v>13</v>
      </c>
      <c r="T38" s="7">
        <f t="shared" si="11"/>
        <v>0.04727272727</v>
      </c>
    </row>
    <row r="39">
      <c r="A39" s="10">
        <v>14.0</v>
      </c>
      <c r="B39" s="5">
        <v>0.0</v>
      </c>
      <c r="C39" s="5">
        <v>3.0</v>
      </c>
      <c r="D39" s="5">
        <v>0.0</v>
      </c>
      <c r="E39" s="5">
        <v>1.0</v>
      </c>
      <c r="F39" s="5">
        <v>2.0</v>
      </c>
      <c r="G39" s="5">
        <v>1.0</v>
      </c>
      <c r="H39" s="5">
        <v>12.0</v>
      </c>
      <c r="I39" s="5">
        <v>1.0</v>
      </c>
      <c r="J39" s="5">
        <v>20.0</v>
      </c>
      <c r="K39" s="5">
        <v>0.0</v>
      </c>
      <c r="L39" s="5">
        <v>1.0</v>
      </c>
      <c r="M39" s="5">
        <v>7.0</v>
      </c>
      <c r="N39" s="5">
        <v>33.0</v>
      </c>
      <c r="O39" s="5">
        <v>6.0</v>
      </c>
      <c r="P39" s="5">
        <v>214.0</v>
      </c>
      <c r="Q39" s="5">
        <v>11.0</v>
      </c>
      <c r="R39" s="5">
        <v>6.0</v>
      </c>
      <c r="S39" s="7">
        <f>IFERROR(__xludf.DUMMYFUNCTION("LARGE(UNIQUE(B39:R39),2)"),33.0)</f>
        <v>33</v>
      </c>
      <c r="T39" s="7">
        <f t="shared" si="11"/>
        <v>0.09565217391</v>
      </c>
    </row>
    <row r="40">
      <c r="A40" s="10">
        <v>15.0</v>
      </c>
      <c r="B40" s="5">
        <v>2.0</v>
      </c>
      <c r="C40" s="5">
        <v>2.0</v>
      </c>
      <c r="D40" s="5">
        <v>0.0</v>
      </c>
      <c r="E40" s="5">
        <v>0.0</v>
      </c>
      <c r="F40" s="5">
        <v>0.0</v>
      </c>
      <c r="G40" s="5">
        <v>1.0</v>
      </c>
      <c r="H40" s="5">
        <v>5.0</v>
      </c>
      <c r="I40" s="5">
        <v>0.0</v>
      </c>
      <c r="J40" s="5">
        <v>1.0</v>
      </c>
      <c r="K40" s="5">
        <v>0.0</v>
      </c>
      <c r="L40" s="5">
        <v>1.0</v>
      </c>
      <c r="M40" s="5">
        <v>9.0</v>
      </c>
      <c r="N40" s="5">
        <v>4.0</v>
      </c>
      <c r="O40" s="5">
        <v>5.0</v>
      </c>
      <c r="P40" s="5">
        <v>19.0</v>
      </c>
      <c r="Q40" s="5">
        <v>75.0</v>
      </c>
      <c r="R40" s="5">
        <v>0.0</v>
      </c>
      <c r="S40" s="7">
        <f>IFERROR(__xludf.DUMMYFUNCTION("LARGE(UNIQUE(B40:R40),2)"),19.0)</f>
        <v>19</v>
      </c>
      <c r="T40" s="7">
        <f t="shared" si="11"/>
        <v>0.1397058824</v>
      </c>
    </row>
    <row r="41">
      <c r="A41" s="10">
        <v>16.0</v>
      </c>
      <c r="B41" s="5">
        <v>1.0</v>
      </c>
      <c r="C41" s="5">
        <v>1.0</v>
      </c>
      <c r="D41" s="5">
        <v>0.0</v>
      </c>
      <c r="E41" s="5">
        <v>0.0</v>
      </c>
      <c r="F41" s="5">
        <v>1.0</v>
      </c>
      <c r="G41" s="5">
        <v>2.0</v>
      </c>
      <c r="H41" s="5">
        <v>15.0</v>
      </c>
      <c r="I41" s="5">
        <v>3.0</v>
      </c>
      <c r="J41" s="5">
        <v>1.0</v>
      </c>
      <c r="K41" s="5">
        <v>1.0</v>
      </c>
      <c r="L41" s="5">
        <v>0.0</v>
      </c>
      <c r="M41" s="5">
        <v>1.0</v>
      </c>
      <c r="N41" s="5">
        <v>1.0</v>
      </c>
      <c r="O41" s="5">
        <v>7.0</v>
      </c>
      <c r="P41" s="5">
        <v>9.0</v>
      </c>
      <c r="Q41" s="5">
        <v>1.0</v>
      </c>
      <c r="R41" s="5">
        <v>39.0</v>
      </c>
      <c r="S41" s="7">
        <f>IFERROR(__xludf.DUMMYFUNCTION("LARGE(UNIQUE(B41:R41),2)"),15.0)</f>
        <v>15</v>
      </c>
      <c r="T41" s="7">
        <f t="shared" si="11"/>
        <v>0.2205882353</v>
      </c>
    </row>
    <row r="42">
      <c r="A42" s="10"/>
      <c r="B42" s="7">
        <f>IFERROR(__xludf.DUMMYFUNCTION("LARGE(UNIQUE(B25:B41),2)"),12.0)</f>
        <v>12</v>
      </c>
      <c r="C42" s="7">
        <f>IFERROR(__xludf.DUMMYFUNCTION("LARGE(UNIQUE(C25:C41),2)"),14.0)</f>
        <v>14</v>
      </c>
      <c r="D42" s="7">
        <f>IFERROR(__xludf.DUMMYFUNCTION("LARGE(UNIQUE(D25:D41),2)"),31.0)</f>
        <v>31</v>
      </c>
      <c r="E42" s="7">
        <f>IFERROR(__xludf.DUMMYFUNCTION("LARGE(UNIQUE(E25:E41),2)"),1.0)</f>
        <v>1</v>
      </c>
      <c r="F42" s="7">
        <f>IFERROR(__xludf.DUMMYFUNCTION("LARGE(UNIQUE(F25:F41),2)"),6.0)</f>
        <v>6</v>
      </c>
      <c r="G42" s="7">
        <f>IFERROR(__xludf.DUMMYFUNCTION("LARGE(UNIQUE(G25:G41),2)"),18.0)</f>
        <v>18</v>
      </c>
      <c r="H42" s="7">
        <f>IFERROR(__xludf.DUMMYFUNCTION("LARGE(UNIQUE(H25:H41),2)"),16.0)</f>
        <v>16</v>
      </c>
      <c r="I42" s="7">
        <f>IFERROR(__xludf.DUMMYFUNCTION("LARGE(UNIQUE(I25:I41),2)"),19.0)</f>
        <v>19</v>
      </c>
      <c r="J42" s="7">
        <f>IFERROR(__xludf.DUMMYFUNCTION("LARGE(UNIQUE(J25:J41),2)"),20.0)</f>
        <v>20</v>
      </c>
      <c r="K42" s="7">
        <f>IFERROR(__xludf.DUMMYFUNCTION("LARGE(UNIQUE(K25:K41),2)"),1.0)</f>
        <v>1</v>
      </c>
      <c r="L42" s="7">
        <f>IFERROR(__xludf.DUMMYFUNCTION("LARGE(UNIQUE(L25:L41),2)"),3.0)</f>
        <v>3</v>
      </c>
      <c r="M42" s="7">
        <f>IFERROR(__xludf.DUMMYFUNCTION("LARGE(UNIQUE(M25:M41),2)"),14.0)</f>
        <v>14</v>
      </c>
      <c r="N42" s="7">
        <f>IFERROR(__xludf.DUMMYFUNCTION("LARGE(UNIQUE(N25:N41),2)"),33.0)</f>
        <v>33</v>
      </c>
      <c r="O42" s="7">
        <f>IFERROR(__xludf.DUMMYFUNCTION("LARGE(UNIQUE(O25:O41),2)"),11.0)</f>
        <v>11</v>
      </c>
      <c r="P42" s="7">
        <f>IFERROR(__xludf.DUMMYFUNCTION("LARGE(UNIQUE(P25:P41),2)"),23.0)</f>
        <v>23</v>
      </c>
      <c r="Q42" s="7">
        <f>IFERROR(__xludf.DUMMYFUNCTION("LARGE(UNIQUE(Q25:Q41),2)"),11.0)</f>
        <v>11</v>
      </c>
      <c r="R42" s="7">
        <f>IFERROR(__xludf.DUMMYFUNCTION("LARGE(UNIQUE(R25:R41),2)"),15.0)</f>
        <v>15</v>
      </c>
      <c r="S42" s="7">
        <f>max(S25:S41)</f>
        <v>33</v>
      </c>
    </row>
    <row r="43">
      <c r="T43" s="7">
        <f>max(T25:T41)</f>
        <v>1.666666667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</row>
    <row r="48">
      <c r="A48" s="14">
        <v>0.0</v>
      </c>
      <c r="B48" s="15" t="s">
        <v>38</v>
      </c>
      <c r="C48" s="11">
        <v>195.0</v>
      </c>
      <c r="D48" s="11">
        <v>4277.0</v>
      </c>
      <c r="E48" s="11">
        <v>76.0</v>
      </c>
      <c r="F48" s="11">
        <v>145.0</v>
      </c>
      <c r="G48" s="16">
        <f t="shared" ref="G48:G64" si="12">C48/(C48+E48)</f>
        <v>0.7195571956</v>
      </c>
      <c r="H48" s="16">
        <f t="shared" ref="H48:H64" si="13">C48/(C48+F48)</f>
        <v>0.5735294118</v>
      </c>
      <c r="I48" s="16">
        <f t="shared" ref="I48:I64" si="14">2*H48*G48/(H48+G48)</f>
        <v>0.6382978723</v>
      </c>
      <c r="J48" s="16">
        <f t="shared" ref="J48:J64" si="15">D48/(D48+E48)</f>
        <v>0.9825407765</v>
      </c>
      <c r="K48" s="16">
        <f t="shared" ref="K48:K64" si="16">(C48+D48)/(C48+D48+E48+F48)</f>
        <v>0.9529085873</v>
      </c>
      <c r="L48" s="16">
        <f t="shared" ref="L48:L64" si="17">1-K48</f>
        <v>0.04709141274</v>
      </c>
      <c r="M48" s="16"/>
      <c r="N48" s="16"/>
      <c r="O48" s="17">
        <f t="shared" ref="O48:O64" si="18">F48+C48</f>
        <v>340</v>
      </c>
    </row>
    <row r="49">
      <c r="A49" s="14">
        <v>1.0</v>
      </c>
      <c r="B49" s="15" t="s">
        <v>39</v>
      </c>
      <c r="C49" s="11">
        <v>240.0</v>
      </c>
      <c r="D49" s="11">
        <v>4177.0</v>
      </c>
      <c r="E49" s="11">
        <v>153.0</v>
      </c>
      <c r="F49" s="11">
        <v>123.0</v>
      </c>
      <c r="G49" s="16">
        <f t="shared" si="12"/>
        <v>0.6106870229</v>
      </c>
      <c r="H49" s="16">
        <f t="shared" si="13"/>
        <v>0.6611570248</v>
      </c>
      <c r="I49" s="16">
        <f t="shared" si="14"/>
        <v>0.6349206349</v>
      </c>
      <c r="J49" s="16">
        <f t="shared" si="15"/>
        <v>0.964665127</v>
      </c>
      <c r="K49" s="16">
        <f t="shared" si="16"/>
        <v>0.9411890049</v>
      </c>
      <c r="L49" s="16">
        <f t="shared" si="17"/>
        <v>0.0588109951</v>
      </c>
      <c r="M49" s="16"/>
      <c r="N49" s="16"/>
      <c r="O49" s="17">
        <f t="shared" si="18"/>
        <v>363</v>
      </c>
    </row>
    <row r="50">
      <c r="A50" s="14">
        <v>2.0</v>
      </c>
      <c r="B50" s="18" t="s">
        <v>40</v>
      </c>
      <c r="C50" s="11">
        <v>98.0</v>
      </c>
      <c r="D50" s="11">
        <v>4455.0</v>
      </c>
      <c r="E50" s="11">
        <v>68.0</v>
      </c>
      <c r="F50" s="11">
        <v>72.0</v>
      </c>
      <c r="G50" s="16">
        <f t="shared" si="12"/>
        <v>0.5903614458</v>
      </c>
      <c r="H50" s="16">
        <f t="shared" si="13"/>
        <v>0.5764705882</v>
      </c>
      <c r="I50" s="16">
        <f t="shared" si="14"/>
        <v>0.5833333333</v>
      </c>
      <c r="J50" s="16">
        <f t="shared" si="15"/>
        <v>0.9849657307</v>
      </c>
      <c r="K50" s="16">
        <f t="shared" si="16"/>
        <v>0.9701683358</v>
      </c>
      <c r="L50" s="16">
        <f t="shared" si="17"/>
        <v>0.02983166418</v>
      </c>
      <c r="M50" s="16"/>
      <c r="N50" s="16"/>
      <c r="O50" s="17">
        <f t="shared" si="18"/>
        <v>170</v>
      </c>
    </row>
    <row r="51">
      <c r="A51" s="14">
        <v>3.0</v>
      </c>
      <c r="B51" s="15" t="s">
        <v>41</v>
      </c>
      <c r="C51" s="11">
        <v>37.0</v>
      </c>
      <c r="D51" s="11">
        <v>4613.0</v>
      </c>
      <c r="E51" s="11">
        <v>42.0</v>
      </c>
      <c r="F51" s="11">
        <v>1.0</v>
      </c>
      <c r="G51" s="16">
        <f t="shared" si="12"/>
        <v>0.4683544304</v>
      </c>
      <c r="H51" s="16">
        <f t="shared" si="13"/>
        <v>0.9736842105</v>
      </c>
      <c r="I51" s="16">
        <f t="shared" si="14"/>
        <v>0.6324786325</v>
      </c>
      <c r="J51" s="16">
        <f t="shared" si="15"/>
        <v>0.9909774436</v>
      </c>
      <c r="K51" s="16">
        <f t="shared" si="16"/>
        <v>0.9908374174</v>
      </c>
      <c r="L51" s="16">
        <f t="shared" si="17"/>
        <v>0.00916258257</v>
      </c>
      <c r="M51" s="16"/>
      <c r="N51" s="16"/>
      <c r="O51" s="17">
        <f t="shared" si="18"/>
        <v>38</v>
      </c>
    </row>
    <row r="52">
      <c r="A52" s="14">
        <v>4.0</v>
      </c>
      <c r="B52" s="15" t="s">
        <v>42</v>
      </c>
      <c r="C52" s="11">
        <v>38.0</v>
      </c>
      <c r="D52" s="11">
        <v>4553.0</v>
      </c>
      <c r="E52" s="11">
        <v>72.0</v>
      </c>
      <c r="F52" s="11">
        <v>30.0</v>
      </c>
      <c r="G52" s="16">
        <f t="shared" si="12"/>
        <v>0.3454545455</v>
      </c>
      <c r="H52" s="16">
        <f t="shared" si="13"/>
        <v>0.5588235294</v>
      </c>
      <c r="I52" s="16">
        <f t="shared" si="14"/>
        <v>0.4269662921</v>
      </c>
      <c r="J52" s="16">
        <f t="shared" si="15"/>
        <v>0.9844324324</v>
      </c>
      <c r="K52" s="16">
        <f t="shared" si="16"/>
        <v>0.9782655018</v>
      </c>
      <c r="L52" s="16">
        <f t="shared" si="17"/>
        <v>0.02173449819</v>
      </c>
      <c r="M52" s="16"/>
      <c r="N52" s="16"/>
      <c r="O52" s="17">
        <f t="shared" si="18"/>
        <v>68</v>
      </c>
    </row>
    <row r="53">
      <c r="A53" s="14">
        <v>5.0</v>
      </c>
      <c r="B53" s="15" t="s">
        <v>43</v>
      </c>
      <c r="C53" s="11">
        <v>138.0</v>
      </c>
      <c r="D53" s="11">
        <v>4351.0</v>
      </c>
      <c r="E53" s="11">
        <v>119.0</v>
      </c>
      <c r="F53" s="11">
        <v>85.0</v>
      </c>
      <c r="G53" s="16">
        <f t="shared" si="12"/>
        <v>0.5369649805</v>
      </c>
      <c r="H53" s="16">
        <f t="shared" si="13"/>
        <v>0.6188340807</v>
      </c>
      <c r="I53" s="16">
        <f t="shared" si="14"/>
        <v>0.575</v>
      </c>
      <c r="J53" s="16">
        <f t="shared" si="15"/>
        <v>0.9733780761</v>
      </c>
      <c r="K53" s="16">
        <f t="shared" si="16"/>
        <v>0.9565310036</v>
      </c>
      <c r="L53" s="16">
        <f t="shared" si="17"/>
        <v>0.04346899638</v>
      </c>
      <c r="M53" s="16"/>
      <c r="N53" s="16"/>
      <c r="O53" s="17">
        <f t="shared" si="18"/>
        <v>223</v>
      </c>
    </row>
    <row r="54">
      <c r="A54" s="14">
        <v>6.0</v>
      </c>
      <c r="B54" s="15" t="s">
        <v>44</v>
      </c>
      <c r="C54" s="11">
        <v>406.0</v>
      </c>
      <c r="D54" s="11">
        <v>4003.0</v>
      </c>
      <c r="E54" s="11">
        <v>141.0</v>
      </c>
      <c r="F54" s="11">
        <v>143.0</v>
      </c>
      <c r="G54" s="16">
        <f t="shared" si="12"/>
        <v>0.7422303473</v>
      </c>
      <c r="H54" s="16">
        <f t="shared" si="13"/>
        <v>0.7395264117</v>
      </c>
      <c r="I54" s="16">
        <f t="shared" si="14"/>
        <v>0.7408759124</v>
      </c>
      <c r="J54" s="16">
        <f t="shared" si="15"/>
        <v>0.9659749035</v>
      </c>
      <c r="K54" s="16">
        <f t="shared" si="16"/>
        <v>0.9394843384</v>
      </c>
      <c r="L54" s="16">
        <f t="shared" si="17"/>
        <v>0.06051566162</v>
      </c>
      <c r="M54" s="16"/>
      <c r="N54" s="16"/>
      <c r="O54" s="17">
        <f t="shared" si="18"/>
        <v>549</v>
      </c>
    </row>
    <row r="55">
      <c r="A55" s="14">
        <v>7.0</v>
      </c>
      <c r="B55" s="15" t="s">
        <v>45</v>
      </c>
      <c r="C55" s="11">
        <v>175.0</v>
      </c>
      <c r="D55" s="11">
        <v>4334.0</v>
      </c>
      <c r="E55" s="11">
        <v>96.0</v>
      </c>
      <c r="F55" s="11">
        <v>88.0</v>
      </c>
      <c r="G55" s="16">
        <f t="shared" si="12"/>
        <v>0.6457564576</v>
      </c>
      <c r="H55" s="16">
        <f t="shared" si="13"/>
        <v>0.6653992395</v>
      </c>
      <c r="I55" s="16">
        <f t="shared" si="14"/>
        <v>0.6554307116</v>
      </c>
      <c r="J55" s="16">
        <f t="shared" si="15"/>
        <v>0.9783295711</v>
      </c>
      <c r="K55" s="16">
        <f t="shared" si="16"/>
        <v>0.9607926699</v>
      </c>
      <c r="L55" s="16">
        <f t="shared" si="17"/>
        <v>0.03920733007</v>
      </c>
      <c r="M55" s="16"/>
      <c r="N55" s="16"/>
      <c r="O55" s="17">
        <f t="shared" si="18"/>
        <v>263</v>
      </c>
    </row>
    <row r="56">
      <c r="A56" s="14">
        <v>8.0</v>
      </c>
      <c r="B56" s="15" t="s">
        <v>46</v>
      </c>
      <c r="C56" s="11">
        <v>319.0</v>
      </c>
      <c r="D56" s="11">
        <v>4088.0</v>
      </c>
      <c r="E56" s="11">
        <v>99.0</v>
      </c>
      <c r="F56" s="11">
        <v>187.0</v>
      </c>
      <c r="G56" s="16">
        <f t="shared" si="12"/>
        <v>0.7631578947</v>
      </c>
      <c r="H56" s="16">
        <f t="shared" si="13"/>
        <v>0.6304347826</v>
      </c>
      <c r="I56" s="16">
        <f t="shared" si="14"/>
        <v>0.6904761905</v>
      </c>
      <c r="J56" s="16">
        <f t="shared" si="15"/>
        <v>0.9763553857</v>
      </c>
      <c r="K56" s="16">
        <f t="shared" si="16"/>
        <v>0.9390581717</v>
      </c>
      <c r="L56" s="16">
        <f t="shared" si="17"/>
        <v>0.06094182825</v>
      </c>
      <c r="M56" s="16"/>
      <c r="N56" s="16"/>
      <c r="O56" s="17">
        <f t="shared" si="18"/>
        <v>506</v>
      </c>
    </row>
    <row r="57">
      <c r="A57" s="14">
        <v>9.0</v>
      </c>
      <c r="B57" s="15" t="s">
        <v>47</v>
      </c>
      <c r="C57" s="11">
        <v>4.0</v>
      </c>
      <c r="D57" s="11">
        <v>4654.0</v>
      </c>
      <c r="E57" s="11">
        <v>35.0</v>
      </c>
      <c r="F57" s="11">
        <v>0.0</v>
      </c>
      <c r="G57" s="16">
        <f t="shared" si="12"/>
        <v>0.1025641026</v>
      </c>
      <c r="H57" s="16">
        <f t="shared" si="13"/>
        <v>1</v>
      </c>
      <c r="I57" s="16">
        <f t="shared" si="14"/>
        <v>0.1860465116</v>
      </c>
      <c r="J57" s="16">
        <f t="shared" si="15"/>
        <v>0.9925357219</v>
      </c>
      <c r="K57" s="16">
        <f t="shared" si="16"/>
        <v>0.992542084</v>
      </c>
      <c r="L57" s="16">
        <f t="shared" si="17"/>
        <v>0.007457916045</v>
      </c>
      <c r="M57" s="16"/>
      <c r="N57" s="16"/>
      <c r="O57" s="17">
        <f t="shared" si="18"/>
        <v>4</v>
      </c>
    </row>
    <row r="58">
      <c r="A58" s="14">
        <v>10.0</v>
      </c>
      <c r="B58" s="15" t="s">
        <v>48</v>
      </c>
      <c r="C58" s="11">
        <v>77.0</v>
      </c>
      <c r="D58" s="11">
        <v>4493.0</v>
      </c>
      <c r="E58" s="11">
        <v>84.0</v>
      </c>
      <c r="F58" s="11">
        <v>39.0</v>
      </c>
      <c r="G58" s="16">
        <f t="shared" si="12"/>
        <v>0.4782608696</v>
      </c>
      <c r="H58" s="16">
        <f t="shared" si="13"/>
        <v>0.6637931034</v>
      </c>
      <c r="I58" s="16">
        <f t="shared" si="14"/>
        <v>0.5559566787</v>
      </c>
      <c r="J58" s="16">
        <f t="shared" si="15"/>
        <v>0.9816473673</v>
      </c>
      <c r="K58" s="16">
        <f t="shared" si="16"/>
        <v>0.9737907522</v>
      </c>
      <c r="L58" s="16">
        <f t="shared" si="17"/>
        <v>0.02620924782</v>
      </c>
      <c r="M58" s="16"/>
      <c r="N58" s="16"/>
      <c r="O58" s="17">
        <f t="shared" si="18"/>
        <v>116</v>
      </c>
    </row>
    <row r="59">
      <c r="A59" s="14">
        <v>11.0</v>
      </c>
      <c r="B59" s="15" t="s">
        <v>49</v>
      </c>
      <c r="C59" s="11">
        <v>81.0</v>
      </c>
      <c r="D59" s="11">
        <v>4484.0</v>
      </c>
      <c r="E59" s="11">
        <v>83.0</v>
      </c>
      <c r="F59" s="11">
        <v>45.0</v>
      </c>
      <c r="G59" s="16">
        <f t="shared" si="12"/>
        <v>0.493902439</v>
      </c>
      <c r="H59" s="16">
        <f t="shared" si="13"/>
        <v>0.6428571429</v>
      </c>
      <c r="I59" s="16">
        <f t="shared" si="14"/>
        <v>0.5586206897</v>
      </c>
      <c r="J59" s="16">
        <f t="shared" si="15"/>
        <v>0.9818261441</v>
      </c>
      <c r="K59" s="16">
        <f t="shared" si="16"/>
        <v>0.9727253356</v>
      </c>
      <c r="L59" s="16">
        <f t="shared" si="17"/>
        <v>0.02727466439</v>
      </c>
      <c r="M59" s="16"/>
      <c r="N59" s="16"/>
      <c r="O59" s="17">
        <f t="shared" si="18"/>
        <v>126</v>
      </c>
    </row>
    <row r="60">
      <c r="A60" s="14">
        <v>12.0</v>
      </c>
      <c r="B60" s="15" t="s">
        <v>50</v>
      </c>
      <c r="C60" s="11">
        <v>295.0</v>
      </c>
      <c r="D60" s="11">
        <v>4109.0</v>
      </c>
      <c r="E60" s="11">
        <v>116.0</v>
      </c>
      <c r="F60" s="11">
        <v>173.0</v>
      </c>
      <c r="G60" s="16">
        <f t="shared" si="12"/>
        <v>0.7177615572</v>
      </c>
      <c r="H60" s="16">
        <f t="shared" si="13"/>
        <v>0.6303418803</v>
      </c>
      <c r="I60" s="16">
        <f t="shared" si="14"/>
        <v>0.6712172924</v>
      </c>
      <c r="J60" s="16">
        <f t="shared" si="15"/>
        <v>0.9725443787</v>
      </c>
      <c r="K60" s="16">
        <f t="shared" si="16"/>
        <v>0.9384189218</v>
      </c>
      <c r="L60" s="16">
        <f t="shared" si="17"/>
        <v>0.0615810782</v>
      </c>
      <c r="M60" s="16"/>
      <c r="N60" s="16"/>
      <c r="O60" s="17">
        <f t="shared" si="18"/>
        <v>468</v>
      </c>
    </row>
    <row r="61">
      <c r="A61" s="14">
        <v>13.0</v>
      </c>
      <c r="B61" s="15" t="s">
        <v>51</v>
      </c>
      <c r="C61" s="11">
        <v>334.0</v>
      </c>
      <c r="D61" s="11">
        <v>4173.0</v>
      </c>
      <c r="E61" s="11">
        <v>72.0</v>
      </c>
      <c r="F61" s="11">
        <v>114.0</v>
      </c>
      <c r="G61" s="16">
        <f t="shared" si="12"/>
        <v>0.8226600985</v>
      </c>
      <c r="H61" s="16">
        <f t="shared" si="13"/>
        <v>0.7455357143</v>
      </c>
      <c r="I61" s="16">
        <f t="shared" si="14"/>
        <v>0.7822014052</v>
      </c>
      <c r="J61" s="16">
        <f t="shared" si="15"/>
        <v>0.9830388693</v>
      </c>
      <c r="K61" s="16">
        <f t="shared" si="16"/>
        <v>0.9603665033</v>
      </c>
      <c r="L61" s="16">
        <f t="shared" si="17"/>
        <v>0.0396334967</v>
      </c>
      <c r="M61" s="16"/>
      <c r="N61" s="16"/>
      <c r="O61" s="17">
        <f t="shared" si="18"/>
        <v>448</v>
      </c>
    </row>
    <row r="62">
      <c r="A62" s="14">
        <v>14.0</v>
      </c>
      <c r="B62" s="15" t="s">
        <v>52</v>
      </c>
      <c r="C62" s="11">
        <v>346.0</v>
      </c>
      <c r="D62" s="11">
        <v>4022.0</v>
      </c>
      <c r="E62" s="11">
        <v>181.0</v>
      </c>
      <c r="F62" s="11">
        <v>144.0</v>
      </c>
      <c r="G62" s="16">
        <f t="shared" si="12"/>
        <v>0.6565464896</v>
      </c>
      <c r="H62" s="16">
        <f t="shared" si="13"/>
        <v>0.706122449</v>
      </c>
      <c r="I62" s="16">
        <f t="shared" si="14"/>
        <v>0.680432645</v>
      </c>
      <c r="J62" s="16">
        <f t="shared" si="15"/>
        <v>0.9569355222</v>
      </c>
      <c r="K62" s="16">
        <f t="shared" si="16"/>
        <v>0.9307479224</v>
      </c>
      <c r="L62" s="16">
        <f t="shared" si="17"/>
        <v>0.06925207756</v>
      </c>
      <c r="M62" s="16"/>
      <c r="N62" s="16"/>
      <c r="O62" s="17">
        <f t="shared" si="18"/>
        <v>490</v>
      </c>
    </row>
    <row r="63">
      <c r="A63" s="14">
        <v>15.0</v>
      </c>
      <c r="B63" s="15" t="s">
        <v>53</v>
      </c>
      <c r="C63" s="11">
        <v>203.0</v>
      </c>
      <c r="D63" s="11">
        <v>4225.0</v>
      </c>
      <c r="E63" s="11">
        <v>96.0</v>
      </c>
      <c r="F63" s="11">
        <v>169.0</v>
      </c>
      <c r="G63" s="16">
        <f t="shared" si="12"/>
        <v>0.6789297659</v>
      </c>
      <c r="H63" s="16">
        <f t="shared" si="13"/>
        <v>0.5456989247</v>
      </c>
      <c r="I63" s="16">
        <f t="shared" si="14"/>
        <v>0.6050670641</v>
      </c>
      <c r="J63" s="16">
        <f t="shared" si="15"/>
        <v>0.9777829206</v>
      </c>
      <c r="K63" s="16">
        <f t="shared" si="16"/>
        <v>0.9435329214</v>
      </c>
      <c r="L63" s="16">
        <f t="shared" si="17"/>
        <v>0.05646707863</v>
      </c>
      <c r="M63" s="16"/>
      <c r="N63" s="16"/>
      <c r="O63" s="17">
        <f t="shared" si="18"/>
        <v>372</v>
      </c>
    </row>
    <row r="64">
      <c r="A64" s="14">
        <v>16.0</v>
      </c>
      <c r="B64" s="15" t="s">
        <v>54</v>
      </c>
      <c r="C64" s="11">
        <v>103.0</v>
      </c>
      <c r="D64" s="11">
        <v>4473.0</v>
      </c>
      <c r="E64" s="11">
        <v>71.0</v>
      </c>
      <c r="F64" s="11">
        <v>46.0</v>
      </c>
      <c r="G64" s="16">
        <f t="shared" si="12"/>
        <v>0.591954023</v>
      </c>
      <c r="H64" s="16">
        <f t="shared" si="13"/>
        <v>0.6912751678</v>
      </c>
      <c r="I64" s="16">
        <f t="shared" si="14"/>
        <v>0.6377708978</v>
      </c>
      <c r="J64" s="16">
        <f t="shared" si="15"/>
        <v>0.984375</v>
      </c>
      <c r="K64" s="16">
        <f t="shared" si="16"/>
        <v>0.9750692521</v>
      </c>
      <c r="L64" s="16">
        <f t="shared" si="17"/>
        <v>0.02493074792</v>
      </c>
      <c r="M64" s="16"/>
      <c r="N64" s="16"/>
      <c r="O64" s="17">
        <f t="shared" si="18"/>
        <v>149</v>
      </c>
    </row>
    <row r="65">
      <c r="A65" s="12" t="s">
        <v>32</v>
      </c>
      <c r="C65" s="17">
        <f t="shared" ref="C65:F65" si="19">SUM(C48:C64)</f>
        <v>3089</v>
      </c>
      <c r="D65" s="17">
        <f t="shared" si="19"/>
        <v>73484</v>
      </c>
      <c r="E65" s="17">
        <f t="shared" si="19"/>
        <v>1604</v>
      </c>
      <c r="F65" s="17">
        <f t="shared" si="19"/>
        <v>1604</v>
      </c>
      <c r="G65" s="20">
        <v>0.6582143618154699</v>
      </c>
      <c r="H65" s="20">
        <v>0.6582143618154699</v>
      </c>
      <c r="I65" s="20">
        <v>0.6582143618154699</v>
      </c>
      <c r="J65" s="20">
        <v>0.9786383976134668</v>
      </c>
      <c r="K65" s="20">
        <v>0.959789924919467</v>
      </c>
      <c r="L65" s="20">
        <v>0.04021007508053298</v>
      </c>
      <c r="M65" s="19">
        <v>0.6582143618154699</v>
      </c>
      <c r="N65" s="19">
        <v>0.6582143618154699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0">max(G47:G63)</f>
        <v>0.8226600985</v>
      </c>
      <c r="H66" s="16">
        <f t="shared" si="20"/>
        <v>1</v>
      </c>
      <c r="I66" s="16">
        <f t="shared" si="20"/>
        <v>0.7822014052</v>
      </c>
      <c r="J66" s="16">
        <f t="shared" si="20"/>
        <v>0.9925357219</v>
      </c>
      <c r="K66" s="16">
        <f t="shared" si="20"/>
        <v>0.992542084</v>
      </c>
      <c r="L66" s="16"/>
      <c r="M66" s="16"/>
      <c r="N66" s="16"/>
    </row>
    <row r="67">
      <c r="G67" s="16">
        <f t="shared" ref="G67:K67" si="21">MIN(G49:G66)</f>
        <v>0.1025641026</v>
      </c>
      <c r="H67" s="16">
        <f t="shared" si="21"/>
        <v>0.5456989247</v>
      </c>
      <c r="I67" s="16">
        <f t="shared" si="21"/>
        <v>0.1860465116</v>
      </c>
      <c r="J67" s="16">
        <f t="shared" si="21"/>
        <v>0.9569355222</v>
      </c>
      <c r="K67" s="16">
        <f t="shared" si="21"/>
        <v>0.9307479224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195.0</v>
      </c>
      <c r="C71" s="5">
        <v>14.0</v>
      </c>
      <c r="D71" s="5">
        <v>18.0</v>
      </c>
      <c r="E71" s="5">
        <v>1.0</v>
      </c>
      <c r="F71" s="5">
        <v>0.0</v>
      </c>
      <c r="G71" s="5">
        <v>7.0</v>
      </c>
      <c r="H71" s="5">
        <v>2.0</v>
      </c>
      <c r="I71" s="5">
        <v>9.0</v>
      </c>
      <c r="J71" s="5">
        <v>15.0</v>
      </c>
      <c r="K71" s="5">
        <v>0.0</v>
      </c>
      <c r="L71" s="5">
        <v>3.0</v>
      </c>
      <c r="M71" s="5">
        <v>0.0</v>
      </c>
      <c r="N71" s="5">
        <v>1.0</v>
      </c>
      <c r="O71" s="5">
        <v>2.0</v>
      </c>
      <c r="P71" s="5">
        <v>2.0</v>
      </c>
      <c r="Q71" s="5">
        <v>1.0</v>
      </c>
      <c r="R71" s="5">
        <v>1.0</v>
      </c>
      <c r="S71" s="7">
        <f>IFERROR(__xludf.DUMMYFUNCTION("LARGE(UNIQUE(B71:R71),2)"),18.0)</f>
        <v>18</v>
      </c>
      <c r="T71" s="7">
        <f t="shared" ref="T71:T87" si="22">S71/O48</f>
        <v>0.05294117647</v>
      </c>
    </row>
    <row r="72">
      <c r="A72" s="10">
        <v>1.0</v>
      </c>
      <c r="B72" s="5">
        <v>45.0</v>
      </c>
      <c r="C72" s="5">
        <v>240.0</v>
      </c>
      <c r="D72" s="5">
        <v>33.0</v>
      </c>
      <c r="E72" s="5">
        <v>0.0</v>
      </c>
      <c r="F72" s="5">
        <v>0.0</v>
      </c>
      <c r="G72" s="5">
        <v>12.0</v>
      </c>
      <c r="H72" s="5">
        <v>8.0</v>
      </c>
      <c r="I72" s="5">
        <v>24.0</v>
      </c>
      <c r="J72" s="5">
        <v>11.0</v>
      </c>
      <c r="K72" s="5">
        <v>0.0</v>
      </c>
      <c r="L72" s="5">
        <v>2.0</v>
      </c>
      <c r="M72" s="5">
        <v>0.0</v>
      </c>
      <c r="N72" s="5">
        <v>2.0</v>
      </c>
      <c r="O72" s="5">
        <v>3.0</v>
      </c>
      <c r="P72" s="5">
        <v>2.0</v>
      </c>
      <c r="Q72" s="5">
        <v>10.0</v>
      </c>
      <c r="R72" s="5">
        <v>1.0</v>
      </c>
      <c r="S72" s="7">
        <f>IFERROR(__xludf.DUMMYFUNCTION("LARGE(UNIQUE(B72:R72),2)"),45.0)</f>
        <v>45</v>
      </c>
      <c r="T72" s="7">
        <f t="shared" si="22"/>
        <v>0.1239669421</v>
      </c>
    </row>
    <row r="73">
      <c r="A73" s="10">
        <v>2.0</v>
      </c>
      <c r="B73" s="5">
        <v>20.0</v>
      </c>
      <c r="C73" s="5">
        <v>18.0</v>
      </c>
      <c r="D73" s="5">
        <v>98.0</v>
      </c>
      <c r="E73" s="5">
        <v>0.0</v>
      </c>
      <c r="F73" s="5">
        <v>0.0</v>
      </c>
      <c r="G73" s="5">
        <v>6.0</v>
      </c>
      <c r="H73" s="5">
        <v>1.0</v>
      </c>
      <c r="I73" s="5">
        <v>6.0</v>
      </c>
      <c r="J73" s="5">
        <v>13.0</v>
      </c>
      <c r="K73" s="5">
        <v>0.0</v>
      </c>
      <c r="L73" s="5">
        <v>1.0</v>
      </c>
      <c r="M73" s="5">
        <v>0.0</v>
      </c>
      <c r="N73" s="5">
        <v>0.0</v>
      </c>
      <c r="O73" s="5">
        <v>1.0</v>
      </c>
      <c r="P73" s="5">
        <v>0.0</v>
      </c>
      <c r="Q73" s="5">
        <v>1.0</v>
      </c>
      <c r="R73" s="5">
        <v>1.0</v>
      </c>
      <c r="S73" s="7">
        <f>IFERROR(__xludf.DUMMYFUNCTION("LARGE(UNIQUE(B73:R73),2)"),20.0)</f>
        <v>20</v>
      </c>
      <c r="T73" s="7">
        <f t="shared" si="22"/>
        <v>0.1176470588</v>
      </c>
    </row>
    <row r="74">
      <c r="A74" s="10">
        <v>3.0</v>
      </c>
      <c r="B74" s="5">
        <v>5.0</v>
      </c>
      <c r="C74" s="5">
        <v>16.0</v>
      </c>
      <c r="D74" s="5">
        <v>0.0</v>
      </c>
      <c r="E74" s="5">
        <v>37.0</v>
      </c>
      <c r="F74" s="5">
        <v>0.0</v>
      </c>
      <c r="G74" s="5">
        <v>1.0</v>
      </c>
      <c r="H74" s="5">
        <v>0.0</v>
      </c>
      <c r="I74" s="5">
        <v>1.0</v>
      </c>
      <c r="J74" s="5">
        <v>5.0</v>
      </c>
      <c r="K74" s="5">
        <v>0.0</v>
      </c>
      <c r="L74" s="5">
        <v>0.0</v>
      </c>
      <c r="M74" s="5">
        <v>0.0</v>
      </c>
      <c r="N74" s="5">
        <v>2.0</v>
      </c>
      <c r="O74" s="5">
        <v>2.0</v>
      </c>
      <c r="P74" s="5">
        <v>1.0</v>
      </c>
      <c r="Q74" s="5">
        <v>9.0</v>
      </c>
      <c r="R74" s="5">
        <v>0.0</v>
      </c>
      <c r="S74" s="7">
        <f>IFERROR(__xludf.DUMMYFUNCTION("LARGE(UNIQUE(B74:R74),2)"),16.0)</f>
        <v>16</v>
      </c>
      <c r="T74" s="7">
        <f t="shared" si="22"/>
        <v>0.4210526316</v>
      </c>
    </row>
    <row r="75">
      <c r="A75" s="10">
        <v>4.0</v>
      </c>
      <c r="B75" s="5">
        <v>4.0</v>
      </c>
      <c r="C75" s="5">
        <v>1.0</v>
      </c>
      <c r="D75" s="5">
        <v>1.0</v>
      </c>
      <c r="E75" s="5">
        <v>0.0</v>
      </c>
      <c r="F75" s="5">
        <v>38.0</v>
      </c>
      <c r="G75" s="5">
        <v>1.0</v>
      </c>
      <c r="H75" s="5">
        <v>27.0</v>
      </c>
      <c r="I75" s="5">
        <v>9.0</v>
      </c>
      <c r="J75" s="5">
        <v>1.0</v>
      </c>
      <c r="K75" s="5">
        <v>0.0</v>
      </c>
      <c r="L75" s="5">
        <v>0.0</v>
      </c>
      <c r="M75" s="5">
        <v>2.0</v>
      </c>
      <c r="N75" s="5">
        <v>8.0</v>
      </c>
      <c r="O75" s="5">
        <v>5.0</v>
      </c>
      <c r="P75" s="5">
        <v>7.0</v>
      </c>
      <c r="Q75" s="5">
        <v>0.0</v>
      </c>
      <c r="R75" s="5">
        <v>6.0</v>
      </c>
      <c r="S75" s="7">
        <f>IFERROR(__xludf.DUMMYFUNCTION("LARGE(UNIQUE(B75:R75),2)"),27.0)</f>
        <v>27</v>
      </c>
      <c r="T75" s="7">
        <f t="shared" si="22"/>
        <v>0.3970588235</v>
      </c>
    </row>
    <row r="76">
      <c r="A76" s="10">
        <v>5.0</v>
      </c>
      <c r="B76" s="5">
        <v>19.0</v>
      </c>
      <c r="C76" s="5">
        <v>14.0</v>
      </c>
      <c r="D76" s="5">
        <v>9.0</v>
      </c>
      <c r="E76" s="5">
        <v>0.0</v>
      </c>
      <c r="F76" s="5">
        <v>2.0</v>
      </c>
      <c r="G76" s="5">
        <v>138.0</v>
      </c>
      <c r="H76" s="5">
        <v>24.0</v>
      </c>
      <c r="I76" s="5">
        <v>14.0</v>
      </c>
      <c r="J76" s="5">
        <v>6.0</v>
      </c>
      <c r="K76" s="5">
        <v>0.0</v>
      </c>
      <c r="L76" s="5">
        <v>6.0</v>
      </c>
      <c r="M76" s="5">
        <v>0.0</v>
      </c>
      <c r="N76" s="5">
        <v>2.0</v>
      </c>
      <c r="O76" s="5">
        <v>15.0</v>
      </c>
      <c r="P76" s="5">
        <v>3.0</v>
      </c>
      <c r="Q76" s="5">
        <v>2.0</v>
      </c>
      <c r="R76" s="5">
        <v>3.0</v>
      </c>
      <c r="S76" s="7">
        <f>IFERROR(__xludf.DUMMYFUNCTION("LARGE(UNIQUE(B76:R76),2)"),24.0)</f>
        <v>24</v>
      </c>
      <c r="T76" s="7">
        <f t="shared" si="22"/>
        <v>0.1076233184</v>
      </c>
    </row>
    <row r="77">
      <c r="A77" s="10">
        <v>6.0</v>
      </c>
      <c r="B77" s="5">
        <v>7.0</v>
      </c>
      <c r="C77" s="5">
        <v>23.0</v>
      </c>
      <c r="D77" s="5">
        <v>2.0</v>
      </c>
      <c r="E77" s="5">
        <v>0.0</v>
      </c>
      <c r="F77" s="5">
        <v>12.0</v>
      </c>
      <c r="G77" s="5">
        <v>17.0</v>
      </c>
      <c r="H77" s="5">
        <v>406.0</v>
      </c>
      <c r="I77" s="5">
        <v>8.0</v>
      </c>
      <c r="J77" s="5">
        <v>18.0</v>
      </c>
      <c r="K77" s="5">
        <v>0.0</v>
      </c>
      <c r="L77" s="5">
        <v>0.0</v>
      </c>
      <c r="M77" s="5">
        <v>1.0</v>
      </c>
      <c r="N77" s="5">
        <v>4.0</v>
      </c>
      <c r="O77" s="5">
        <v>6.0</v>
      </c>
      <c r="P77" s="5">
        <v>24.0</v>
      </c>
      <c r="Q77" s="5">
        <v>6.0</v>
      </c>
      <c r="R77" s="5">
        <v>13.0</v>
      </c>
      <c r="S77" s="7">
        <f>IFERROR(__xludf.DUMMYFUNCTION("LARGE(UNIQUE(B77:R77),2)"),24.0)</f>
        <v>24</v>
      </c>
      <c r="T77" s="7">
        <f t="shared" si="22"/>
        <v>0.04371584699</v>
      </c>
    </row>
    <row r="78">
      <c r="A78" s="10">
        <v>7.0</v>
      </c>
      <c r="B78" s="5">
        <v>20.0</v>
      </c>
      <c r="C78" s="5">
        <v>11.0</v>
      </c>
      <c r="D78" s="5">
        <v>2.0</v>
      </c>
      <c r="E78" s="5">
        <v>0.0</v>
      </c>
      <c r="F78" s="5">
        <v>6.0</v>
      </c>
      <c r="G78" s="5">
        <v>12.0</v>
      </c>
      <c r="H78" s="5">
        <v>7.0</v>
      </c>
      <c r="I78" s="5">
        <v>175.0</v>
      </c>
      <c r="J78" s="5">
        <v>23.0</v>
      </c>
      <c r="K78" s="5">
        <v>0.0</v>
      </c>
      <c r="L78" s="5">
        <v>1.0</v>
      </c>
      <c r="M78" s="5">
        <v>0.0</v>
      </c>
      <c r="N78" s="5">
        <v>2.0</v>
      </c>
      <c r="O78" s="5">
        <v>1.0</v>
      </c>
      <c r="P78" s="5">
        <v>5.0</v>
      </c>
      <c r="Q78" s="5">
        <v>3.0</v>
      </c>
      <c r="R78" s="5">
        <v>3.0</v>
      </c>
      <c r="S78" s="7">
        <f>IFERROR(__xludf.DUMMYFUNCTION("LARGE(UNIQUE(B78:R78),2)"),23.0)</f>
        <v>23</v>
      </c>
      <c r="T78" s="7">
        <f t="shared" si="22"/>
        <v>0.08745247148</v>
      </c>
    </row>
    <row r="79">
      <c r="A79" s="10">
        <v>8.0</v>
      </c>
      <c r="B79" s="5">
        <v>10.0</v>
      </c>
      <c r="C79" s="5">
        <v>2.0</v>
      </c>
      <c r="D79" s="5">
        <v>0.0</v>
      </c>
      <c r="E79" s="5">
        <v>0.0</v>
      </c>
      <c r="F79" s="5">
        <v>1.0</v>
      </c>
      <c r="G79" s="5">
        <v>7.0</v>
      </c>
      <c r="H79" s="5">
        <v>12.0</v>
      </c>
      <c r="I79" s="5">
        <v>5.0</v>
      </c>
      <c r="J79" s="5">
        <v>319.0</v>
      </c>
      <c r="K79" s="5">
        <v>0.0</v>
      </c>
      <c r="L79" s="5">
        <v>20.0</v>
      </c>
      <c r="M79" s="5">
        <v>0.0</v>
      </c>
      <c r="N79" s="5">
        <v>17.0</v>
      </c>
      <c r="O79" s="5">
        <v>4.0</v>
      </c>
      <c r="P79" s="5">
        <v>11.0</v>
      </c>
      <c r="Q79" s="5">
        <v>9.0</v>
      </c>
      <c r="R79" s="5">
        <v>1.0</v>
      </c>
      <c r="S79" s="7">
        <f>IFERROR(__xludf.DUMMYFUNCTION("LARGE(UNIQUE(B79:R79),2)"),20.0)</f>
        <v>20</v>
      </c>
      <c r="T79" s="7">
        <f t="shared" si="22"/>
        <v>0.0395256917</v>
      </c>
    </row>
    <row r="80">
      <c r="A80" s="10">
        <v>9.0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2.0</v>
      </c>
      <c r="J80" s="5">
        <v>19.0</v>
      </c>
      <c r="K80" s="5">
        <v>4.0</v>
      </c>
      <c r="L80" s="5">
        <v>1.0</v>
      </c>
      <c r="M80" s="5">
        <v>0.0</v>
      </c>
      <c r="N80" s="5">
        <v>7.0</v>
      </c>
      <c r="O80" s="5">
        <v>1.0</v>
      </c>
      <c r="P80" s="5">
        <v>5.0</v>
      </c>
      <c r="Q80" s="5">
        <v>0.0</v>
      </c>
      <c r="R80" s="5">
        <v>0.0</v>
      </c>
      <c r="S80" s="7">
        <f>IFERROR(__xludf.DUMMYFUNCTION("LARGE(UNIQUE(B80:R80),2)"),7.0)</f>
        <v>7</v>
      </c>
      <c r="T80" s="7">
        <f t="shared" si="22"/>
        <v>1.75</v>
      </c>
    </row>
    <row r="81">
      <c r="A81" s="10">
        <v>10.0</v>
      </c>
      <c r="B81" s="5">
        <v>9.0</v>
      </c>
      <c r="C81" s="5">
        <v>1.0</v>
      </c>
      <c r="D81" s="5">
        <v>3.0</v>
      </c>
      <c r="E81" s="5">
        <v>0.0</v>
      </c>
      <c r="F81" s="5">
        <v>0.0</v>
      </c>
      <c r="G81" s="5">
        <v>2.0</v>
      </c>
      <c r="H81" s="5">
        <v>0.0</v>
      </c>
      <c r="I81" s="5">
        <v>4.0</v>
      </c>
      <c r="J81" s="5">
        <v>43.0</v>
      </c>
      <c r="K81" s="5">
        <v>0.0</v>
      </c>
      <c r="L81" s="5">
        <v>77.0</v>
      </c>
      <c r="M81" s="5">
        <v>0.0</v>
      </c>
      <c r="N81" s="5">
        <v>12.0</v>
      </c>
      <c r="O81" s="5">
        <v>4.0</v>
      </c>
      <c r="P81" s="5">
        <v>1.0</v>
      </c>
      <c r="Q81" s="5">
        <v>0.0</v>
      </c>
      <c r="R81" s="5">
        <v>5.0</v>
      </c>
      <c r="S81" s="7">
        <f>IFERROR(__xludf.DUMMYFUNCTION("LARGE(UNIQUE(B81:R81),2)"),43.0)</f>
        <v>43</v>
      </c>
      <c r="T81" s="7">
        <f t="shared" si="22"/>
        <v>0.3706896552</v>
      </c>
    </row>
    <row r="82">
      <c r="A82" s="10">
        <v>11.0</v>
      </c>
      <c r="B82" s="5">
        <v>0.0</v>
      </c>
      <c r="C82" s="5">
        <v>1.0</v>
      </c>
      <c r="D82" s="5">
        <v>0.0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2.0</v>
      </c>
      <c r="K82" s="5">
        <v>0.0</v>
      </c>
      <c r="L82" s="5">
        <v>0.0</v>
      </c>
      <c r="M82" s="5">
        <v>81.0</v>
      </c>
      <c r="N82" s="5">
        <v>21.0</v>
      </c>
      <c r="O82" s="5">
        <v>31.0</v>
      </c>
      <c r="P82" s="5">
        <v>4.0</v>
      </c>
      <c r="Q82" s="5">
        <v>24.0</v>
      </c>
      <c r="R82" s="5">
        <v>0.0</v>
      </c>
      <c r="S82" s="7">
        <f>IFERROR(__xludf.DUMMYFUNCTION("LARGE(UNIQUE(B82:R82),2)"),31.0)</f>
        <v>31</v>
      </c>
      <c r="T82" s="7">
        <f t="shared" si="22"/>
        <v>0.246031746</v>
      </c>
    </row>
    <row r="83">
      <c r="A83" s="10">
        <v>12.0</v>
      </c>
      <c r="B83" s="5">
        <v>1.0</v>
      </c>
      <c r="C83" s="5">
        <v>1.0</v>
      </c>
      <c r="D83" s="5">
        <v>0.0</v>
      </c>
      <c r="E83" s="5">
        <v>0.0</v>
      </c>
      <c r="F83" s="5">
        <v>0.0</v>
      </c>
      <c r="G83" s="5">
        <v>2.0</v>
      </c>
      <c r="H83" s="5">
        <v>5.0</v>
      </c>
      <c r="I83" s="5">
        <v>0.0</v>
      </c>
      <c r="J83" s="5">
        <v>12.0</v>
      </c>
      <c r="K83" s="5">
        <v>0.0</v>
      </c>
      <c r="L83" s="5">
        <v>1.0</v>
      </c>
      <c r="M83" s="5">
        <v>15.0</v>
      </c>
      <c r="N83" s="5">
        <v>295.0</v>
      </c>
      <c r="O83" s="5">
        <v>22.0</v>
      </c>
      <c r="P83" s="5">
        <v>28.0</v>
      </c>
      <c r="Q83" s="5">
        <v>26.0</v>
      </c>
      <c r="R83" s="5">
        <v>3.0</v>
      </c>
      <c r="S83" s="7">
        <f>IFERROR(__xludf.DUMMYFUNCTION("LARGE(UNIQUE(B83:R83),2)"),28.0)</f>
        <v>28</v>
      </c>
      <c r="T83" s="7">
        <f t="shared" si="22"/>
        <v>0.05982905983</v>
      </c>
    </row>
    <row r="84">
      <c r="A84" s="10">
        <v>13.0</v>
      </c>
      <c r="B84" s="5">
        <v>2.0</v>
      </c>
      <c r="C84" s="5">
        <v>10.0</v>
      </c>
      <c r="D84" s="5">
        <v>2.0</v>
      </c>
      <c r="E84" s="5">
        <v>0.0</v>
      </c>
      <c r="F84" s="5">
        <v>1.0</v>
      </c>
      <c r="G84" s="5">
        <v>5.0</v>
      </c>
      <c r="H84" s="5">
        <v>5.0</v>
      </c>
      <c r="I84" s="5">
        <v>0.0</v>
      </c>
      <c r="J84" s="5">
        <v>1.0</v>
      </c>
      <c r="K84" s="5">
        <v>0.0</v>
      </c>
      <c r="L84" s="5">
        <v>2.0</v>
      </c>
      <c r="M84" s="5">
        <v>10.0</v>
      </c>
      <c r="N84" s="5">
        <v>14.0</v>
      </c>
      <c r="O84" s="5">
        <v>334.0</v>
      </c>
      <c r="P84" s="5">
        <v>7.0</v>
      </c>
      <c r="Q84" s="5">
        <v>12.0</v>
      </c>
      <c r="R84" s="5">
        <v>1.0</v>
      </c>
      <c r="S84" s="7">
        <f>IFERROR(__xludf.DUMMYFUNCTION("LARGE(UNIQUE(B84:R84),2)"),14.0)</f>
        <v>14</v>
      </c>
      <c r="T84" s="7">
        <f t="shared" si="22"/>
        <v>0.03125</v>
      </c>
    </row>
    <row r="85">
      <c r="A85" s="10">
        <v>14.0</v>
      </c>
      <c r="B85" s="5">
        <v>0.0</v>
      </c>
      <c r="C85" s="5">
        <v>1.0</v>
      </c>
      <c r="D85" s="5">
        <v>0.0</v>
      </c>
      <c r="E85" s="5">
        <v>0.0</v>
      </c>
      <c r="F85" s="5">
        <v>4.0</v>
      </c>
      <c r="G85" s="5">
        <v>4.0</v>
      </c>
      <c r="H85" s="5">
        <v>23.0</v>
      </c>
      <c r="I85" s="5">
        <v>2.0</v>
      </c>
      <c r="J85" s="5">
        <v>15.0</v>
      </c>
      <c r="K85" s="5">
        <v>0.0</v>
      </c>
      <c r="L85" s="5">
        <v>0.0</v>
      </c>
      <c r="M85" s="5">
        <v>5.0</v>
      </c>
      <c r="N85" s="5">
        <v>51.0</v>
      </c>
      <c r="O85" s="5">
        <v>7.0</v>
      </c>
      <c r="P85" s="5">
        <v>346.0</v>
      </c>
      <c r="Q85" s="5">
        <v>61.0</v>
      </c>
      <c r="R85" s="5">
        <v>8.0</v>
      </c>
      <c r="S85" s="7">
        <f>IFERROR(__xludf.DUMMYFUNCTION("LARGE(UNIQUE(B85:R85),2)"),61.0)</f>
        <v>61</v>
      </c>
      <c r="T85" s="7">
        <f t="shared" si="22"/>
        <v>0.1244897959</v>
      </c>
    </row>
    <row r="86">
      <c r="A86" s="10">
        <v>15.0</v>
      </c>
      <c r="B86" s="5">
        <v>2.0</v>
      </c>
      <c r="C86" s="5">
        <v>10.0</v>
      </c>
      <c r="D86" s="5">
        <v>2.0</v>
      </c>
      <c r="E86" s="5">
        <v>0.0</v>
      </c>
      <c r="F86" s="5">
        <v>0.0</v>
      </c>
      <c r="G86" s="5">
        <v>1.0</v>
      </c>
      <c r="H86" s="5">
        <v>5.0</v>
      </c>
      <c r="I86" s="5">
        <v>0.0</v>
      </c>
      <c r="J86" s="5">
        <v>0.0</v>
      </c>
      <c r="K86" s="5">
        <v>0.0</v>
      </c>
      <c r="L86" s="5">
        <v>0.0</v>
      </c>
      <c r="M86" s="5">
        <v>11.0</v>
      </c>
      <c r="N86" s="5">
        <v>24.0</v>
      </c>
      <c r="O86" s="5">
        <v>5.0</v>
      </c>
      <c r="P86" s="5">
        <v>36.0</v>
      </c>
      <c r="Q86" s="5">
        <v>203.0</v>
      </c>
      <c r="R86" s="5">
        <v>0.0</v>
      </c>
      <c r="S86" s="7">
        <f>IFERROR(__xludf.DUMMYFUNCTION("LARGE(UNIQUE(B86:R86),2)"),36.0)</f>
        <v>36</v>
      </c>
      <c r="T86" s="7">
        <f t="shared" si="22"/>
        <v>0.09677419355</v>
      </c>
    </row>
    <row r="87">
      <c r="A87" s="10">
        <v>16.0</v>
      </c>
      <c r="B87" s="5">
        <v>1.0</v>
      </c>
      <c r="C87" s="5">
        <v>0.0</v>
      </c>
      <c r="D87" s="5">
        <v>0.0</v>
      </c>
      <c r="E87" s="5">
        <v>0.0</v>
      </c>
      <c r="F87" s="5">
        <v>4.0</v>
      </c>
      <c r="G87" s="5">
        <v>8.0</v>
      </c>
      <c r="H87" s="5">
        <v>24.0</v>
      </c>
      <c r="I87" s="5">
        <v>4.0</v>
      </c>
      <c r="J87" s="5">
        <v>3.0</v>
      </c>
      <c r="K87" s="5">
        <v>0.0</v>
      </c>
      <c r="L87" s="5">
        <v>2.0</v>
      </c>
      <c r="M87" s="5">
        <v>1.0</v>
      </c>
      <c r="N87" s="5">
        <v>6.0</v>
      </c>
      <c r="O87" s="5">
        <v>5.0</v>
      </c>
      <c r="P87" s="5">
        <v>8.0</v>
      </c>
      <c r="Q87" s="5">
        <v>5.0</v>
      </c>
      <c r="R87" s="5">
        <v>103.0</v>
      </c>
      <c r="S87" s="7">
        <f>IFERROR(__xludf.DUMMYFUNCTION("LARGE(UNIQUE(B87:R87),2)"),24.0)</f>
        <v>24</v>
      </c>
      <c r="T87" s="7">
        <f t="shared" si="22"/>
        <v>0.1610738255</v>
      </c>
    </row>
    <row r="88">
      <c r="A88" s="10"/>
      <c r="B88" s="7">
        <f>IFERROR(__xludf.DUMMYFUNCTION("LARGE(UNIQUE(B71:B87),2)"),45.0)</f>
        <v>45</v>
      </c>
      <c r="C88" s="7">
        <f>IFERROR(__xludf.DUMMYFUNCTION("LARGE(UNIQUE(C71:C87),2)"),23.0)</f>
        <v>23</v>
      </c>
      <c r="D88" s="7">
        <f>IFERROR(__xludf.DUMMYFUNCTION("LARGE(UNIQUE(D71:D87),2)"),33.0)</f>
        <v>33</v>
      </c>
      <c r="E88" s="7">
        <f>IFERROR(__xludf.DUMMYFUNCTION("LARGE(UNIQUE(E71:E87),2)"),1.0)</f>
        <v>1</v>
      </c>
      <c r="F88" s="7">
        <f>IFERROR(__xludf.DUMMYFUNCTION("LARGE(UNIQUE(F71:F87),2)"),12.0)</f>
        <v>12</v>
      </c>
      <c r="G88" s="7">
        <f>IFERROR(__xludf.DUMMYFUNCTION("LARGE(UNIQUE(G71:G87),2)"),17.0)</f>
        <v>17</v>
      </c>
      <c r="H88" s="7">
        <f>IFERROR(__xludf.DUMMYFUNCTION("LARGE(UNIQUE(H71:H87),2)"),27.0)</f>
        <v>27</v>
      </c>
      <c r="I88" s="7">
        <f>IFERROR(__xludf.DUMMYFUNCTION("LARGE(UNIQUE(I71:I87),2)"),24.0)</f>
        <v>24</v>
      </c>
      <c r="J88" s="7">
        <f>IFERROR(__xludf.DUMMYFUNCTION("LARGE(UNIQUE(J71:J87),2)"),43.0)</f>
        <v>43</v>
      </c>
      <c r="K88" s="7">
        <f>IFERROR(__xludf.DUMMYFUNCTION("LARGE(UNIQUE(K71:K87),2)"),0.0)</f>
        <v>0</v>
      </c>
      <c r="L88" s="7">
        <f>IFERROR(__xludf.DUMMYFUNCTION("LARGE(UNIQUE(L71:L87),2)"),20.0)</f>
        <v>20</v>
      </c>
      <c r="M88" s="7">
        <f>IFERROR(__xludf.DUMMYFUNCTION("LARGE(UNIQUE(M71:M87),2)"),15.0)</f>
        <v>15</v>
      </c>
      <c r="N88" s="7">
        <f>IFERROR(__xludf.DUMMYFUNCTION("LARGE(UNIQUE(N71:N87),2)"),51.0)</f>
        <v>51</v>
      </c>
      <c r="O88" s="7">
        <f>IFERROR(__xludf.DUMMYFUNCTION("LARGE(UNIQUE(O71:O87),2)"),31.0)</f>
        <v>31</v>
      </c>
      <c r="P88" s="7">
        <f>IFERROR(__xludf.DUMMYFUNCTION("LARGE(UNIQUE(P71:P87),2)"),36.0)</f>
        <v>36</v>
      </c>
      <c r="Q88" s="7">
        <f>IFERROR(__xludf.DUMMYFUNCTION("LARGE(UNIQUE(Q71:Q87),2)"),61.0)</f>
        <v>61</v>
      </c>
      <c r="R88" s="7">
        <f>IFERROR(__xludf.DUMMYFUNCTION("LARGE(UNIQUE(R71:R87),2)"),13.0)</f>
        <v>13</v>
      </c>
      <c r="S88" s="7">
        <f>max(S71:S87)</f>
        <v>61</v>
      </c>
    </row>
    <row r="89">
      <c r="T89" s="7">
        <f>max(T71:T87)</f>
        <v>1.75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</row>
    <row r="2">
      <c r="A2" s="1">
        <v>0.0</v>
      </c>
      <c r="B2" s="4" t="s">
        <v>15</v>
      </c>
      <c r="C2" s="5">
        <v>146.0</v>
      </c>
      <c r="D2" s="5">
        <v>2644.0</v>
      </c>
      <c r="E2" s="5">
        <v>31.0</v>
      </c>
      <c r="F2" s="5">
        <v>24.0</v>
      </c>
      <c r="G2" s="6">
        <f t="shared" ref="G2:G18" si="1">C2/(C2+E2)</f>
        <v>0.8248587571</v>
      </c>
      <c r="H2" s="6">
        <f t="shared" ref="H2:H18" si="2">C2/(C2+F2)</f>
        <v>0.8588235294</v>
      </c>
      <c r="I2" s="6">
        <f t="shared" ref="I2:I18" si="3">2*H2*G2/(H2+G2)</f>
        <v>0.8414985591</v>
      </c>
      <c r="J2" s="6">
        <f t="shared" ref="J2:J18" si="4">D2/(D2+E2)</f>
        <v>0.988411215</v>
      </c>
      <c r="K2" s="6">
        <f t="shared" ref="K2:K18" si="5">(C2+D2)/(C2+D2+E2+F2)</f>
        <v>0.9806678383</v>
      </c>
      <c r="L2" s="6">
        <f t="shared" ref="L2:L18" si="6">1-K2</f>
        <v>0.01933216169</v>
      </c>
      <c r="O2" s="7">
        <f t="shared" ref="O2:O18" si="7">F2+C2</f>
        <v>170</v>
      </c>
    </row>
    <row r="3">
      <c r="A3" s="1">
        <v>1.0</v>
      </c>
      <c r="B3" s="4" t="s">
        <v>16</v>
      </c>
      <c r="C3" s="5">
        <v>196.0</v>
      </c>
      <c r="D3" s="5">
        <v>2580.0</v>
      </c>
      <c r="E3" s="5">
        <v>28.0</v>
      </c>
      <c r="F3" s="5">
        <v>41.0</v>
      </c>
      <c r="G3" s="6">
        <f t="shared" si="1"/>
        <v>0.875</v>
      </c>
      <c r="H3" s="6">
        <f t="shared" si="2"/>
        <v>0.8270042194</v>
      </c>
      <c r="I3" s="6">
        <f t="shared" si="3"/>
        <v>0.8503253796</v>
      </c>
      <c r="J3" s="6">
        <f t="shared" si="4"/>
        <v>0.9892638037</v>
      </c>
      <c r="K3" s="6">
        <f t="shared" si="5"/>
        <v>0.9757469244</v>
      </c>
      <c r="L3" s="6">
        <f t="shared" si="6"/>
        <v>0.02425307557</v>
      </c>
      <c r="O3" s="7">
        <f t="shared" si="7"/>
        <v>237</v>
      </c>
    </row>
    <row r="4">
      <c r="A4" s="1">
        <v>2.0</v>
      </c>
      <c r="B4" s="4" t="s">
        <v>17</v>
      </c>
      <c r="C4" s="5">
        <v>134.0</v>
      </c>
      <c r="D4" s="5">
        <v>2660.0</v>
      </c>
      <c r="E4" s="5">
        <v>24.0</v>
      </c>
      <c r="F4" s="5">
        <v>27.0</v>
      </c>
      <c r="G4" s="6">
        <f t="shared" si="1"/>
        <v>0.8481012658</v>
      </c>
      <c r="H4" s="6">
        <f t="shared" si="2"/>
        <v>0.8322981366</v>
      </c>
      <c r="I4" s="6">
        <f t="shared" si="3"/>
        <v>0.8401253918</v>
      </c>
      <c r="J4" s="6">
        <f t="shared" si="4"/>
        <v>0.9910581222</v>
      </c>
      <c r="K4" s="6">
        <f t="shared" si="5"/>
        <v>0.9820738137</v>
      </c>
      <c r="L4" s="6">
        <f t="shared" si="6"/>
        <v>0.01792618629</v>
      </c>
      <c r="O4" s="7">
        <f t="shared" si="7"/>
        <v>161</v>
      </c>
    </row>
    <row r="5">
      <c r="A5" s="1">
        <v>3.0</v>
      </c>
      <c r="B5" s="4" t="s">
        <v>18</v>
      </c>
      <c r="C5" s="5">
        <v>24.0</v>
      </c>
      <c r="D5" s="5">
        <v>2815.0</v>
      </c>
      <c r="E5" s="5">
        <v>4.0</v>
      </c>
      <c r="F5" s="5">
        <v>2.0</v>
      </c>
      <c r="G5" s="6">
        <f t="shared" si="1"/>
        <v>0.8571428571</v>
      </c>
      <c r="H5" s="6">
        <f t="shared" si="2"/>
        <v>0.9230769231</v>
      </c>
      <c r="I5" s="6">
        <f t="shared" si="3"/>
        <v>0.8888888889</v>
      </c>
      <c r="J5" s="6">
        <f t="shared" si="4"/>
        <v>0.9985810571</v>
      </c>
      <c r="K5" s="6">
        <f t="shared" si="5"/>
        <v>0.9978910369</v>
      </c>
      <c r="L5" s="6">
        <f t="shared" si="6"/>
        <v>0.002108963093</v>
      </c>
      <c r="O5" s="7">
        <f t="shared" si="7"/>
        <v>26</v>
      </c>
    </row>
    <row r="6">
      <c r="A6" s="1">
        <v>4.0</v>
      </c>
      <c r="B6" s="4" t="s">
        <v>19</v>
      </c>
      <c r="C6" s="5">
        <v>40.0</v>
      </c>
      <c r="D6" s="5">
        <v>2779.0</v>
      </c>
      <c r="E6" s="5">
        <v>18.0</v>
      </c>
      <c r="F6" s="5">
        <v>8.0</v>
      </c>
      <c r="G6" s="6">
        <f t="shared" si="1"/>
        <v>0.6896551724</v>
      </c>
      <c r="H6" s="6">
        <f t="shared" si="2"/>
        <v>0.8333333333</v>
      </c>
      <c r="I6" s="6">
        <f t="shared" si="3"/>
        <v>0.7547169811</v>
      </c>
      <c r="J6" s="6">
        <f t="shared" si="4"/>
        <v>0.9935645334</v>
      </c>
      <c r="K6" s="6">
        <f t="shared" si="5"/>
        <v>0.9908611599</v>
      </c>
      <c r="L6" s="6">
        <f t="shared" si="6"/>
        <v>0.00913884007</v>
      </c>
      <c r="O6" s="7">
        <f t="shared" si="7"/>
        <v>48</v>
      </c>
    </row>
    <row r="7">
      <c r="A7" s="1">
        <v>5.0</v>
      </c>
      <c r="B7" s="4" t="s">
        <v>20</v>
      </c>
      <c r="C7" s="5">
        <v>158.0</v>
      </c>
      <c r="D7" s="5">
        <v>2633.0</v>
      </c>
      <c r="E7" s="5">
        <v>32.0</v>
      </c>
      <c r="F7" s="5">
        <v>22.0</v>
      </c>
      <c r="G7" s="6">
        <f t="shared" si="1"/>
        <v>0.8315789474</v>
      </c>
      <c r="H7" s="6">
        <f t="shared" si="2"/>
        <v>0.8777777778</v>
      </c>
      <c r="I7" s="6">
        <f t="shared" si="3"/>
        <v>0.8540540541</v>
      </c>
      <c r="J7" s="6">
        <f t="shared" si="4"/>
        <v>0.9879924953</v>
      </c>
      <c r="K7" s="6">
        <f t="shared" si="5"/>
        <v>0.9810193322</v>
      </c>
      <c r="L7" s="6">
        <f t="shared" si="6"/>
        <v>0.01898066784</v>
      </c>
      <c r="O7" s="7">
        <f t="shared" si="7"/>
        <v>180</v>
      </c>
    </row>
    <row r="8">
      <c r="A8" s="1">
        <v>6.0</v>
      </c>
      <c r="B8" s="4" t="s">
        <v>21</v>
      </c>
      <c r="C8" s="5">
        <v>332.0</v>
      </c>
      <c r="D8" s="5">
        <v>2451.0</v>
      </c>
      <c r="E8" s="5">
        <v>28.0</v>
      </c>
      <c r="F8" s="5">
        <v>34.0</v>
      </c>
      <c r="G8" s="6">
        <f t="shared" si="1"/>
        <v>0.9222222222</v>
      </c>
      <c r="H8" s="6">
        <f t="shared" si="2"/>
        <v>0.9071038251</v>
      </c>
      <c r="I8" s="6">
        <f t="shared" si="3"/>
        <v>0.914600551</v>
      </c>
      <c r="J8" s="6">
        <f t="shared" si="4"/>
        <v>0.988705123</v>
      </c>
      <c r="K8" s="6">
        <f t="shared" si="5"/>
        <v>0.9782073814</v>
      </c>
      <c r="L8" s="6">
        <f t="shared" si="6"/>
        <v>0.02179261863</v>
      </c>
      <c r="O8" s="7">
        <f t="shared" si="7"/>
        <v>366</v>
      </c>
    </row>
    <row r="9">
      <c r="A9" s="1">
        <v>7.0</v>
      </c>
      <c r="B9" s="4" t="s">
        <v>22</v>
      </c>
      <c r="C9" s="5">
        <v>103.0</v>
      </c>
      <c r="D9" s="5">
        <v>2696.0</v>
      </c>
      <c r="E9" s="5">
        <v>23.0</v>
      </c>
      <c r="F9" s="5">
        <v>23.0</v>
      </c>
      <c r="G9" s="6">
        <f t="shared" si="1"/>
        <v>0.8174603175</v>
      </c>
      <c r="H9" s="6">
        <f t="shared" si="2"/>
        <v>0.8174603175</v>
      </c>
      <c r="I9" s="6">
        <f t="shared" si="3"/>
        <v>0.8174603175</v>
      </c>
      <c r="J9" s="6">
        <f t="shared" si="4"/>
        <v>0.9915410077</v>
      </c>
      <c r="K9" s="6">
        <f t="shared" si="5"/>
        <v>0.983831283</v>
      </c>
      <c r="L9" s="6">
        <f t="shared" si="6"/>
        <v>0.01616871705</v>
      </c>
      <c r="O9" s="7">
        <f t="shared" si="7"/>
        <v>126</v>
      </c>
    </row>
    <row r="10">
      <c r="A10" s="1">
        <v>8.0</v>
      </c>
      <c r="B10" s="4" t="s">
        <v>23</v>
      </c>
      <c r="C10" s="5">
        <v>243.0</v>
      </c>
      <c r="D10" s="5">
        <v>2553.0</v>
      </c>
      <c r="E10" s="5">
        <v>19.0</v>
      </c>
      <c r="F10" s="5">
        <v>30.0</v>
      </c>
      <c r="G10" s="6">
        <f t="shared" si="1"/>
        <v>0.927480916</v>
      </c>
      <c r="H10" s="6">
        <f t="shared" si="2"/>
        <v>0.8901098901</v>
      </c>
      <c r="I10" s="6">
        <f t="shared" si="3"/>
        <v>0.908411215</v>
      </c>
      <c r="J10" s="6">
        <f t="shared" si="4"/>
        <v>0.9926127527</v>
      </c>
      <c r="K10" s="6">
        <f t="shared" si="5"/>
        <v>0.9827768014</v>
      </c>
      <c r="L10" s="6">
        <f t="shared" si="6"/>
        <v>0.01722319859</v>
      </c>
      <c r="O10" s="7">
        <f t="shared" si="7"/>
        <v>273</v>
      </c>
    </row>
    <row r="11">
      <c r="A11" s="1">
        <v>9.0</v>
      </c>
      <c r="B11" s="4" t="s">
        <v>24</v>
      </c>
      <c r="C11" s="5">
        <v>14.0</v>
      </c>
      <c r="D11" s="5">
        <v>2826.0</v>
      </c>
      <c r="E11" s="5">
        <v>4.0</v>
      </c>
      <c r="F11" s="5">
        <v>1.0</v>
      </c>
      <c r="G11" s="6">
        <f t="shared" si="1"/>
        <v>0.7777777778</v>
      </c>
      <c r="H11" s="6">
        <f t="shared" si="2"/>
        <v>0.9333333333</v>
      </c>
      <c r="I11" s="6">
        <f t="shared" si="3"/>
        <v>0.8484848485</v>
      </c>
      <c r="J11" s="6">
        <f t="shared" si="4"/>
        <v>0.9985865724</v>
      </c>
      <c r="K11" s="6">
        <f t="shared" si="5"/>
        <v>0.9982425308</v>
      </c>
      <c r="L11" s="6">
        <f t="shared" si="6"/>
        <v>0.001757469244</v>
      </c>
      <c r="O11" s="7">
        <f t="shared" si="7"/>
        <v>15</v>
      </c>
    </row>
    <row r="12">
      <c r="A12" s="1">
        <v>10.0</v>
      </c>
      <c r="B12" s="4" t="s">
        <v>25</v>
      </c>
      <c r="C12" s="5">
        <v>68.0</v>
      </c>
      <c r="D12" s="5">
        <v>2766.0</v>
      </c>
      <c r="E12" s="5">
        <v>10.0</v>
      </c>
      <c r="F12" s="5">
        <v>1.0</v>
      </c>
      <c r="G12" s="6">
        <f t="shared" si="1"/>
        <v>0.8717948718</v>
      </c>
      <c r="H12" s="6">
        <f t="shared" si="2"/>
        <v>0.9855072464</v>
      </c>
      <c r="I12" s="6">
        <f t="shared" si="3"/>
        <v>0.925170068</v>
      </c>
      <c r="J12" s="6">
        <f t="shared" si="4"/>
        <v>0.9963976945</v>
      </c>
      <c r="K12" s="6">
        <f t="shared" si="5"/>
        <v>0.9961335677</v>
      </c>
      <c r="L12" s="6">
        <f t="shared" si="6"/>
        <v>0.003866432337</v>
      </c>
      <c r="O12" s="7">
        <f t="shared" si="7"/>
        <v>69</v>
      </c>
    </row>
    <row r="13">
      <c r="A13" s="1">
        <v>11.0</v>
      </c>
      <c r="B13" s="4" t="s">
        <v>26</v>
      </c>
      <c r="C13" s="5">
        <v>165.0</v>
      </c>
      <c r="D13" s="5">
        <v>2653.0</v>
      </c>
      <c r="E13" s="5">
        <v>15.0</v>
      </c>
      <c r="F13" s="5">
        <v>12.0</v>
      </c>
      <c r="G13" s="6">
        <f t="shared" si="1"/>
        <v>0.9166666667</v>
      </c>
      <c r="H13" s="6">
        <f t="shared" si="2"/>
        <v>0.9322033898</v>
      </c>
      <c r="I13" s="6">
        <f t="shared" si="3"/>
        <v>0.9243697479</v>
      </c>
      <c r="J13" s="6">
        <f t="shared" si="4"/>
        <v>0.9943778111</v>
      </c>
      <c r="K13" s="6">
        <f t="shared" si="5"/>
        <v>0.9905096661</v>
      </c>
      <c r="L13" s="6">
        <f t="shared" si="6"/>
        <v>0.009490333919</v>
      </c>
      <c r="O13" s="7">
        <f t="shared" si="7"/>
        <v>177</v>
      </c>
    </row>
    <row r="14">
      <c r="A14" s="1">
        <v>12.0</v>
      </c>
      <c r="B14" s="4" t="s">
        <v>27</v>
      </c>
      <c r="C14" s="5">
        <v>191.0</v>
      </c>
      <c r="D14" s="5">
        <v>2610.0</v>
      </c>
      <c r="E14" s="5">
        <v>25.0</v>
      </c>
      <c r="F14" s="5">
        <v>19.0</v>
      </c>
      <c r="G14" s="6">
        <f t="shared" si="1"/>
        <v>0.8842592593</v>
      </c>
      <c r="H14" s="6">
        <f t="shared" si="2"/>
        <v>0.9095238095</v>
      </c>
      <c r="I14" s="6">
        <f t="shared" si="3"/>
        <v>0.896713615</v>
      </c>
      <c r="J14" s="6">
        <f t="shared" si="4"/>
        <v>0.990512334</v>
      </c>
      <c r="K14" s="6">
        <f t="shared" si="5"/>
        <v>0.9845342707</v>
      </c>
      <c r="L14" s="6">
        <f t="shared" si="6"/>
        <v>0.01546572935</v>
      </c>
      <c r="O14" s="7">
        <f t="shared" si="7"/>
        <v>210</v>
      </c>
    </row>
    <row r="15">
      <c r="A15" s="1">
        <v>13.0</v>
      </c>
      <c r="B15" s="4" t="s">
        <v>28</v>
      </c>
      <c r="C15" s="5">
        <v>224.0</v>
      </c>
      <c r="D15" s="5">
        <v>2582.0</v>
      </c>
      <c r="E15" s="5">
        <v>21.0</v>
      </c>
      <c r="F15" s="5">
        <v>18.0</v>
      </c>
      <c r="G15" s="6">
        <f t="shared" si="1"/>
        <v>0.9142857143</v>
      </c>
      <c r="H15" s="6">
        <f t="shared" si="2"/>
        <v>0.9256198347</v>
      </c>
      <c r="I15" s="6">
        <f t="shared" si="3"/>
        <v>0.9199178645</v>
      </c>
      <c r="J15" s="6">
        <f t="shared" si="4"/>
        <v>0.9919323857</v>
      </c>
      <c r="K15" s="6">
        <f t="shared" si="5"/>
        <v>0.9862917399</v>
      </c>
      <c r="L15" s="6">
        <f t="shared" si="6"/>
        <v>0.01370826011</v>
      </c>
      <c r="O15" s="7">
        <f t="shared" si="7"/>
        <v>242</v>
      </c>
    </row>
    <row r="16">
      <c r="A16" s="1">
        <v>14.0</v>
      </c>
      <c r="B16" s="4" t="s">
        <v>29</v>
      </c>
      <c r="C16" s="5">
        <v>291.0</v>
      </c>
      <c r="D16" s="5">
        <v>2477.0</v>
      </c>
      <c r="E16" s="5">
        <v>27.0</v>
      </c>
      <c r="F16" s="5">
        <v>50.0</v>
      </c>
      <c r="G16" s="6">
        <f t="shared" si="1"/>
        <v>0.9150943396</v>
      </c>
      <c r="H16" s="6">
        <f t="shared" si="2"/>
        <v>0.853372434</v>
      </c>
      <c r="I16" s="6">
        <f t="shared" si="3"/>
        <v>0.8831562974</v>
      </c>
      <c r="J16" s="6">
        <f t="shared" si="4"/>
        <v>0.9892172524</v>
      </c>
      <c r="K16" s="6">
        <f t="shared" si="5"/>
        <v>0.9729349736</v>
      </c>
      <c r="L16" s="6">
        <f t="shared" si="6"/>
        <v>0.02706502636</v>
      </c>
      <c r="O16" s="7">
        <f t="shared" si="7"/>
        <v>341</v>
      </c>
    </row>
    <row r="17">
      <c r="A17" s="1">
        <v>15.0</v>
      </c>
      <c r="B17" s="4" t="s">
        <v>30</v>
      </c>
      <c r="C17" s="5">
        <v>106.0</v>
      </c>
      <c r="D17" s="5">
        <v>2700.0</v>
      </c>
      <c r="E17" s="5">
        <v>18.0</v>
      </c>
      <c r="F17" s="5">
        <v>21.0</v>
      </c>
      <c r="G17" s="6">
        <f t="shared" si="1"/>
        <v>0.8548387097</v>
      </c>
      <c r="H17" s="6">
        <f t="shared" si="2"/>
        <v>0.8346456693</v>
      </c>
      <c r="I17" s="6">
        <f t="shared" si="3"/>
        <v>0.8446215139</v>
      </c>
      <c r="J17" s="6">
        <f t="shared" si="4"/>
        <v>0.9933774834</v>
      </c>
      <c r="K17" s="6">
        <f t="shared" si="5"/>
        <v>0.9862917399</v>
      </c>
      <c r="L17" s="6">
        <f t="shared" si="6"/>
        <v>0.01370826011</v>
      </c>
      <c r="O17" s="7">
        <f t="shared" si="7"/>
        <v>127</v>
      </c>
    </row>
    <row r="18">
      <c r="A18" s="1">
        <v>16.0</v>
      </c>
      <c r="B18" s="4" t="s">
        <v>31</v>
      </c>
      <c r="C18" s="5">
        <v>71.0</v>
      </c>
      <c r="D18" s="5">
        <v>2756.0</v>
      </c>
      <c r="E18" s="5">
        <v>12.0</v>
      </c>
      <c r="F18" s="5">
        <v>6.0</v>
      </c>
      <c r="G18" s="6">
        <f t="shared" si="1"/>
        <v>0.8554216867</v>
      </c>
      <c r="H18" s="6">
        <f t="shared" si="2"/>
        <v>0.9220779221</v>
      </c>
      <c r="I18" s="6">
        <f t="shared" si="3"/>
        <v>0.8875</v>
      </c>
      <c r="J18" s="6">
        <f t="shared" si="4"/>
        <v>0.9956647399</v>
      </c>
      <c r="K18" s="6">
        <f t="shared" si="5"/>
        <v>0.9936731107</v>
      </c>
      <c r="L18" s="6">
        <f t="shared" si="6"/>
        <v>0.006326889279</v>
      </c>
      <c r="O18" s="7">
        <f t="shared" si="7"/>
        <v>77</v>
      </c>
    </row>
    <row r="19">
      <c r="A19" s="2" t="s">
        <v>32</v>
      </c>
      <c r="C19" s="7">
        <f t="shared" ref="C19:F19" si="8">SUM(C2:C18)</f>
        <v>2506</v>
      </c>
      <c r="D19" s="7">
        <f t="shared" si="8"/>
        <v>45181</v>
      </c>
      <c r="E19" s="7">
        <f t="shared" si="8"/>
        <v>339</v>
      </c>
      <c r="F19" s="7">
        <f t="shared" si="8"/>
        <v>339</v>
      </c>
      <c r="G19" s="8">
        <v>0.8808435852372584</v>
      </c>
      <c r="H19" s="8">
        <v>0.8808435852372584</v>
      </c>
      <c r="I19" s="8">
        <v>0.8808435852372584</v>
      </c>
      <c r="J19" s="8">
        <v>0.9925527240773286</v>
      </c>
      <c r="K19" s="8">
        <v>0.9859815982632069</v>
      </c>
      <c r="L19" s="8">
        <v>0.01401840173679314</v>
      </c>
      <c r="M19" s="8">
        <v>0.8808435852372584</v>
      </c>
      <c r="N19" s="8">
        <v>0.8808435852372584</v>
      </c>
      <c r="O19" s="7">
        <f>SUM(O2:O18)</f>
        <v>2845</v>
      </c>
    </row>
    <row r="20">
      <c r="G20" s="6">
        <f t="shared" ref="G20:K20" si="9">MIN(G2:G19)</f>
        <v>0.6896551724</v>
      </c>
      <c r="H20" s="6">
        <f t="shared" si="9"/>
        <v>0.8174603175</v>
      </c>
      <c r="I20" s="6">
        <f t="shared" si="9"/>
        <v>0.7547169811</v>
      </c>
      <c r="J20" s="6">
        <f t="shared" si="9"/>
        <v>0.9879924953</v>
      </c>
      <c r="K20" s="6">
        <f t="shared" si="9"/>
        <v>0.9729349736</v>
      </c>
    </row>
    <row r="21">
      <c r="G21" s="6">
        <f t="shared" ref="G21:K21" si="10">max(G2:G18)</f>
        <v>0.927480916</v>
      </c>
      <c r="H21" s="6">
        <f t="shared" si="10"/>
        <v>0.9855072464</v>
      </c>
      <c r="I21" s="6">
        <f t="shared" si="10"/>
        <v>0.925170068</v>
      </c>
      <c r="J21" s="6">
        <f t="shared" si="10"/>
        <v>0.9985865724</v>
      </c>
      <c r="K21" s="6">
        <f t="shared" si="10"/>
        <v>0.9982425308</v>
      </c>
    </row>
    <row r="23">
      <c r="A23" s="9" t="s">
        <v>33</v>
      </c>
    </row>
    <row r="24"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146.0</v>
      </c>
      <c r="C25" s="5">
        <v>5.0</v>
      </c>
      <c r="D25" s="5">
        <v>2.0</v>
      </c>
      <c r="E25" s="5">
        <v>0.0</v>
      </c>
      <c r="F25" s="5">
        <v>0.0</v>
      </c>
      <c r="G25" s="5">
        <v>0.0</v>
      </c>
      <c r="H25" s="5">
        <v>1.0</v>
      </c>
      <c r="I25" s="5">
        <v>8.0</v>
      </c>
      <c r="J25" s="5">
        <v>6.0</v>
      </c>
      <c r="K25" s="5">
        <v>0.0</v>
      </c>
      <c r="L25" s="5">
        <v>0.0</v>
      </c>
      <c r="M25" s="5">
        <v>0.0</v>
      </c>
      <c r="N25" s="5">
        <v>2.0</v>
      </c>
      <c r="O25" s="5">
        <v>1.0</v>
      </c>
      <c r="P25" s="5">
        <v>3.0</v>
      </c>
      <c r="Q25" s="5">
        <v>3.0</v>
      </c>
      <c r="R25" s="5">
        <v>0.0</v>
      </c>
      <c r="S25" s="7">
        <f>IFERROR(__xludf.DUMMYFUNCTION("LARGE(UNIQUE(B25:R25),2)"),8.0)</f>
        <v>8</v>
      </c>
      <c r="T25" s="7">
        <f t="shared" ref="T25:T41" si="11">S25/O2</f>
        <v>0.04705882353</v>
      </c>
    </row>
    <row r="26">
      <c r="A26" s="10">
        <v>1.0</v>
      </c>
      <c r="B26" s="5">
        <v>2.0</v>
      </c>
      <c r="C26" s="5">
        <v>196.0</v>
      </c>
      <c r="D26" s="5">
        <v>12.0</v>
      </c>
      <c r="E26" s="5">
        <v>0.0</v>
      </c>
      <c r="F26" s="5">
        <v>0.0</v>
      </c>
      <c r="G26" s="5">
        <v>5.0</v>
      </c>
      <c r="H26" s="5">
        <v>2.0</v>
      </c>
      <c r="I26" s="5">
        <v>1.0</v>
      </c>
      <c r="J26" s="5">
        <v>3.0</v>
      </c>
      <c r="K26" s="5">
        <v>0.0</v>
      </c>
      <c r="L26" s="5">
        <v>0.0</v>
      </c>
      <c r="M26" s="5">
        <v>0.0</v>
      </c>
      <c r="N26" s="5">
        <v>0.0</v>
      </c>
      <c r="O26" s="5">
        <v>2.0</v>
      </c>
      <c r="P26" s="5">
        <v>1.0</v>
      </c>
      <c r="Q26" s="5">
        <v>0.0</v>
      </c>
      <c r="R26" s="5">
        <v>0.0</v>
      </c>
      <c r="S26" s="7">
        <f>IFERROR(__xludf.DUMMYFUNCTION("LARGE(UNIQUE(B26:R26),2)"),12.0)</f>
        <v>12</v>
      </c>
      <c r="T26" s="7">
        <f t="shared" si="11"/>
        <v>0.05063291139</v>
      </c>
    </row>
    <row r="27">
      <c r="A27" s="10">
        <v>2.0</v>
      </c>
      <c r="B27" s="5">
        <v>5.0</v>
      </c>
      <c r="C27" s="5">
        <v>9.0</v>
      </c>
      <c r="D27" s="5">
        <v>134.0</v>
      </c>
      <c r="E27" s="5">
        <v>0.0</v>
      </c>
      <c r="F27" s="5">
        <v>0.0</v>
      </c>
      <c r="G27" s="5">
        <v>4.0</v>
      </c>
      <c r="H27" s="5">
        <v>2.0</v>
      </c>
      <c r="I27" s="5">
        <v>0.0</v>
      </c>
      <c r="J27" s="5">
        <v>2.0</v>
      </c>
      <c r="K27" s="5">
        <v>0.0</v>
      </c>
      <c r="L27" s="5">
        <v>0.0</v>
      </c>
      <c r="M27" s="5">
        <v>0.0</v>
      </c>
      <c r="N27" s="5">
        <v>0.0</v>
      </c>
      <c r="O27" s="5">
        <v>1.0</v>
      </c>
      <c r="P27" s="5">
        <v>1.0</v>
      </c>
      <c r="Q27" s="5">
        <v>0.0</v>
      </c>
      <c r="R27" s="5">
        <v>0.0</v>
      </c>
      <c r="S27" s="7">
        <f>IFERROR(__xludf.DUMMYFUNCTION("LARGE(UNIQUE(B27:R27),2)"),9.0)</f>
        <v>9</v>
      </c>
      <c r="T27" s="7">
        <f t="shared" si="11"/>
        <v>0.05590062112</v>
      </c>
    </row>
    <row r="28">
      <c r="A28" s="10">
        <v>3.0</v>
      </c>
      <c r="B28" s="5">
        <v>0.0</v>
      </c>
      <c r="C28" s="5">
        <v>0.0</v>
      </c>
      <c r="D28" s="5">
        <v>1.0</v>
      </c>
      <c r="E28" s="5">
        <v>24.0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1.0</v>
      </c>
      <c r="N28" s="5">
        <v>1.0</v>
      </c>
      <c r="O28" s="5">
        <v>0.0</v>
      </c>
      <c r="P28" s="5">
        <v>0.0</v>
      </c>
      <c r="Q28" s="5">
        <v>1.0</v>
      </c>
      <c r="R28" s="5">
        <v>0.0</v>
      </c>
      <c r="S28" s="7">
        <f>IFERROR(__xludf.DUMMYFUNCTION("LARGE(UNIQUE(B28:R28),2)"),1.0)</f>
        <v>1</v>
      </c>
      <c r="T28" s="7">
        <f t="shared" si="11"/>
        <v>0.03846153846</v>
      </c>
    </row>
    <row r="29">
      <c r="A29" s="10">
        <v>4.0</v>
      </c>
      <c r="B29" s="5">
        <v>0.0</v>
      </c>
      <c r="C29" s="5">
        <v>1.0</v>
      </c>
      <c r="D29" s="5">
        <v>2.0</v>
      </c>
      <c r="E29" s="5">
        <v>0.0</v>
      </c>
      <c r="F29" s="5">
        <v>40.0</v>
      </c>
      <c r="G29" s="5">
        <v>0.0</v>
      </c>
      <c r="H29" s="5">
        <v>8.0</v>
      </c>
      <c r="I29" s="5">
        <v>1.0</v>
      </c>
      <c r="J29" s="5">
        <v>1.0</v>
      </c>
      <c r="K29" s="5">
        <v>0.0</v>
      </c>
      <c r="L29" s="5">
        <v>0.0</v>
      </c>
      <c r="M29" s="5">
        <v>0.0</v>
      </c>
      <c r="N29" s="5">
        <v>1.0</v>
      </c>
      <c r="O29" s="5">
        <v>0.0</v>
      </c>
      <c r="P29" s="5">
        <v>1.0</v>
      </c>
      <c r="Q29" s="5">
        <v>1.0</v>
      </c>
      <c r="R29" s="5">
        <v>2.0</v>
      </c>
      <c r="S29" s="7">
        <f>IFERROR(__xludf.DUMMYFUNCTION("LARGE(UNIQUE(B29:R29),2)"),8.0)</f>
        <v>8</v>
      </c>
      <c r="T29" s="7">
        <f t="shared" si="11"/>
        <v>0.1666666667</v>
      </c>
    </row>
    <row r="30">
      <c r="A30" s="10">
        <v>5.0</v>
      </c>
      <c r="B30" s="5">
        <v>3.0</v>
      </c>
      <c r="C30" s="5">
        <v>9.0</v>
      </c>
      <c r="D30" s="5">
        <v>6.0</v>
      </c>
      <c r="E30" s="5">
        <v>0.0</v>
      </c>
      <c r="F30" s="5">
        <v>0.0</v>
      </c>
      <c r="G30" s="5">
        <v>158.0</v>
      </c>
      <c r="H30" s="5">
        <v>4.0</v>
      </c>
      <c r="I30" s="5">
        <v>4.0</v>
      </c>
      <c r="J30" s="5">
        <v>0.0</v>
      </c>
      <c r="K30" s="5">
        <v>0.0</v>
      </c>
      <c r="L30" s="5">
        <v>1.0</v>
      </c>
      <c r="M30" s="5">
        <v>0.0</v>
      </c>
      <c r="N30" s="5">
        <v>0.0</v>
      </c>
      <c r="O30" s="5">
        <v>1.0</v>
      </c>
      <c r="P30" s="5">
        <v>2.0</v>
      </c>
      <c r="Q30" s="5">
        <v>2.0</v>
      </c>
      <c r="R30" s="5">
        <v>0.0</v>
      </c>
      <c r="S30" s="7">
        <f>IFERROR(__xludf.DUMMYFUNCTION("LARGE(UNIQUE(B30:R30),2)"),9.0)</f>
        <v>9</v>
      </c>
      <c r="T30" s="7">
        <f t="shared" si="11"/>
        <v>0.05</v>
      </c>
    </row>
    <row r="31">
      <c r="A31" s="10">
        <v>6.0</v>
      </c>
      <c r="B31" s="5">
        <v>0.0</v>
      </c>
      <c r="C31" s="5">
        <v>5.0</v>
      </c>
      <c r="D31" s="5">
        <v>0.0</v>
      </c>
      <c r="E31" s="5">
        <v>0.0</v>
      </c>
      <c r="F31" s="5">
        <v>3.0</v>
      </c>
      <c r="G31" s="5">
        <v>4.0</v>
      </c>
      <c r="H31" s="5">
        <v>332.0</v>
      </c>
      <c r="I31" s="5">
        <v>1.0</v>
      </c>
      <c r="J31" s="5">
        <v>2.0</v>
      </c>
      <c r="K31" s="5">
        <v>0.0</v>
      </c>
      <c r="L31" s="5">
        <v>0.0</v>
      </c>
      <c r="M31" s="5">
        <v>0.0</v>
      </c>
      <c r="N31" s="5">
        <v>2.0</v>
      </c>
      <c r="O31" s="5">
        <v>1.0</v>
      </c>
      <c r="P31" s="5">
        <v>7.0</v>
      </c>
      <c r="Q31" s="5">
        <v>2.0</v>
      </c>
      <c r="R31" s="5">
        <v>1.0</v>
      </c>
      <c r="S31" s="7">
        <f>IFERROR(__xludf.DUMMYFUNCTION("LARGE(UNIQUE(B31:R31),2)"),7.0)</f>
        <v>7</v>
      </c>
      <c r="T31" s="7">
        <f t="shared" si="11"/>
        <v>0.01912568306</v>
      </c>
    </row>
    <row r="32">
      <c r="A32" s="10">
        <v>7.0</v>
      </c>
      <c r="B32" s="5">
        <v>7.0</v>
      </c>
      <c r="C32" s="5">
        <v>5.0</v>
      </c>
      <c r="D32" s="5">
        <v>1.0</v>
      </c>
      <c r="E32" s="5">
        <v>0.0</v>
      </c>
      <c r="F32" s="5">
        <v>1.0</v>
      </c>
      <c r="G32" s="5">
        <v>4.0</v>
      </c>
      <c r="H32" s="5">
        <v>1.0</v>
      </c>
      <c r="I32" s="5">
        <v>103.0</v>
      </c>
      <c r="J32" s="5">
        <v>3.0</v>
      </c>
      <c r="K32" s="5">
        <v>0.0</v>
      </c>
      <c r="L32" s="5">
        <v>0.0</v>
      </c>
      <c r="M32" s="5">
        <v>1.0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7">
        <f>IFERROR(__xludf.DUMMYFUNCTION("LARGE(UNIQUE(B32:R32),2)"),7.0)</f>
        <v>7</v>
      </c>
      <c r="T32" s="7">
        <f t="shared" si="11"/>
        <v>0.05555555556</v>
      </c>
    </row>
    <row r="33">
      <c r="A33" s="10">
        <v>8.0</v>
      </c>
      <c r="B33" s="5">
        <v>3.0</v>
      </c>
      <c r="C33" s="5">
        <v>2.0</v>
      </c>
      <c r="D33" s="5">
        <v>0.0</v>
      </c>
      <c r="E33" s="5">
        <v>0.0</v>
      </c>
      <c r="F33" s="5">
        <v>0.0</v>
      </c>
      <c r="G33" s="5">
        <v>0.0</v>
      </c>
      <c r="H33" s="5">
        <v>2.0</v>
      </c>
      <c r="I33" s="5">
        <v>4.0</v>
      </c>
      <c r="J33" s="5">
        <v>243.0</v>
      </c>
      <c r="K33" s="5">
        <v>0.0</v>
      </c>
      <c r="L33" s="5">
        <v>0.0</v>
      </c>
      <c r="M33" s="5">
        <v>0.0</v>
      </c>
      <c r="N33" s="5">
        <v>1.0</v>
      </c>
      <c r="O33" s="5">
        <v>0.0</v>
      </c>
      <c r="P33" s="5">
        <v>6.0</v>
      </c>
      <c r="Q33" s="5">
        <v>0.0</v>
      </c>
      <c r="R33" s="5">
        <v>1.0</v>
      </c>
      <c r="S33" s="7">
        <f>IFERROR(__xludf.DUMMYFUNCTION("LARGE(UNIQUE(B33:R33),2)"),6.0)</f>
        <v>6</v>
      </c>
      <c r="T33" s="7">
        <f t="shared" si="11"/>
        <v>0.02197802198</v>
      </c>
    </row>
    <row r="34">
      <c r="A34" s="10">
        <v>9.0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1.0</v>
      </c>
      <c r="J34" s="5">
        <v>2.0</v>
      </c>
      <c r="K34" s="5">
        <v>14.0</v>
      </c>
      <c r="L34" s="5">
        <v>0.0</v>
      </c>
      <c r="M34" s="5">
        <v>0.0</v>
      </c>
      <c r="N34" s="5">
        <v>0.0</v>
      </c>
      <c r="O34" s="5">
        <v>0.0</v>
      </c>
      <c r="P34" s="5">
        <v>1.0</v>
      </c>
      <c r="Q34" s="5">
        <v>0.0</v>
      </c>
      <c r="R34" s="5">
        <v>0.0</v>
      </c>
      <c r="S34" s="7">
        <f>IFERROR(__xludf.DUMMYFUNCTION("LARGE(UNIQUE(B34:R34),2)"),2.0)</f>
        <v>2</v>
      </c>
      <c r="T34" s="7">
        <f t="shared" si="11"/>
        <v>0.1333333333</v>
      </c>
    </row>
    <row r="35">
      <c r="A35" s="10">
        <v>10.0</v>
      </c>
      <c r="B35" s="5">
        <v>1.0</v>
      </c>
      <c r="C35" s="5">
        <v>1.0</v>
      </c>
      <c r="D35" s="5">
        <v>2.0</v>
      </c>
      <c r="E35" s="5">
        <v>0.0</v>
      </c>
      <c r="F35" s="5">
        <v>0.0</v>
      </c>
      <c r="G35" s="5">
        <v>1.0</v>
      </c>
      <c r="H35" s="5">
        <v>0.0</v>
      </c>
      <c r="I35" s="5">
        <v>2.0</v>
      </c>
      <c r="J35" s="5">
        <v>1.0</v>
      </c>
      <c r="K35" s="5">
        <v>0.0</v>
      </c>
      <c r="L35" s="5">
        <v>68.0</v>
      </c>
      <c r="M35" s="5">
        <v>0.0</v>
      </c>
      <c r="N35" s="5">
        <v>1.0</v>
      </c>
      <c r="O35" s="5">
        <v>1.0</v>
      </c>
      <c r="P35" s="5">
        <v>0.0</v>
      </c>
      <c r="Q35" s="5">
        <v>0.0</v>
      </c>
      <c r="R35" s="5">
        <v>0.0</v>
      </c>
      <c r="S35" s="7">
        <f>IFERROR(__xludf.DUMMYFUNCTION("LARGE(UNIQUE(B35:R35),2)"),2.0)</f>
        <v>2</v>
      </c>
      <c r="T35" s="7">
        <f t="shared" si="11"/>
        <v>0.02898550725</v>
      </c>
    </row>
    <row r="36">
      <c r="A36" s="10">
        <v>11.0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1.0</v>
      </c>
      <c r="I36" s="5">
        <v>0.0</v>
      </c>
      <c r="J36" s="5">
        <v>0.0</v>
      </c>
      <c r="K36" s="5">
        <v>0.0</v>
      </c>
      <c r="L36" s="5">
        <v>0.0</v>
      </c>
      <c r="M36" s="5">
        <v>165.0</v>
      </c>
      <c r="N36" s="5">
        <v>1.0</v>
      </c>
      <c r="O36" s="5">
        <v>5.0</v>
      </c>
      <c r="P36" s="5">
        <v>6.0</v>
      </c>
      <c r="Q36" s="5">
        <v>2.0</v>
      </c>
      <c r="R36" s="5">
        <v>0.0</v>
      </c>
      <c r="S36" s="7">
        <f>IFERROR(__xludf.DUMMYFUNCTION("LARGE(UNIQUE(B36:R36),2)"),6.0)</f>
        <v>6</v>
      </c>
      <c r="T36" s="7">
        <f t="shared" si="11"/>
        <v>0.03389830508</v>
      </c>
    </row>
    <row r="37">
      <c r="A37" s="10">
        <v>12.0</v>
      </c>
      <c r="B37" s="5">
        <v>0.0</v>
      </c>
      <c r="C37" s="5">
        <v>0.0</v>
      </c>
      <c r="D37" s="5">
        <v>0.0</v>
      </c>
      <c r="E37" s="5">
        <v>0.0</v>
      </c>
      <c r="F37" s="5">
        <v>1.0</v>
      </c>
      <c r="G37" s="5">
        <v>0.0</v>
      </c>
      <c r="H37" s="5">
        <v>1.0</v>
      </c>
      <c r="I37" s="5">
        <v>0.0</v>
      </c>
      <c r="J37" s="5">
        <v>1.0</v>
      </c>
      <c r="K37" s="5">
        <v>0.0</v>
      </c>
      <c r="L37" s="5">
        <v>0.0</v>
      </c>
      <c r="M37" s="5">
        <v>3.0</v>
      </c>
      <c r="N37" s="5">
        <v>191.0</v>
      </c>
      <c r="O37" s="5">
        <v>3.0</v>
      </c>
      <c r="P37" s="5">
        <v>11.0</v>
      </c>
      <c r="Q37" s="5">
        <v>5.0</v>
      </c>
      <c r="R37" s="5">
        <v>0.0</v>
      </c>
      <c r="S37" s="7">
        <f>IFERROR(__xludf.DUMMYFUNCTION("LARGE(UNIQUE(B37:R37),2)"),11.0)</f>
        <v>11</v>
      </c>
      <c r="T37" s="7">
        <f t="shared" si="11"/>
        <v>0.05238095238</v>
      </c>
    </row>
    <row r="38">
      <c r="A38" s="10">
        <v>13.0</v>
      </c>
      <c r="B38" s="5">
        <v>1.0</v>
      </c>
      <c r="C38" s="5">
        <v>2.0</v>
      </c>
      <c r="D38" s="5">
        <v>0.0</v>
      </c>
      <c r="E38" s="5">
        <v>1.0</v>
      </c>
      <c r="F38" s="5">
        <v>1.0</v>
      </c>
      <c r="G38" s="5">
        <v>1.0</v>
      </c>
      <c r="H38" s="5">
        <v>1.0</v>
      </c>
      <c r="I38" s="5">
        <v>0.0</v>
      </c>
      <c r="J38" s="5">
        <v>2.0</v>
      </c>
      <c r="K38" s="5">
        <v>0.0</v>
      </c>
      <c r="L38" s="5">
        <v>0.0</v>
      </c>
      <c r="M38" s="5">
        <v>4.0</v>
      </c>
      <c r="N38" s="5">
        <v>2.0</v>
      </c>
      <c r="O38" s="5">
        <v>224.0</v>
      </c>
      <c r="P38" s="5">
        <v>4.0</v>
      </c>
      <c r="Q38" s="5">
        <v>0.0</v>
      </c>
      <c r="R38" s="5">
        <v>2.0</v>
      </c>
      <c r="S38" s="7">
        <f>IFERROR(__xludf.DUMMYFUNCTION("LARGE(UNIQUE(B38:R38),2)"),4.0)</f>
        <v>4</v>
      </c>
      <c r="T38" s="7">
        <f t="shared" si="11"/>
        <v>0.01652892562</v>
      </c>
    </row>
    <row r="39">
      <c r="A39" s="10">
        <v>14.0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2.0</v>
      </c>
      <c r="H39" s="5">
        <v>6.0</v>
      </c>
      <c r="I39" s="5">
        <v>0.0</v>
      </c>
      <c r="J39" s="5">
        <v>6.0</v>
      </c>
      <c r="K39" s="5">
        <v>1.0</v>
      </c>
      <c r="L39" s="5">
        <v>0.0</v>
      </c>
      <c r="M39" s="5">
        <v>1.0</v>
      </c>
      <c r="N39" s="5">
        <v>4.0</v>
      </c>
      <c r="O39" s="5">
        <v>2.0</v>
      </c>
      <c r="P39" s="5">
        <v>291.0</v>
      </c>
      <c r="Q39" s="5">
        <v>5.0</v>
      </c>
      <c r="R39" s="5">
        <v>0.0</v>
      </c>
      <c r="S39" s="7">
        <f>IFERROR(__xludf.DUMMYFUNCTION("LARGE(UNIQUE(B39:R39),2)"),6.0)</f>
        <v>6</v>
      </c>
      <c r="T39" s="7">
        <f t="shared" si="11"/>
        <v>0.01759530792</v>
      </c>
    </row>
    <row r="40">
      <c r="A40" s="10">
        <v>15.0</v>
      </c>
      <c r="B40" s="5">
        <v>2.0</v>
      </c>
      <c r="C40" s="5">
        <v>2.0</v>
      </c>
      <c r="D40" s="5">
        <v>0.0</v>
      </c>
      <c r="E40" s="5">
        <v>0.0</v>
      </c>
      <c r="F40" s="5">
        <v>0.0</v>
      </c>
      <c r="G40" s="5">
        <v>0.0</v>
      </c>
      <c r="H40" s="5">
        <v>1.0</v>
      </c>
      <c r="I40" s="5">
        <v>1.0</v>
      </c>
      <c r="J40" s="5">
        <v>1.0</v>
      </c>
      <c r="K40" s="5">
        <v>0.0</v>
      </c>
      <c r="L40" s="5">
        <v>0.0</v>
      </c>
      <c r="M40" s="5">
        <v>2.0</v>
      </c>
      <c r="N40" s="5">
        <v>3.0</v>
      </c>
      <c r="O40" s="5">
        <v>0.0</v>
      </c>
      <c r="P40" s="5">
        <v>6.0</v>
      </c>
      <c r="Q40" s="5">
        <v>106.0</v>
      </c>
      <c r="R40" s="5">
        <v>0.0</v>
      </c>
      <c r="S40" s="7">
        <f>IFERROR(__xludf.DUMMYFUNCTION("LARGE(UNIQUE(B40:R40),2)"),6.0)</f>
        <v>6</v>
      </c>
      <c r="T40" s="7">
        <f t="shared" si="11"/>
        <v>0.04724409449</v>
      </c>
    </row>
    <row r="41">
      <c r="A41" s="10">
        <v>16.0</v>
      </c>
      <c r="B41" s="5">
        <v>0.0</v>
      </c>
      <c r="C41" s="5">
        <v>0.0</v>
      </c>
      <c r="D41" s="5">
        <v>1.0</v>
      </c>
      <c r="E41" s="5">
        <v>1.0</v>
      </c>
      <c r="F41" s="5">
        <v>2.0</v>
      </c>
      <c r="G41" s="5">
        <v>1.0</v>
      </c>
      <c r="H41" s="5">
        <v>4.0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1.0</v>
      </c>
      <c r="O41" s="5">
        <v>1.0</v>
      </c>
      <c r="P41" s="5">
        <v>1.0</v>
      </c>
      <c r="Q41" s="5">
        <v>0.0</v>
      </c>
      <c r="R41" s="5">
        <v>71.0</v>
      </c>
      <c r="S41" s="7">
        <f>IFERROR(__xludf.DUMMYFUNCTION("LARGE(UNIQUE(B41:R41),2)"),4.0)</f>
        <v>4</v>
      </c>
      <c r="T41" s="7">
        <f t="shared" si="11"/>
        <v>0.05194805195</v>
      </c>
    </row>
    <row r="42">
      <c r="A42" s="10"/>
      <c r="B42" s="7">
        <f>IFERROR(__xludf.DUMMYFUNCTION("LARGE(UNIQUE(B25:B41),2)"),7.0)</f>
        <v>7</v>
      </c>
      <c r="C42" s="7">
        <f>IFERROR(__xludf.DUMMYFUNCTION("LARGE(UNIQUE(C25:C41),2)"),9.0)</f>
        <v>9</v>
      </c>
      <c r="D42" s="7">
        <f>IFERROR(__xludf.DUMMYFUNCTION("LARGE(UNIQUE(D25:D41),2)"),12.0)</f>
        <v>12</v>
      </c>
      <c r="E42" s="7">
        <f>IFERROR(__xludf.DUMMYFUNCTION("LARGE(UNIQUE(E25:E41),2)"),1.0)</f>
        <v>1</v>
      </c>
      <c r="F42" s="7">
        <f>IFERROR(__xludf.DUMMYFUNCTION("LARGE(UNIQUE(F25:F41),2)"),3.0)</f>
        <v>3</v>
      </c>
      <c r="G42" s="7">
        <f>IFERROR(__xludf.DUMMYFUNCTION("LARGE(UNIQUE(G25:G41),2)"),5.0)</f>
        <v>5</v>
      </c>
      <c r="H42" s="7">
        <f>IFERROR(__xludf.DUMMYFUNCTION("LARGE(UNIQUE(H25:H41),2)"),8.0)</f>
        <v>8</v>
      </c>
      <c r="I42" s="7">
        <f>IFERROR(__xludf.DUMMYFUNCTION("LARGE(UNIQUE(I25:I41),2)"),8.0)</f>
        <v>8</v>
      </c>
      <c r="J42" s="7">
        <f>IFERROR(__xludf.DUMMYFUNCTION("LARGE(UNIQUE(J25:J41),2)"),6.0)</f>
        <v>6</v>
      </c>
      <c r="K42" s="7">
        <f>IFERROR(__xludf.DUMMYFUNCTION("LARGE(UNIQUE(K25:K41),2)"),1.0)</f>
        <v>1</v>
      </c>
      <c r="L42" s="7">
        <f>IFERROR(__xludf.DUMMYFUNCTION("LARGE(UNIQUE(L25:L41),2)"),1.0)</f>
        <v>1</v>
      </c>
      <c r="M42" s="7">
        <f>IFERROR(__xludf.DUMMYFUNCTION("LARGE(UNIQUE(M25:M41),2)"),4.0)</f>
        <v>4</v>
      </c>
      <c r="N42" s="7">
        <f>IFERROR(__xludf.DUMMYFUNCTION("LARGE(UNIQUE(N25:N41),2)"),4.0)</f>
        <v>4</v>
      </c>
      <c r="O42" s="7">
        <f>IFERROR(__xludf.DUMMYFUNCTION("LARGE(UNIQUE(O25:O41),2)"),5.0)</f>
        <v>5</v>
      </c>
      <c r="P42" s="7">
        <f>IFERROR(__xludf.DUMMYFUNCTION("LARGE(UNIQUE(P25:P41),2)"),11.0)</f>
        <v>11</v>
      </c>
      <c r="Q42" s="7">
        <f>IFERROR(__xludf.DUMMYFUNCTION("LARGE(UNIQUE(Q25:Q41),2)"),5.0)</f>
        <v>5</v>
      </c>
      <c r="R42" s="7">
        <f>IFERROR(__xludf.DUMMYFUNCTION("LARGE(UNIQUE(R25:R41),2)"),2.0)</f>
        <v>2</v>
      </c>
      <c r="S42" s="7">
        <f>max(S25:S41)</f>
        <v>12</v>
      </c>
    </row>
    <row r="43">
      <c r="T43" s="7">
        <f>max(T25:T41)</f>
        <v>0.1666666667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</row>
    <row r="48">
      <c r="A48" s="14">
        <v>0.0</v>
      </c>
      <c r="B48" s="15" t="s">
        <v>38</v>
      </c>
      <c r="C48" s="21">
        <v>242.0</v>
      </c>
      <c r="D48" s="21">
        <v>4390.0</v>
      </c>
      <c r="E48" s="21">
        <v>29.0</v>
      </c>
      <c r="F48" s="21">
        <v>32.0</v>
      </c>
      <c r="G48" s="16">
        <f t="shared" ref="G48:G64" si="12">C48/(C48+E48)</f>
        <v>0.8929889299</v>
      </c>
      <c r="H48" s="16">
        <f t="shared" ref="H48:H64" si="13">C48/(C48+F48)</f>
        <v>0.8832116788</v>
      </c>
      <c r="I48" s="16">
        <f t="shared" ref="I48:I64" si="14">2*H48*G48/(H48+G48)</f>
        <v>0.8880733945</v>
      </c>
      <c r="J48" s="16">
        <f t="shared" ref="J48:J64" si="15">D48/(D48+E48)</f>
        <v>0.9934374293</v>
      </c>
      <c r="K48" s="16">
        <f t="shared" ref="K48:K64" si="16">(C48+D48)/(C48+D48+E48+F48)</f>
        <v>0.9870019177</v>
      </c>
      <c r="L48" s="16">
        <f t="shared" ref="L48:L64" si="17">1-K48</f>
        <v>0.01299808225</v>
      </c>
      <c r="M48" s="16"/>
      <c r="N48" s="16"/>
      <c r="O48" s="17">
        <f t="shared" ref="O48:O64" si="18">F48+C48</f>
        <v>274</v>
      </c>
    </row>
    <row r="49">
      <c r="A49" s="14">
        <v>1.0</v>
      </c>
      <c r="B49" s="15" t="s">
        <v>39</v>
      </c>
      <c r="C49" s="21">
        <v>361.0</v>
      </c>
      <c r="D49" s="21">
        <v>4247.0</v>
      </c>
      <c r="E49" s="21">
        <v>32.0</v>
      </c>
      <c r="F49" s="21">
        <v>53.0</v>
      </c>
      <c r="G49" s="16">
        <f t="shared" si="12"/>
        <v>0.9185750636</v>
      </c>
      <c r="H49" s="16">
        <f t="shared" si="13"/>
        <v>0.8719806763</v>
      </c>
      <c r="I49" s="16">
        <f t="shared" si="14"/>
        <v>0.8946716233</v>
      </c>
      <c r="J49" s="16">
        <f t="shared" si="15"/>
        <v>0.9925216172</v>
      </c>
      <c r="K49" s="16">
        <f t="shared" si="16"/>
        <v>0.9818879182</v>
      </c>
      <c r="L49" s="16">
        <f t="shared" si="17"/>
        <v>0.01811208182</v>
      </c>
      <c r="M49" s="16"/>
      <c r="N49" s="16"/>
      <c r="O49" s="17">
        <f t="shared" si="18"/>
        <v>414</v>
      </c>
    </row>
    <row r="50">
      <c r="A50" s="14">
        <v>2.0</v>
      </c>
      <c r="B50" s="18" t="s">
        <v>40</v>
      </c>
      <c r="C50" s="21">
        <v>134.0</v>
      </c>
      <c r="D50" s="21">
        <v>4518.0</v>
      </c>
      <c r="E50" s="21">
        <v>32.0</v>
      </c>
      <c r="F50" s="21">
        <v>9.0</v>
      </c>
      <c r="G50" s="16">
        <f t="shared" si="12"/>
        <v>0.8072289157</v>
      </c>
      <c r="H50" s="16">
        <f t="shared" si="13"/>
        <v>0.9370629371</v>
      </c>
      <c r="I50" s="16">
        <f t="shared" si="14"/>
        <v>0.8673139159</v>
      </c>
      <c r="J50" s="16">
        <f t="shared" si="15"/>
        <v>0.992967033</v>
      </c>
      <c r="K50" s="16">
        <f t="shared" si="16"/>
        <v>0.9912635841</v>
      </c>
      <c r="L50" s="16">
        <f t="shared" si="17"/>
        <v>0.008736415939</v>
      </c>
      <c r="M50" s="16"/>
      <c r="N50" s="16"/>
      <c r="O50" s="17">
        <f t="shared" si="18"/>
        <v>143</v>
      </c>
    </row>
    <row r="51">
      <c r="A51" s="14">
        <v>3.0</v>
      </c>
      <c r="B51" s="15" t="s">
        <v>41</v>
      </c>
      <c r="C51" s="21">
        <v>65.0</v>
      </c>
      <c r="D51" s="21">
        <v>4613.0</v>
      </c>
      <c r="E51" s="21">
        <v>14.0</v>
      </c>
      <c r="F51" s="21">
        <v>1.0</v>
      </c>
      <c r="G51" s="16">
        <f t="shared" si="12"/>
        <v>0.8227848101</v>
      </c>
      <c r="H51" s="16">
        <f t="shared" si="13"/>
        <v>0.9848484848</v>
      </c>
      <c r="I51" s="16">
        <f t="shared" si="14"/>
        <v>0.8965517241</v>
      </c>
      <c r="J51" s="16">
        <f t="shared" si="15"/>
        <v>0.9969742814</v>
      </c>
      <c r="K51" s="16">
        <f t="shared" si="16"/>
        <v>0.9968037503</v>
      </c>
      <c r="L51" s="16">
        <f t="shared" si="17"/>
        <v>0.003196249734</v>
      </c>
      <c r="M51" s="16"/>
      <c r="N51" s="16"/>
      <c r="O51" s="17">
        <f t="shared" si="18"/>
        <v>66</v>
      </c>
    </row>
    <row r="52">
      <c r="A52" s="14">
        <v>4.0</v>
      </c>
      <c r="B52" s="15" t="s">
        <v>42</v>
      </c>
      <c r="C52" s="21">
        <v>94.0</v>
      </c>
      <c r="D52" s="21">
        <v>4577.0</v>
      </c>
      <c r="E52" s="21">
        <v>16.0</v>
      </c>
      <c r="F52" s="21">
        <v>6.0</v>
      </c>
      <c r="G52" s="16">
        <f t="shared" si="12"/>
        <v>0.8545454545</v>
      </c>
      <c r="H52" s="16">
        <f t="shared" si="13"/>
        <v>0.94</v>
      </c>
      <c r="I52" s="16">
        <f t="shared" si="14"/>
        <v>0.8952380952</v>
      </c>
      <c r="J52" s="16">
        <f t="shared" si="15"/>
        <v>0.9965164381</v>
      </c>
      <c r="K52" s="16">
        <f t="shared" si="16"/>
        <v>0.9953121671</v>
      </c>
      <c r="L52" s="16">
        <f t="shared" si="17"/>
        <v>0.004687832943</v>
      </c>
      <c r="M52" s="16"/>
      <c r="N52" s="16"/>
      <c r="O52" s="17">
        <f t="shared" si="18"/>
        <v>100</v>
      </c>
    </row>
    <row r="53">
      <c r="A53" s="14">
        <v>5.0</v>
      </c>
      <c r="B53" s="15" t="s">
        <v>43</v>
      </c>
      <c r="C53" s="21">
        <v>229.0</v>
      </c>
      <c r="D53" s="21">
        <v>4406.0</v>
      </c>
      <c r="E53" s="21">
        <v>28.0</v>
      </c>
      <c r="F53" s="21">
        <v>30.0</v>
      </c>
      <c r="G53" s="16">
        <f t="shared" si="12"/>
        <v>0.8910505837</v>
      </c>
      <c r="H53" s="16">
        <f t="shared" si="13"/>
        <v>0.8841698842</v>
      </c>
      <c r="I53" s="16">
        <f t="shared" si="14"/>
        <v>0.8875968992</v>
      </c>
      <c r="J53" s="16">
        <f t="shared" si="15"/>
        <v>0.9936851601</v>
      </c>
      <c r="K53" s="16">
        <f t="shared" si="16"/>
        <v>0.9876411677</v>
      </c>
      <c r="L53" s="16">
        <f t="shared" si="17"/>
        <v>0.0123588323</v>
      </c>
      <c r="M53" s="16"/>
      <c r="N53" s="16"/>
      <c r="O53" s="17">
        <f t="shared" si="18"/>
        <v>259</v>
      </c>
    </row>
    <row r="54">
      <c r="A54" s="14">
        <v>6.0</v>
      </c>
      <c r="B54" s="15" t="s">
        <v>44</v>
      </c>
      <c r="C54" s="21">
        <v>525.0</v>
      </c>
      <c r="D54" s="21">
        <v>4086.0</v>
      </c>
      <c r="E54" s="21">
        <v>22.0</v>
      </c>
      <c r="F54" s="21">
        <v>60.0</v>
      </c>
      <c r="G54" s="16">
        <f t="shared" si="12"/>
        <v>0.9597806216</v>
      </c>
      <c r="H54" s="16">
        <f t="shared" si="13"/>
        <v>0.8974358974</v>
      </c>
      <c r="I54" s="16">
        <f t="shared" si="14"/>
        <v>0.9275618375</v>
      </c>
      <c r="J54" s="16">
        <f t="shared" si="15"/>
        <v>0.9946445959</v>
      </c>
      <c r="K54" s="16">
        <f t="shared" si="16"/>
        <v>0.9825271681</v>
      </c>
      <c r="L54" s="16">
        <f t="shared" si="17"/>
        <v>0.01747283188</v>
      </c>
      <c r="M54" s="16"/>
      <c r="N54" s="16"/>
      <c r="O54" s="17">
        <f t="shared" si="18"/>
        <v>585</v>
      </c>
    </row>
    <row r="55">
      <c r="A55" s="14">
        <v>7.0</v>
      </c>
      <c r="B55" s="15" t="s">
        <v>45</v>
      </c>
      <c r="C55" s="21">
        <v>233.0</v>
      </c>
      <c r="D55" s="21">
        <v>4386.0</v>
      </c>
      <c r="E55" s="21">
        <v>38.0</v>
      </c>
      <c r="F55" s="21">
        <v>36.0</v>
      </c>
      <c r="G55" s="16">
        <f t="shared" si="12"/>
        <v>0.8597785978</v>
      </c>
      <c r="H55" s="16">
        <f t="shared" si="13"/>
        <v>0.8661710037</v>
      </c>
      <c r="I55" s="16">
        <f t="shared" si="14"/>
        <v>0.862962963</v>
      </c>
      <c r="J55" s="16">
        <f t="shared" si="15"/>
        <v>0.9914104882</v>
      </c>
      <c r="K55" s="16">
        <f t="shared" si="16"/>
        <v>0.9842318346</v>
      </c>
      <c r="L55" s="16">
        <f t="shared" si="17"/>
        <v>0.01576816535</v>
      </c>
      <c r="M55" s="16"/>
      <c r="N55" s="16"/>
      <c r="O55" s="17">
        <f t="shared" si="18"/>
        <v>269</v>
      </c>
    </row>
    <row r="56">
      <c r="A56" s="14">
        <v>8.0</v>
      </c>
      <c r="B56" s="15" t="s">
        <v>46</v>
      </c>
      <c r="C56" s="21">
        <v>383.0</v>
      </c>
      <c r="D56" s="21">
        <v>4242.0</v>
      </c>
      <c r="E56" s="21">
        <v>35.0</v>
      </c>
      <c r="F56" s="21">
        <v>33.0</v>
      </c>
      <c r="G56" s="16">
        <f t="shared" si="12"/>
        <v>0.9162679426</v>
      </c>
      <c r="H56" s="16">
        <f t="shared" si="13"/>
        <v>0.9206730769</v>
      </c>
      <c r="I56" s="16">
        <f t="shared" si="14"/>
        <v>0.9184652278</v>
      </c>
      <c r="J56" s="16">
        <f t="shared" si="15"/>
        <v>0.9918166939</v>
      </c>
      <c r="K56" s="16">
        <f t="shared" si="16"/>
        <v>0.9855103345</v>
      </c>
      <c r="L56" s="16">
        <f t="shared" si="17"/>
        <v>0.01448966546</v>
      </c>
      <c r="M56" s="16"/>
      <c r="N56" s="16"/>
      <c r="O56" s="17">
        <f t="shared" si="18"/>
        <v>416</v>
      </c>
    </row>
    <row r="57">
      <c r="A57" s="14">
        <v>9.0</v>
      </c>
      <c r="B57" s="15" t="s">
        <v>47</v>
      </c>
      <c r="C57" s="21">
        <v>29.0</v>
      </c>
      <c r="D57" s="21">
        <v>4651.0</v>
      </c>
      <c r="E57" s="21">
        <v>10.0</v>
      </c>
      <c r="F57" s="21">
        <v>3.0</v>
      </c>
      <c r="G57" s="16">
        <f t="shared" si="12"/>
        <v>0.7435897436</v>
      </c>
      <c r="H57" s="16">
        <f t="shared" si="13"/>
        <v>0.90625</v>
      </c>
      <c r="I57" s="16">
        <f t="shared" si="14"/>
        <v>0.8169014085</v>
      </c>
      <c r="J57" s="16">
        <f t="shared" si="15"/>
        <v>0.9978545377</v>
      </c>
      <c r="K57" s="16">
        <f t="shared" si="16"/>
        <v>0.9972299169</v>
      </c>
      <c r="L57" s="16">
        <f t="shared" si="17"/>
        <v>0.002770083102</v>
      </c>
      <c r="M57" s="16"/>
      <c r="N57" s="16"/>
      <c r="O57" s="17">
        <f t="shared" si="18"/>
        <v>32</v>
      </c>
    </row>
    <row r="58">
      <c r="A58" s="14">
        <v>10.0</v>
      </c>
      <c r="B58" s="15" t="s">
        <v>48</v>
      </c>
      <c r="C58" s="21">
        <v>142.0</v>
      </c>
      <c r="D58" s="21">
        <v>4520.0</v>
      </c>
      <c r="E58" s="21">
        <v>19.0</v>
      </c>
      <c r="F58" s="21">
        <v>12.0</v>
      </c>
      <c r="G58" s="16">
        <f t="shared" si="12"/>
        <v>0.8819875776</v>
      </c>
      <c r="H58" s="16">
        <f t="shared" si="13"/>
        <v>0.9220779221</v>
      </c>
      <c r="I58" s="16">
        <f t="shared" si="14"/>
        <v>0.9015873016</v>
      </c>
      <c r="J58" s="16">
        <f t="shared" si="15"/>
        <v>0.995814056</v>
      </c>
      <c r="K58" s="16">
        <f t="shared" si="16"/>
        <v>0.9933944172</v>
      </c>
      <c r="L58" s="16">
        <f t="shared" si="17"/>
        <v>0.006605582783</v>
      </c>
      <c r="M58" s="16"/>
      <c r="N58" s="16"/>
      <c r="O58" s="17">
        <f t="shared" si="18"/>
        <v>154</v>
      </c>
    </row>
    <row r="59">
      <c r="A59" s="14">
        <v>11.0</v>
      </c>
      <c r="B59" s="15" t="s">
        <v>49</v>
      </c>
      <c r="C59" s="21">
        <v>152.0</v>
      </c>
      <c r="D59" s="21">
        <v>4524.0</v>
      </c>
      <c r="E59" s="21">
        <v>12.0</v>
      </c>
      <c r="F59" s="21">
        <v>5.0</v>
      </c>
      <c r="G59" s="16">
        <f t="shared" si="12"/>
        <v>0.9268292683</v>
      </c>
      <c r="H59" s="16">
        <f t="shared" si="13"/>
        <v>0.9681528662</v>
      </c>
      <c r="I59" s="16">
        <f t="shared" si="14"/>
        <v>0.9470404984</v>
      </c>
      <c r="J59" s="16">
        <f t="shared" si="15"/>
        <v>0.9973544974</v>
      </c>
      <c r="K59" s="16">
        <f t="shared" si="16"/>
        <v>0.9963775836</v>
      </c>
      <c r="L59" s="16">
        <f t="shared" si="17"/>
        <v>0.003622416365</v>
      </c>
      <c r="M59" s="16"/>
      <c r="N59" s="16"/>
      <c r="O59" s="17">
        <f t="shared" si="18"/>
        <v>157</v>
      </c>
    </row>
    <row r="60">
      <c r="A60" s="14">
        <v>12.0</v>
      </c>
      <c r="B60" s="15" t="s">
        <v>50</v>
      </c>
      <c r="C60" s="21">
        <v>380.0</v>
      </c>
      <c r="D60" s="21">
        <v>4238.0</v>
      </c>
      <c r="E60" s="21">
        <v>31.0</v>
      </c>
      <c r="F60" s="21">
        <v>44.0</v>
      </c>
      <c r="G60" s="16">
        <f t="shared" si="12"/>
        <v>0.9245742092</v>
      </c>
      <c r="H60" s="16">
        <f t="shared" si="13"/>
        <v>0.8962264151</v>
      </c>
      <c r="I60" s="16">
        <f t="shared" si="14"/>
        <v>0.9101796407</v>
      </c>
      <c r="J60" s="16">
        <f t="shared" si="15"/>
        <v>0.9927383462</v>
      </c>
      <c r="K60" s="16">
        <f t="shared" si="16"/>
        <v>0.9840187513</v>
      </c>
      <c r="L60" s="16">
        <f t="shared" si="17"/>
        <v>0.01598124867</v>
      </c>
      <c r="M60" s="16"/>
      <c r="N60" s="16"/>
      <c r="O60" s="17">
        <f t="shared" si="18"/>
        <v>424</v>
      </c>
    </row>
    <row r="61">
      <c r="A61" s="14">
        <v>13.0</v>
      </c>
      <c r="B61" s="15" t="s">
        <v>51</v>
      </c>
      <c r="C61" s="21">
        <v>386.0</v>
      </c>
      <c r="D61" s="21">
        <v>4262.0</v>
      </c>
      <c r="E61" s="21">
        <v>20.0</v>
      </c>
      <c r="F61" s="21">
        <v>25.0</v>
      </c>
      <c r="G61" s="16">
        <f t="shared" si="12"/>
        <v>0.9507389163</v>
      </c>
      <c r="H61" s="16">
        <f t="shared" si="13"/>
        <v>0.9391727494</v>
      </c>
      <c r="I61" s="16">
        <f t="shared" si="14"/>
        <v>0.9449204406</v>
      </c>
      <c r="J61" s="16">
        <f t="shared" si="15"/>
        <v>0.9953292854</v>
      </c>
      <c r="K61" s="16">
        <f t="shared" si="16"/>
        <v>0.9904112508</v>
      </c>
      <c r="L61" s="16">
        <f t="shared" si="17"/>
        <v>0.009588749201</v>
      </c>
      <c r="M61" s="16"/>
      <c r="N61" s="16"/>
      <c r="O61" s="17">
        <f t="shared" si="18"/>
        <v>411</v>
      </c>
    </row>
    <row r="62">
      <c r="A62" s="14">
        <v>14.0</v>
      </c>
      <c r="B62" s="15" t="s">
        <v>52</v>
      </c>
      <c r="C62" s="21">
        <v>488.0</v>
      </c>
      <c r="D62" s="21">
        <v>4132.0</v>
      </c>
      <c r="E62" s="21">
        <v>39.0</v>
      </c>
      <c r="F62" s="21">
        <v>34.0</v>
      </c>
      <c r="G62" s="16">
        <f t="shared" si="12"/>
        <v>0.9259962049</v>
      </c>
      <c r="H62" s="16">
        <f t="shared" si="13"/>
        <v>0.9348659004</v>
      </c>
      <c r="I62" s="16">
        <f t="shared" si="14"/>
        <v>0.9304099142</v>
      </c>
      <c r="J62" s="16">
        <f t="shared" si="15"/>
        <v>0.9906497243</v>
      </c>
      <c r="K62" s="16">
        <f t="shared" si="16"/>
        <v>0.984444918</v>
      </c>
      <c r="L62" s="16">
        <f t="shared" si="17"/>
        <v>0.01555508204</v>
      </c>
      <c r="M62" s="16"/>
      <c r="N62" s="16"/>
      <c r="O62" s="17">
        <f t="shared" si="18"/>
        <v>522</v>
      </c>
    </row>
    <row r="63">
      <c r="A63" s="14">
        <v>15.0</v>
      </c>
      <c r="B63" s="15" t="s">
        <v>53</v>
      </c>
      <c r="C63" s="21">
        <v>272.0</v>
      </c>
      <c r="D63" s="21">
        <v>4369.0</v>
      </c>
      <c r="E63" s="21">
        <v>27.0</v>
      </c>
      <c r="F63" s="21">
        <v>25.0</v>
      </c>
      <c r="G63" s="16">
        <f t="shared" si="12"/>
        <v>0.9096989967</v>
      </c>
      <c r="H63" s="16">
        <f t="shared" si="13"/>
        <v>0.9158249158</v>
      </c>
      <c r="I63" s="16">
        <f t="shared" si="14"/>
        <v>0.9127516779</v>
      </c>
      <c r="J63" s="16">
        <f t="shared" si="15"/>
        <v>0.9938580528</v>
      </c>
      <c r="K63" s="16">
        <f t="shared" si="16"/>
        <v>0.9889196676</v>
      </c>
      <c r="L63" s="16">
        <f t="shared" si="17"/>
        <v>0.01108033241</v>
      </c>
      <c r="M63" s="16"/>
      <c r="N63" s="16"/>
      <c r="O63" s="17">
        <f t="shared" si="18"/>
        <v>297</v>
      </c>
    </row>
    <row r="64">
      <c r="A64" s="14">
        <v>16.0</v>
      </c>
      <c r="B64" s="15" t="s">
        <v>54</v>
      </c>
      <c r="C64" s="21">
        <v>159.0</v>
      </c>
      <c r="D64" s="21">
        <v>4508.0</v>
      </c>
      <c r="E64" s="21">
        <v>15.0</v>
      </c>
      <c r="F64" s="21">
        <v>11.0</v>
      </c>
      <c r="G64" s="16">
        <f t="shared" si="12"/>
        <v>0.9137931034</v>
      </c>
      <c r="H64" s="16">
        <f t="shared" si="13"/>
        <v>0.9352941176</v>
      </c>
      <c r="I64" s="16">
        <f t="shared" si="14"/>
        <v>0.9244186047</v>
      </c>
      <c r="J64" s="16">
        <f t="shared" si="15"/>
        <v>0.9966836171</v>
      </c>
      <c r="K64" s="16">
        <f t="shared" si="16"/>
        <v>0.9944598338</v>
      </c>
      <c r="L64" s="16">
        <f t="shared" si="17"/>
        <v>0.005540166205</v>
      </c>
      <c r="M64" s="16"/>
      <c r="N64" s="16"/>
      <c r="O64" s="17">
        <f t="shared" si="18"/>
        <v>170</v>
      </c>
    </row>
    <row r="65">
      <c r="A65" s="12" t="s">
        <v>32</v>
      </c>
      <c r="C65" s="17">
        <f t="shared" ref="C65:F65" si="19">SUM(C48:C64)</f>
        <v>4274</v>
      </c>
      <c r="D65" s="17">
        <f t="shared" si="19"/>
        <v>74669</v>
      </c>
      <c r="E65" s="17">
        <f t="shared" si="19"/>
        <v>419</v>
      </c>
      <c r="F65" s="17">
        <f t="shared" si="19"/>
        <v>419</v>
      </c>
      <c r="G65" s="19">
        <v>0.9107180907734924</v>
      </c>
      <c r="H65" s="19">
        <v>0.9107180907734924</v>
      </c>
      <c r="I65" s="19">
        <v>0.9107180907734924</v>
      </c>
      <c r="J65" s="19">
        <v>0.9944198806733433</v>
      </c>
      <c r="K65" s="19">
        <v>0.9894962459733521</v>
      </c>
      <c r="L65" s="19">
        <v>0.010503754026647938</v>
      </c>
      <c r="M65" s="19">
        <v>0.9107180907734925</v>
      </c>
      <c r="N65" s="19">
        <v>0.9107180907734925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0">max(G47:G63)</f>
        <v>0.9597806216</v>
      </c>
      <c r="H66" s="16">
        <f t="shared" si="20"/>
        <v>0.9848484848</v>
      </c>
      <c r="I66" s="16">
        <f t="shared" si="20"/>
        <v>0.9470404984</v>
      </c>
      <c r="J66" s="16">
        <f t="shared" si="20"/>
        <v>0.9978545377</v>
      </c>
      <c r="K66" s="16">
        <f t="shared" si="20"/>
        <v>0.9972299169</v>
      </c>
      <c r="L66" s="16"/>
      <c r="M66" s="16"/>
      <c r="N66" s="16"/>
    </row>
    <row r="67">
      <c r="G67" s="16">
        <f t="shared" ref="G67:K67" si="21">MIN(G49:G66)</f>
        <v>0.7435897436</v>
      </c>
      <c r="H67" s="16">
        <f t="shared" si="21"/>
        <v>0.8661710037</v>
      </c>
      <c r="I67" s="16">
        <f t="shared" si="21"/>
        <v>0.8169014085</v>
      </c>
      <c r="J67" s="16">
        <f t="shared" si="21"/>
        <v>0.9906497243</v>
      </c>
      <c r="K67" s="16">
        <f t="shared" si="21"/>
        <v>0.9818879182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242.0</v>
      </c>
      <c r="C71" s="5">
        <v>10.0</v>
      </c>
      <c r="D71" s="5">
        <v>2.0</v>
      </c>
      <c r="E71" s="5">
        <v>0.0</v>
      </c>
      <c r="F71" s="5">
        <v>0.0</v>
      </c>
      <c r="G71" s="5">
        <v>2.0</v>
      </c>
      <c r="H71" s="5">
        <v>0.0</v>
      </c>
      <c r="I71" s="5">
        <v>7.0</v>
      </c>
      <c r="J71" s="5">
        <v>5.0</v>
      </c>
      <c r="K71" s="5">
        <v>0.0</v>
      </c>
      <c r="L71" s="5">
        <v>1.0</v>
      </c>
      <c r="M71" s="5">
        <v>0.0</v>
      </c>
      <c r="N71" s="5">
        <v>0.0</v>
      </c>
      <c r="O71" s="5">
        <v>2.0</v>
      </c>
      <c r="P71" s="5">
        <v>0.0</v>
      </c>
      <c r="Q71" s="5">
        <v>0.0</v>
      </c>
      <c r="R71" s="5">
        <v>0.0</v>
      </c>
      <c r="S71" s="7">
        <f>IFERROR(__xludf.DUMMYFUNCTION("LARGE(UNIQUE(B71:R71),2)"),10.0)</f>
        <v>10</v>
      </c>
      <c r="T71" s="7">
        <f t="shared" ref="T71:T87" si="22">S71/O48</f>
        <v>0.03649635036</v>
      </c>
    </row>
    <row r="72">
      <c r="A72" s="10">
        <v>1.0</v>
      </c>
      <c r="B72" s="5">
        <v>6.0</v>
      </c>
      <c r="C72" s="5">
        <v>361.0</v>
      </c>
      <c r="D72" s="5">
        <v>3.0</v>
      </c>
      <c r="E72" s="5">
        <v>0.0</v>
      </c>
      <c r="F72" s="5">
        <v>0.0</v>
      </c>
      <c r="G72" s="5">
        <v>4.0</v>
      </c>
      <c r="H72" s="5">
        <v>3.0</v>
      </c>
      <c r="I72" s="5">
        <v>7.0</v>
      </c>
      <c r="J72" s="5">
        <v>1.0</v>
      </c>
      <c r="K72" s="5">
        <v>0.0</v>
      </c>
      <c r="L72" s="5">
        <v>1.0</v>
      </c>
      <c r="M72" s="5">
        <v>0.0</v>
      </c>
      <c r="N72" s="5">
        <v>0.0</v>
      </c>
      <c r="O72" s="5">
        <v>1.0</v>
      </c>
      <c r="P72" s="5">
        <v>2.0</v>
      </c>
      <c r="Q72" s="5">
        <v>3.0</v>
      </c>
      <c r="R72" s="5">
        <v>1.0</v>
      </c>
      <c r="S72" s="7">
        <f>IFERROR(__xludf.DUMMYFUNCTION("LARGE(UNIQUE(B72:R72),2)"),7.0)</f>
        <v>7</v>
      </c>
      <c r="T72" s="7">
        <f t="shared" si="22"/>
        <v>0.01690821256</v>
      </c>
    </row>
    <row r="73">
      <c r="A73" s="10">
        <v>2.0</v>
      </c>
      <c r="B73" s="5">
        <v>7.0</v>
      </c>
      <c r="C73" s="5">
        <v>11.0</v>
      </c>
      <c r="D73" s="5">
        <v>134.0</v>
      </c>
      <c r="E73" s="5">
        <v>0.0</v>
      </c>
      <c r="F73" s="5">
        <v>0.0</v>
      </c>
      <c r="G73" s="5">
        <v>3.0</v>
      </c>
      <c r="H73" s="5">
        <v>2.0</v>
      </c>
      <c r="I73" s="5">
        <v>3.0</v>
      </c>
      <c r="J73" s="5">
        <v>2.0</v>
      </c>
      <c r="K73" s="5">
        <v>0.0</v>
      </c>
      <c r="L73" s="5">
        <v>1.0</v>
      </c>
      <c r="M73" s="5">
        <v>0.0</v>
      </c>
      <c r="N73" s="5">
        <v>1.0</v>
      </c>
      <c r="O73" s="5">
        <v>2.0</v>
      </c>
      <c r="P73" s="5">
        <v>0.0</v>
      </c>
      <c r="Q73" s="5">
        <v>0.0</v>
      </c>
      <c r="R73" s="5">
        <v>0.0</v>
      </c>
      <c r="S73" s="7">
        <f>IFERROR(__xludf.DUMMYFUNCTION("LARGE(UNIQUE(B73:R73),2)"),11.0)</f>
        <v>11</v>
      </c>
      <c r="T73" s="7">
        <f t="shared" si="22"/>
        <v>0.07692307692</v>
      </c>
    </row>
    <row r="74">
      <c r="A74" s="10">
        <v>3.0</v>
      </c>
      <c r="B74" s="5">
        <v>0.0</v>
      </c>
      <c r="C74" s="5">
        <v>4.0</v>
      </c>
      <c r="D74" s="5">
        <v>0.0</v>
      </c>
      <c r="E74" s="5">
        <v>65.0</v>
      </c>
      <c r="F74" s="5">
        <v>0.0</v>
      </c>
      <c r="G74" s="5">
        <v>0.0</v>
      </c>
      <c r="H74" s="5">
        <v>4.0</v>
      </c>
      <c r="I74" s="5">
        <v>0.0</v>
      </c>
      <c r="J74" s="5">
        <v>0.0</v>
      </c>
      <c r="K74" s="5">
        <v>0.0</v>
      </c>
      <c r="L74" s="5">
        <v>0.0</v>
      </c>
      <c r="M74" s="5">
        <v>2.0</v>
      </c>
      <c r="N74" s="5">
        <v>2.0</v>
      </c>
      <c r="O74" s="5">
        <v>0.0</v>
      </c>
      <c r="P74" s="5">
        <v>1.0</v>
      </c>
      <c r="Q74" s="5">
        <v>1.0</v>
      </c>
      <c r="R74" s="5">
        <v>0.0</v>
      </c>
      <c r="S74" s="7">
        <f>IFERROR(__xludf.DUMMYFUNCTION("LARGE(UNIQUE(B74:R74),2)"),4.0)</f>
        <v>4</v>
      </c>
      <c r="T74" s="7">
        <f t="shared" si="22"/>
        <v>0.06060606061</v>
      </c>
    </row>
    <row r="75">
      <c r="A75" s="10">
        <v>4.0</v>
      </c>
      <c r="B75" s="5">
        <v>1.0</v>
      </c>
      <c r="C75" s="5">
        <v>1.0</v>
      </c>
      <c r="D75" s="5">
        <v>0.0</v>
      </c>
      <c r="E75" s="5">
        <v>0.0</v>
      </c>
      <c r="F75" s="5">
        <v>94.0</v>
      </c>
      <c r="G75" s="5">
        <v>1.0</v>
      </c>
      <c r="H75" s="5">
        <v>4.0</v>
      </c>
      <c r="I75" s="5">
        <v>5.0</v>
      </c>
      <c r="J75" s="5">
        <v>1.0</v>
      </c>
      <c r="K75" s="5">
        <v>0.0</v>
      </c>
      <c r="L75" s="5">
        <v>0.0</v>
      </c>
      <c r="M75" s="5">
        <v>0.0</v>
      </c>
      <c r="N75" s="5">
        <v>1.0</v>
      </c>
      <c r="O75" s="5">
        <v>0.0</v>
      </c>
      <c r="P75" s="5">
        <v>1.0</v>
      </c>
      <c r="Q75" s="5">
        <v>0.0</v>
      </c>
      <c r="R75" s="5">
        <v>1.0</v>
      </c>
      <c r="S75" s="7">
        <f>IFERROR(__xludf.DUMMYFUNCTION("LARGE(UNIQUE(B75:R75),2)"),5.0)</f>
        <v>5</v>
      </c>
      <c r="T75" s="7">
        <f t="shared" si="22"/>
        <v>0.05</v>
      </c>
    </row>
    <row r="76">
      <c r="A76" s="10">
        <v>5.0</v>
      </c>
      <c r="B76" s="5">
        <v>3.0</v>
      </c>
      <c r="C76" s="5">
        <v>4.0</v>
      </c>
      <c r="D76" s="5">
        <v>1.0</v>
      </c>
      <c r="E76" s="5">
        <v>0.0</v>
      </c>
      <c r="F76" s="5">
        <v>0.0</v>
      </c>
      <c r="G76" s="5">
        <v>229.0</v>
      </c>
      <c r="H76" s="5">
        <v>7.0</v>
      </c>
      <c r="I76" s="5">
        <v>7.0</v>
      </c>
      <c r="J76" s="5">
        <v>0.0</v>
      </c>
      <c r="K76" s="5">
        <v>0.0</v>
      </c>
      <c r="L76" s="5">
        <v>1.0</v>
      </c>
      <c r="M76" s="5">
        <v>0.0</v>
      </c>
      <c r="N76" s="5">
        <v>1.0</v>
      </c>
      <c r="O76" s="5">
        <v>2.0</v>
      </c>
      <c r="P76" s="5">
        <v>1.0</v>
      </c>
      <c r="Q76" s="5">
        <v>0.0</v>
      </c>
      <c r="R76" s="5">
        <v>1.0</v>
      </c>
      <c r="S76" s="7">
        <f>IFERROR(__xludf.DUMMYFUNCTION("LARGE(UNIQUE(B76:R76),2)"),7.0)</f>
        <v>7</v>
      </c>
      <c r="T76" s="7">
        <f t="shared" si="22"/>
        <v>0.02702702703</v>
      </c>
    </row>
    <row r="77">
      <c r="A77" s="10">
        <v>6.0</v>
      </c>
      <c r="B77" s="5">
        <v>0.0</v>
      </c>
      <c r="C77" s="5">
        <v>1.0</v>
      </c>
      <c r="D77" s="5">
        <v>0.0</v>
      </c>
      <c r="E77" s="5">
        <v>0.0</v>
      </c>
      <c r="F77" s="5">
        <v>2.0</v>
      </c>
      <c r="G77" s="5">
        <v>6.0</v>
      </c>
      <c r="H77" s="5">
        <v>525.0</v>
      </c>
      <c r="I77" s="5">
        <v>2.0</v>
      </c>
      <c r="J77" s="5">
        <v>0.0</v>
      </c>
      <c r="K77" s="5">
        <v>0.0</v>
      </c>
      <c r="L77" s="5">
        <v>0.0</v>
      </c>
      <c r="M77" s="5">
        <v>0.0</v>
      </c>
      <c r="N77" s="5">
        <v>2.0</v>
      </c>
      <c r="O77" s="5">
        <v>3.0</v>
      </c>
      <c r="P77" s="5">
        <v>2.0</v>
      </c>
      <c r="Q77" s="5">
        <v>2.0</v>
      </c>
      <c r="R77" s="5">
        <v>2.0</v>
      </c>
      <c r="S77" s="7">
        <f>IFERROR(__xludf.DUMMYFUNCTION("LARGE(UNIQUE(B77:R77),2)"),6.0)</f>
        <v>6</v>
      </c>
      <c r="T77" s="7">
        <f t="shared" si="22"/>
        <v>0.01025641026</v>
      </c>
    </row>
    <row r="78">
      <c r="A78" s="10">
        <v>7.0</v>
      </c>
      <c r="B78" s="5">
        <v>7.0</v>
      </c>
      <c r="C78" s="5">
        <v>7.0</v>
      </c>
      <c r="D78" s="5">
        <v>2.0</v>
      </c>
      <c r="E78" s="5">
        <v>0.0</v>
      </c>
      <c r="F78" s="5">
        <v>3.0</v>
      </c>
      <c r="G78" s="5">
        <v>3.0</v>
      </c>
      <c r="H78" s="5">
        <v>4.0</v>
      </c>
      <c r="I78" s="5">
        <v>233.0</v>
      </c>
      <c r="J78" s="5">
        <v>3.0</v>
      </c>
      <c r="K78" s="5">
        <v>0.0</v>
      </c>
      <c r="L78" s="5">
        <v>2.0</v>
      </c>
      <c r="M78" s="5">
        <v>0.0</v>
      </c>
      <c r="N78" s="5">
        <v>2.0</v>
      </c>
      <c r="O78" s="5">
        <v>0.0</v>
      </c>
      <c r="P78" s="5">
        <v>4.0</v>
      </c>
      <c r="Q78" s="5">
        <v>0.0</v>
      </c>
      <c r="R78" s="5">
        <v>1.0</v>
      </c>
      <c r="S78" s="7">
        <f>IFERROR(__xludf.DUMMYFUNCTION("LARGE(UNIQUE(B78:R78),2)"),7.0)</f>
        <v>7</v>
      </c>
      <c r="T78" s="7">
        <f t="shared" si="22"/>
        <v>0.02602230483</v>
      </c>
    </row>
    <row r="79">
      <c r="A79" s="10">
        <v>8.0</v>
      </c>
      <c r="B79" s="5">
        <v>4.0</v>
      </c>
      <c r="C79" s="5">
        <v>4.0</v>
      </c>
      <c r="D79" s="5">
        <v>0.0</v>
      </c>
      <c r="E79" s="5">
        <v>0.0</v>
      </c>
      <c r="F79" s="5">
        <v>0.0</v>
      </c>
      <c r="G79" s="5">
        <v>2.0</v>
      </c>
      <c r="H79" s="5">
        <v>6.0</v>
      </c>
      <c r="I79" s="5">
        <v>3.0</v>
      </c>
      <c r="J79" s="5">
        <v>383.0</v>
      </c>
      <c r="K79" s="5">
        <v>2.0</v>
      </c>
      <c r="L79" s="5">
        <v>5.0</v>
      </c>
      <c r="M79" s="5">
        <v>0.0</v>
      </c>
      <c r="N79" s="5">
        <v>6.0</v>
      </c>
      <c r="O79" s="5">
        <v>2.0</v>
      </c>
      <c r="P79" s="5">
        <v>0.0</v>
      </c>
      <c r="Q79" s="5">
        <v>1.0</v>
      </c>
      <c r="R79" s="5">
        <v>0.0</v>
      </c>
      <c r="S79" s="7">
        <f>IFERROR(__xludf.DUMMYFUNCTION("LARGE(UNIQUE(B79:R79),2)"),6.0)</f>
        <v>6</v>
      </c>
      <c r="T79" s="7">
        <f t="shared" si="22"/>
        <v>0.01442307692</v>
      </c>
    </row>
    <row r="80">
      <c r="A80" s="10">
        <v>9.0</v>
      </c>
      <c r="B80" s="5">
        <v>0.0</v>
      </c>
      <c r="C80" s="5">
        <v>1.0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7.0</v>
      </c>
      <c r="K80" s="5">
        <v>29.0</v>
      </c>
      <c r="L80" s="5">
        <v>1.0</v>
      </c>
      <c r="M80" s="5">
        <v>0.0</v>
      </c>
      <c r="N80" s="5">
        <v>0.0</v>
      </c>
      <c r="O80" s="5">
        <v>0.0</v>
      </c>
      <c r="P80" s="5">
        <v>1.0</v>
      </c>
      <c r="Q80" s="5">
        <v>0.0</v>
      </c>
      <c r="R80" s="5">
        <v>0.0</v>
      </c>
      <c r="S80" s="7">
        <f>IFERROR(__xludf.DUMMYFUNCTION("LARGE(UNIQUE(B80:R80),2)"),7.0)</f>
        <v>7</v>
      </c>
      <c r="T80" s="7">
        <f t="shared" si="22"/>
        <v>0.21875</v>
      </c>
    </row>
    <row r="81">
      <c r="A81" s="10">
        <v>10.0</v>
      </c>
      <c r="B81" s="5">
        <v>2.0</v>
      </c>
      <c r="C81" s="5">
        <v>0.0</v>
      </c>
      <c r="D81" s="5">
        <v>1.0</v>
      </c>
      <c r="E81" s="5">
        <v>0.0</v>
      </c>
      <c r="F81" s="5">
        <v>0.0</v>
      </c>
      <c r="G81" s="5">
        <v>3.0</v>
      </c>
      <c r="H81" s="5">
        <v>2.0</v>
      </c>
      <c r="I81" s="5">
        <v>1.0</v>
      </c>
      <c r="J81" s="5">
        <v>3.0</v>
      </c>
      <c r="K81" s="5">
        <v>0.0</v>
      </c>
      <c r="L81" s="5">
        <v>142.0</v>
      </c>
      <c r="M81" s="5">
        <v>1.0</v>
      </c>
      <c r="N81" s="5">
        <v>2.0</v>
      </c>
      <c r="O81" s="5">
        <v>1.0</v>
      </c>
      <c r="P81" s="5">
        <v>3.0</v>
      </c>
      <c r="Q81" s="5">
        <v>0.0</v>
      </c>
      <c r="R81" s="5">
        <v>0.0</v>
      </c>
      <c r="S81" s="7">
        <f>IFERROR(__xludf.DUMMYFUNCTION("LARGE(UNIQUE(B81:R81),2)"),3.0)</f>
        <v>3</v>
      </c>
      <c r="T81" s="7">
        <f t="shared" si="22"/>
        <v>0.01948051948</v>
      </c>
    </row>
    <row r="82">
      <c r="A82" s="10">
        <v>11.0</v>
      </c>
      <c r="B82" s="5">
        <v>0.0</v>
      </c>
      <c r="C82" s="5">
        <v>0.0</v>
      </c>
      <c r="D82" s="5">
        <v>0.0</v>
      </c>
      <c r="E82" s="5">
        <v>0.0</v>
      </c>
      <c r="F82" s="5">
        <v>1.0</v>
      </c>
      <c r="G82" s="5">
        <v>0.0</v>
      </c>
      <c r="H82" s="5">
        <v>1.0</v>
      </c>
      <c r="I82" s="5">
        <v>0.0</v>
      </c>
      <c r="J82" s="5">
        <v>0.0</v>
      </c>
      <c r="K82" s="5">
        <v>0.0</v>
      </c>
      <c r="L82" s="5">
        <v>0.0</v>
      </c>
      <c r="M82" s="5">
        <v>152.0</v>
      </c>
      <c r="N82" s="5">
        <v>3.0</v>
      </c>
      <c r="O82" s="5">
        <v>5.0</v>
      </c>
      <c r="P82" s="5">
        <v>1.0</v>
      </c>
      <c r="Q82" s="5">
        <v>1.0</v>
      </c>
      <c r="R82" s="5">
        <v>0.0</v>
      </c>
      <c r="S82" s="7">
        <f>IFERROR(__xludf.DUMMYFUNCTION("LARGE(UNIQUE(B82:R82),2)"),5.0)</f>
        <v>5</v>
      </c>
      <c r="T82" s="7">
        <f t="shared" si="22"/>
        <v>0.03184713376</v>
      </c>
    </row>
    <row r="83">
      <c r="A83" s="10">
        <v>12.0</v>
      </c>
      <c r="B83" s="5">
        <v>0.0</v>
      </c>
      <c r="C83" s="5">
        <v>3.0</v>
      </c>
      <c r="D83" s="5">
        <v>0.0</v>
      </c>
      <c r="E83" s="5">
        <v>0.0</v>
      </c>
      <c r="F83" s="5">
        <v>0.0</v>
      </c>
      <c r="G83" s="5">
        <v>0.0</v>
      </c>
      <c r="H83" s="5">
        <v>3.0</v>
      </c>
      <c r="I83" s="5">
        <v>0.0</v>
      </c>
      <c r="J83" s="5">
        <v>7.0</v>
      </c>
      <c r="K83" s="5">
        <v>1.0</v>
      </c>
      <c r="L83" s="5">
        <v>0.0</v>
      </c>
      <c r="M83" s="5">
        <v>1.0</v>
      </c>
      <c r="N83" s="5">
        <v>380.0</v>
      </c>
      <c r="O83" s="5">
        <v>3.0</v>
      </c>
      <c r="P83" s="5">
        <v>8.0</v>
      </c>
      <c r="Q83" s="5">
        <v>4.0</v>
      </c>
      <c r="R83" s="5">
        <v>1.0</v>
      </c>
      <c r="S83" s="7">
        <f>IFERROR(__xludf.DUMMYFUNCTION("LARGE(UNIQUE(B83:R83),2)"),8.0)</f>
        <v>8</v>
      </c>
      <c r="T83" s="7">
        <f t="shared" si="22"/>
        <v>0.01886792453</v>
      </c>
    </row>
    <row r="84">
      <c r="A84" s="10">
        <v>13.0</v>
      </c>
      <c r="B84" s="5">
        <v>0.0</v>
      </c>
      <c r="C84" s="5">
        <v>4.0</v>
      </c>
      <c r="D84" s="5">
        <v>0.0</v>
      </c>
      <c r="E84" s="5">
        <v>1.0</v>
      </c>
      <c r="F84" s="5">
        <v>0.0</v>
      </c>
      <c r="G84" s="5">
        <v>4.0</v>
      </c>
      <c r="H84" s="5">
        <v>3.0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3.0</v>
      </c>
      <c r="O84" s="5">
        <v>386.0</v>
      </c>
      <c r="P84" s="5">
        <v>2.0</v>
      </c>
      <c r="Q84" s="5">
        <v>0.0</v>
      </c>
      <c r="R84" s="5">
        <v>3.0</v>
      </c>
      <c r="S84" s="7">
        <f>IFERROR(__xludf.DUMMYFUNCTION("LARGE(UNIQUE(B84:R84),2)"),4.0)</f>
        <v>4</v>
      </c>
      <c r="T84" s="7">
        <f t="shared" si="22"/>
        <v>0.009732360097</v>
      </c>
    </row>
    <row r="85">
      <c r="A85" s="10">
        <v>14.0</v>
      </c>
      <c r="B85" s="5">
        <v>1.0</v>
      </c>
      <c r="C85" s="5">
        <v>1.0</v>
      </c>
      <c r="D85" s="5">
        <v>0.0</v>
      </c>
      <c r="E85" s="5">
        <v>0.0</v>
      </c>
      <c r="F85" s="5">
        <v>0.0</v>
      </c>
      <c r="G85" s="5">
        <v>0.0</v>
      </c>
      <c r="H85" s="5">
        <v>9.0</v>
      </c>
      <c r="I85" s="5">
        <v>0.0</v>
      </c>
      <c r="J85" s="5">
        <v>2.0</v>
      </c>
      <c r="K85" s="5">
        <v>0.0</v>
      </c>
      <c r="L85" s="5">
        <v>0.0</v>
      </c>
      <c r="M85" s="5">
        <v>0.0</v>
      </c>
      <c r="N85" s="5">
        <v>11.0</v>
      </c>
      <c r="O85" s="5">
        <v>1.0</v>
      </c>
      <c r="P85" s="5">
        <v>488.0</v>
      </c>
      <c r="Q85" s="5">
        <v>13.0</v>
      </c>
      <c r="R85" s="5">
        <v>1.0</v>
      </c>
      <c r="S85" s="7">
        <f>IFERROR(__xludf.DUMMYFUNCTION("LARGE(UNIQUE(B85:R85),2)"),13.0)</f>
        <v>13</v>
      </c>
      <c r="T85" s="7">
        <f t="shared" si="22"/>
        <v>0.02490421456</v>
      </c>
    </row>
    <row r="86">
      <c r="A86" s="10">
        <v>15.0</v>
      </c>
      <c r="B86" s="5">
        <v>1.0</v>
      </c>
      <c r="C86" s="5">
        <v>2.0</v>
      </c>
      <c r="D86" s="5">
        <v>0.0</v>
      </c>
      <c r="E86" s="5">
        <v>0.0</v>
      </c>
      <c r="F86" s="5">
        <v>0.0</v>
      </c>
      <c r="G86" s="5">
        <v>0.0</v>
      </c>
      <c r="H86" s="5">
        <v>2.0</v>
      </c>
      <c r="I86" s="5">
        <v>1.0</v>
      </c>
      <c r="J86" s="5">
        <v>2.0</v>
      </c>
      <c r="K86" s="5">
        <v>0.0</v>
      </c>
      <c r="L86" s="5">
        <v>0.0</v>
      </c>
      <c r="M86" s="5">
        <v>1.0</v>
      </c>
      <c r="N86" s="5">
        <v>9.0</v>
      </c>
      <c r="O86" s="5">
        <v>2.0</v>
      </c>
      <c r="P86" s="5">
        <v>7.0</v>
      </c>
      <c r="Q86" s="5">
        <v>272.0</v>
      </c>
      <c r="R86" s="5">
        <v>0.0</v>
      </c>
      <c r="S86" s="7">
        <f>IFERROR(__xludf.DUMMYFUNCTION("LARGE(UNIQUE(B86:R86),2)"),9.0)</f>
        <v>9</v>
      </c>
      <c r="T86" s="7">
        <f t="shared" si="22"/>
        <v>0.0303030303</v>
      </c>
    </row>
    <row r="87">
      <c r="A87" s="10">
        <v>16.0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2.0</v>
      </c>
      <c r="H87" s="5">
        <v>10.0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1.0</v>
      </c>
      <c r="O87" s="5">
        <v>1.0</v>
      </c>
      <c r="P87" s="5">
        <v>1.0</v>
      </c>
      <c r="Q87" s="5">
        <v>0.0</v>
      </c>
      <c r="R87" s="5">
        <v>159.0</v>
      </c>
      <c r="S87" s="7">
        <f>IFERROR(__xludf.DUMMYFUNCTION("LARGE(UNIQUE(B87:R87),2)"),10.0)</f>
        <v>10</v>
      </c>
      <c r="T87" s="7">
        <f t="shared" si="22"/>
        <v>0.05882352941</v>
      </c>
    </row>
    <row r="88">
      <c r="A88" s="10"/>
      <c r="B88" s="7">
        <f>IFERROR(__xludf.DUMMYFUNCTION("LARGE(UNIQUE(B71:B87),2)"),7.0)</f>
        <v>7</v>
      </c>
      <c r="C88" s="7">
        <f>IFERROR(__xludf.DUMMYFUNCTION("LARGE(UNIQUE(C71:C87),2)"),11.0)</f>
        <v>11</v>
      </c>
      <c r="D88" s="7">
        <f>IFERROR(__xludf.DUMMYFUNCTION("LARGE(UNIQUE(D71:D87),2)"),3.0)</f>
        <v>3</v>
      </c>
      <c r="E88" s="7">
        <f>IFERROR(__xludf.DUMMYFUNCTION("LARGE(UNIQUE(E71:E87),2)"),1.0)</f>
        <v>1</v>
      </c>
      <c r="F88" s="7">
        <f>IFERROR(__xludf.DUMMYFUNCTION("LARGE(UNIQUE(F71:F87),2)"),3.0)</f>
        <v>3</v>
      </c>
      <c r="G88" s="7">
        <f>IFERROR(__xludf.DUMMYFUNCTION("LARGE(UNIQUE(G71:G87),2)"),6.0)</f>
        <v>6</v>
      </c>
      <c r="H88" s="7">
        <f>IFERROR(__xludf.DUMMYFUNCTION("LARGE(UNIQUE(H71:H87),2)"),10.0)</f>
        <v>10</v>
      </c>
      <c r="I88" s="7">
        <f>IFERROR(__xludf.DUMMYFUNCTION("LARGE(UNIQUE(I71:I87),2)"),7.0)</f>
        <v>7</v>
      </c>
      <c r="J88" s="7">
        <f>IFERROR(__xludf.DUMMYFUNCTION("LARGE(UNIQUE(J71:J87),2)"),7.0)</f>
        <v>7</v>
      </c>
      <c r="K88" s="7">
        <f>IFERROR(__xludf.DUMMYFUNCTION("LARGE(UNIQUE(K71:K87),2)"),2.0)</f>
        <v>2</v>
      </c>
      <c r="L88" s="7">
        <f>IFERROR(__xludf.DUMMYFUNCTION("LARGE(UNIQUE(L71:L87),2)"),5.0)</f>
        <v>5</v>
      </c>
      <c r="M88" s="7">
        <f>IFERROR(__xludf.DUMMYFUNCTION("LARGE(UNIQUE(M71:M87),2)"),2.0)</f>
        <v>2</v>
      </c>
      <c r="N88" s="7">
        <f>IFERROR(__xludf.DUMMYFUNCTION("LARGE(UNIQUE(N71:N87),2)"),11.0)</f>
        <v>11</v>
      </c>
      <c r="O88" s="7">
        <f>IFERROR(__xludf.DUMMYFUNCTION("LARGE(UNIQUE(O71:O87),2)"),5.0)</f>
        <v>5</v>
      </c>
      <c r="P88" s="7">
        <f>IFERROR(__xludf.DUMMYFUNCTION("LARGE(UNIQUE(P71:P87),2)"),8.0)</f>
        <v>8</v>
      </c>
      <c r="Q88" s="7">
        <f>IFERROR(__xludf.DUMMYFUNCTION("LARGE(UNIQUE(Q71:Q87),2)"),13.0)</f>
        <v>13</v>
      </c>
      <c r="R88" s="7">
        <f>IFERROR(__xludf.DUMMYFUNCTION("LARGE(UNIQUE(R71:R87),2)"),3.0)</f>
        <v>3</v>
      </c>
      <c r="S88" s="7">
        <f>max(S71:S87)</f>
        <v>13</v>
      </c>
    </row>
    <row r="89">
      <c r="T89" s="7">
        <f>max(T71:T87)</f>
        <v>0.21875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</row>
    <row r="2">
      <c r="A2" s="1">
        <v>0.0</v>
      </c>
      <c r="B2" s="4" t="s">
        <v>15</v>
      </c>
      <c r="C2" s="5">
        <v>139.0</v>
      </c>
      <c r="D2" s="5">
        <v>2638.0</v>
      </c>
      <c r="E2" s="5">
        <v>38.0</v>
      </c>
      <c r="F2" s="5">
        <v>30.0</v>
      </c>
      <c r="G2" s="6">
        <f t="shared" ref="G2:G18" si="1">C2/(C2+E2)</f>
        <v>0.7853107345</v>
      </c>
      <c r="H2" s="6">
        <f t="shared" ref="H2:H18" si="2">C2/(C2+F2)</f>
        <v>0.8224852071</v>
      </c>
      <c r="I2" s="6">
        <f t="shared" ref="I2:I18" si="3">2*H2*G2/(H2+G2)</f>
        <v>0.8034682081</v>
      </c>
      <c r="J2" s="6">
        <f t="shared" ref="J2:J18" si="4">D2/(D2+E2)</f>
        <v>0.985799701</v>
      </c>
      <c r="K2" s="6">
        <f t="shared" ref="K2:K18" si="5">(C2+D2)/(C2+D2+E2+F2)</f>
        <v>0.9760984183</v>
      </c>
      <c r="L2" s="6">
        <f t="shared" ref="L2:L18" si="6">1-K2</f>
        <v>0.02390158172</v>
      </c>
      <c r="O2" s="7">
        <f t="shared" ref="O2:O18" si="7">F2+C2</f>
        <v>169</v>
      </c>
    </row>
    <row r="3">
      <c r="A3" s="1">
        <v>1.0</v>
      </c>
      <c r="B3" s="4" t="s">
        <v>16</v>
      </c>
      <c r="C3" s="5">
        <v>181.0</v>
      </c>
      <c r="D3" s="5">
        <v>2578.0</v>
      </c>
      <c r="E3" s="5">
        <v>43.0</v>
      </c>
      <c r="F3" s="5">
        <v>43.0</v>
      </c>
      <c r="G3" s="6">
        <f t="shared" si="1"/>
        <v>0.8080357143</v>
      </c>
      <c r="H3" s="6">
        <f t="shared" si="2"/>
        <v>0.8080357143</v>
      </c>
      <c r="I3" s="6">
        <f t="shared" si="3"/>
        <v>0.8080357143</v>
      </c>
      <c r="J3" s="6">
        <f t="shared" si="4"/>
        <v>0.9835940481</v>
      </c>
      <c r="K3" s="6">
        <f t="shared" si="5"/>
        <v>0.969771529</v>
      </c>
      <c r="L3" s="6">
        <f t="shared" si="6"/>
        <v>0.030228471</v>
      </c>
      <c r="O3" s="7">
        <f t="shared" si="7"/>
        <v>224</v>
      </c>
    </row>
    <row r="4">
      <c r="A4" s="1">
        <v>2.0</v>
      </c>
      <c r="B4" s="4" t="s">
        <v>17</v>
      </c>
      <c r="C4" s="5">
        <v>125.0</v>
      </c>
      <c r="D4" s="5">
        <v>2656.0</v>
      </c>
      <c r="E4" s="5">
        <v>33.0</v>
      </c>
      <c r="F4" s="5">
        <v>31.0</v>
      </c>
      <c r="G4" s="6">
        <f t="shared" si="1"/>
        <v>0.7911392405</v>
      </c>
      <c r="H4" s="6">
        <f t="shared" si="2"/>
        <v>0.8012820513</v>
      </c>
      <c r="I4" s="6">
        <f t="shared" si="3"/>
        <v>0.7961783439</v>
      </c>
      <c r="J4" s="6">
        <f t="shared" si="4"/>
        <v>0.9877277798</v>
      </c>
      <c r="K4" s="6">
        <f t="shared" si="5"/>
        <v>0.9775043937</v>
      </c>
      <c r="L4" s="6">
        <f t="shared" si="6"/>
        <v>0.02249560633</v>
      </c>
      <c r="O4" s="7">
        <f t="shared" si="7"/>
        <v>156</v>
      </c>
    </row>
    <row r="5">
      <c r="A5" s="1">
        <v>3.0</v>
      </c>
      <c r="B5" s="4" t="s">
        <v>18</v>
      </c>
      <c r="C5" s="5">
        <v>23.0</v>
      </c>
      <c r="D5" s="5">
        <v>2814.0</v>
      </c>
      <c r="E5" s="5">
        <v>5.0</v>
      </c>
      <c r="F5" s="5">
        <v>3.0</v>
      </c>
      <c r="G5" s="6">
        <f t="shared" si="1"/>
        <v>0.8214285714</v>
      </c>
      <c r="H5" s="6">
        <f t="shared" si="2"/>
        <v>0.8846153846</v>
      </c>
      <c r="I5" s="6">
        <f t="shared" si="3"/>
        <v>0.8518518519</v>
      </c>
      <c r="J5" s="6">
        <f t="shared" si="4"/>
        <v>0.9982263214</v>
      </c>
      <c r="K5" s="6">
        <f t="shared" si="5"/>
        <v>0.9971880492</v>
      </c>
      <c r="L5" s="6">
        <f t="shared" si="6"/>
        <v>0.002811950791</v>
      </c>
      <c r="O5" s="7">
        <f t="shared" si="7"/>
        <v>26</v>
      </c>
    </row>
    <row r="6">
      <c r="A6" s="1">
        <v>4.0</v>
      </c>
      <c r="B6" s="4" t="s">
        <v>19</v>
      </c>
      <c r="C6" s="5">
        <v>38.0</v>
      </c>
      <c r="D6" s="5">
        <v>2777.0</v>
      </c>
      <c r="E6" s="5">
        <v>20.0</v>
      </c>
      <c r="F6" s="5">
        <v>10.0</v>
      </c>
      <c r="G6" s="6">
        <f t="shared" si="1"/>
        <v>0.6551724138</v>
      </c>
      <c r="H6" s="6">
        <f t="shared" si="2"/>
        <v>0.7916666667</v>
      </c>
      <c r="I6" s="6">
        <f t="shared" si="3"/>
        <v>0.7169811321</v>
      </c>
      <c r="J6" s="6">
        <f t="shared" si="4"/>
        <v>0.9928494816</v>
      </c>
      <c r="K6" s="6">
        <f t="shared" si="5"/>
        <v>0.9894551845</v>
      </c>
      <c r="L6" s="6">
        <f t="shared" si="6"/>
        <v>0.01054481547</v>
      </c>
      <c r="O6" s="7">
        <f t="shared" si="7"/>
        <v>48</v>
      </c>
    </row>
    <row r="7">
      <c r="A7" s="1">
        <v>5.0</v>
      </c>
      <c r="B7" s="4" t="s">
        <v>20</v>
      </c>
      <c r="C7" s="5">
        <v>149.0</v>
      </c>
      <c r="D7" s="5">
        <v>2625.0</v>
      </c>
      <c r="E7" s="5">
        <v>41.0</v>
      </c>
      <c r="F7" s="5">
        <v>30.0</v>
      </c>
      <c r="G7" s="6">
        <f t="shared" si="1"/>
        <v>0.7842105263</v>
      </c>
      <c r="H7" s="6">
        <f t="shared" si="2"/>
        <v>0.8324022346</v>
      </c>
      <c r="I7" s="6">
        <f t="shared" si="3"/>
        <v>0.8075880759</v>
      </c>
      <c r="J7" s="6">
        <f t="shared" si="4"/>
        <v>0.9846211553</v>
      </c>
      <c r="K7" s="6">
        <f t="shared" si="5"/>
        <v>0.9750439367</v>
      </c>
      <c r="L7" s="6">
        <f t="shared" si="6"/>
        <v>0.02495606327</v>
      </c>
      <c r="O7" s="7">
        <f t="shared" si="7"/>
        <v>179</v>
      </c>
    </row>
    <row r="8">
      <c r="A8" s="1">
        <v>6.0</v>
      </c>
      <c r="B8" s="4" t="s">
        <v>21</v>
      </c>
      <c r="C8" s="5">
        <v>323.0</v>
      </c>
      <c r="D8" s="5">
        <v>2445.0</v>
      </c>
      <c r="E8" s="5">
        <v>37.0</v>
      </c>
      <c r="F8" s="5">
        <v>40.0</v>
      </c>
      <c r="G8" s="6">
        <f t="shared" si="1"/>
        <v>0.8972222222</v>
      </c>
      <c r="H8" s="6">
        <f t="shared" si="2"/>
        <v>0.8898071625</v>
      </c>
      <c r="I8" s="6">
        <f t="shared" si="3"/>
        <v>0.8934993084</v>
      </c>
      <c r="J8" s="6">
        <f t="shared" si="4"/>
        <v>0.9850926672</v>
      </c>
      <c r="K8" s="6">
        <f t="shared" si="5"/>
        <v>0.9729349736</v>
      </c>
      <c r="L8" s="6">
        <f t="shared" si="6"/>
        <v>0.02706502636</v>
      </c>
      <c r="O8" s="7">
        <f t="shared" si="7"/>
        <v>363</v>
      </c>
    </row>
    <row r="9">
      <c r="A9" s="1">
        <v>7.0</v>
      </c>
      <c r="B9" s="4" t="s">
        <v>22</v>
      </c>
      <c r="C9" s="5">
        <v>102.0</v>
      </c>
      <c r="D9" s="5">
        <v>2691.0</v>
      </c>
      <c r="E9" s="5">
        <v>24.0</v>
      </c>
      <c r="F9" s="5">
        <v>28.0</v>
      </c>
      <c r="G9" s="6">
        <f t="shared" si="1"/>
        <v>0.8095238095</v>
      </c>
      <c r="H9" s="6">
        <f t="shared" si="2"/>
        <v>0.7846153846</v>
      </c>
      <c r="I9" s="6">
        <f t="shared" si="3"/>
        <v>0.796875</v>
      </c>
      <c r="J9" s="6">
        <f t="shared" si="4"/>
        <v>0.991160221</v>
      </c>
      <c r="K9" s="6">
        <f t="shared" si="5"/>
        <v>0.9817223199</v>
      </c>
      <c r="L9" s="6">
        <f t="shared" si="6"/>
        <v>0.01827768014</v>
      </c>
      <c r="O9" s="7">
        <f t="shared" si="7"/>
        <v>130</v>
      </c>
    </row>
    <row r="10">
      <c r="A10" s="1">
        <v>8.0</v>
      </c>
      <c r="B10" s="4" t="s">
        <v>23</v>
      </c>
      <c r="C10" s="5">
        <v>228.0</v>
      </c>
      <c r="D10" s="5">
        <v>2543.0</v>
      </c>
      <c r="E10" s="5">
        <v>34.0</v>
      </c>
      <c r="F10" s="5">
        <v>40.0</v>
      </c>
      <c r="G10" s="6">
        <f t="shared" si="1"/>
        <v>0.8702290076</v>
      </c>
      <c r="H10" s="6">
        <f t="shared" si="2"/>
        <v>0.8507462687</v>
      </c>
      <c r="I10" s="6">
        <f t="shared" si="3"/>
        <v>0.8603773585</v>
      </c>
      <c r="J10" s="6">
        <f t="shared" si="4"/>
        <v>0.986806364</v>
      </c>
      <c r="K10" s="6">
        <f t="shared" si="5"/>
        <v>0.9739894552</v>
      </c>
      <c r="L10" s="6">
        <f t="shared" si="6"/>
        <v>0.02601054482</v>
      </c>
      <c r="O10" s="7">
        <f t="shared" si="7"/>
        <v>268</v>
      </c>
    </row>
    <row r="11">
      <c r="A11" s="1">
        <v>9.0</v>
      </c>
      <c r="B11" s="4" t="s">
        <v>24</v>
      </c>
      <c r="C11" s="5">
        <v>14.0</v>
      </c>
      <c r="D11" s="5">
        <v>2827.0</v>
      </c>
      <c r="E11" s="5">
        <v>4.0</v>
      </c>
      <c r="F11" s="5">
        <v>0.0</v>
      </c>
      <c r="G11" s="6">
        <f t="shared" si="1"/>
        <v>0.7777777778</v>
      </c>
      <c r="H11" s="6">
        <f t="shared" si="2"/>
        <v>1</v>
      </c>
      <c r="I11" s="6">
        <f t="shared" si="3"/>
        <v>0.875</v>
      </c>
      <c r="J11" s="6">
        <f t="shared" si="4"/>
        <v>0.9985870717</v>
      </c>
      <c r="K11" s="6">
        <f t="shared" si="5"/>
        <v>0.9985940246</v>
      </c>
      <c r="L11" s="6">
        <f t="shared" si="6"/>
        <v>0.001405975395</v>
      </c>
      <c r="O11" s="7">
        <f t="shared" si="7"/>
        <v>14</v>
      </c>
    </row>
    <row r="12">
      <c r="A12" s="1">
        <v>10.0</v>
      </c>
      <c r="B12" s="4" t="s">
        <v>25</v>
      </c>
      <c r="C12" s="5">
        <v>67.0</v>
      </c>
      <c r="D12" s="5">
        <v>2757.0</v>
      </c>
      <c r="E12" s="5">
        <v>11.0</v>
      </c>
      <c r="F12" s="5">
        <v>10.0</v>
      </c>
      <c r="G12" s="6">
        <f t="shared" si="1"/>
        <v>0.858974359</v>
      </c>
      <c r="H12" s="6">
        <f t="shared" si="2"/>
        <v>0.8701298701</v>
      </c>
      <c r="I12" s="6">
        <f t="shared" si="3"/>
        <v>0.864516129</v>
      </c>
      <c r="J12" s="6">
        <f t="shared" si="4"/>
        <v>0.9960260116</v>
      </c>
      <c r="K12" s="6">
        <f t="shared" si="5"/>
        <v>0.9926186292</v>
      </c>
      <c r="L12" s="6">
        <f t="shared" si="6"/>
        <v>0.007381370826</v>
      </c>
      <c r="O12" s="7">
        <f t="shared" si="7"/>
        <v>77</v>
      </c>
    </row>
    <row r="13">
      <c r="A13" s="1">
        <v>11.0</v>
      </c>
      <c r="B13" s="4" t="s">
        <v>26</v>
      </c>
      <c r="C13" s="5">
        <v>163.0</v>
      </c>
      <c r="D13" s="5">
        <v>2650.0</v>
      </c>
      <c r="E13" s="5">
        <v>17.0</v>
      </c>
      <c r="F13" s="5">
        <v>15.0</v>
      </c>
      <c r="G13" s="6">
        <f t="shared" si="1"/>
        <v>0.9055555556</v>
      </c>
      <c r="H13" s="6">
        <f t="shared" si="2"/>
        <v>0.9157303371</v>
      </c>
      <c r="I13" s="6">
        <f t="shared" si="3"/>
        <v>0.9106145251</v>
      </c>
      <c r="J13" s="6">
        <f t="shared" si="4"/>
        <v>0.9936257968</v>
      </c>
      <c r="K13" s="6">
        <f t="shared" si="5"/>
        <v>0.9887521968</v>
      </c>
      <c r="L13" s="6">
        <f t="shared" si="6"/>
        <v>0.01124780316</v>
      </c>
      <c r="O13" s="7">
        <f t="shared" si="7"/>
        <v>178</v>
      </c>
    </row>
    <row r="14">
      <c r="A14" s="1">
        <v>12.0</v>
      </c>
      <c r="B14" s="4" t="s">
        <v>27</v>
      </c>
      <c r="C14" s="5">
        <v>184.0</v>
      </c>
      <c r="D14" s="5">
        <v>2607.0</v>
      </c>
      <c r="E14" s="5">
        <v>32.0</v>
      </c>
      <c r="F14" s="5">
        <v>22.0</v>
      </c>
      <c r="G14" s="6">
        <f t="shared" si="1"/>
        <v>0.8518518519</v>
      </c>
      <c r="H14" s="6">
        <f t="shared" si="2"/>
        <v>0.8932038835</v>
      </c>
      <c r="I14" s="6">
        <f t="shared" si="3"/>
        <v>0.8720379147</v>
      </c>
      <c r="J14" s="6">
        <f t="shared" si="4"/>
        <v>0.9878741948</v>
      </c>
      <c r="K14" s="6">
        <f t="shared" si="5"/>
        <v>0.9810193322</v>
      </c>
      <c r="L14" s="6">
        <f t="shared" si="6"/>
        <v>0.01898066784</v>
      </c>
      <c r="O14" s="7">
        <f t="shared" si="7"/>
        <v>206</v>
      </c>
    </row>
    <row r="15">
      <c r="A15" s="1">
        <v>13.0</v>
      </c>
      <c r="B15" s="4" t="s">
        <v>28</v>
      </c>
      <c r="C15" s="5">
        <v>220.0</v>
      </c>
      <c r="D15" s="5">
        <v>2575.0</v>
      </c>
      <c r="E15" s="5">
        <v>25.0</v>
      </c>
      <c r="F15" s="5">
        <v>25.0</v>
      </c>
      <c r="G15" s="6">
        <f t="shared" si="1"/>
        <v>0.8979591837</v>
      </c>
      <c r="H15" s="6">
        <f t="shared" si="2"/>
        <v>0.8979591837</v>
      </c>
      <c r="I15" s="6">
        <f t="shared" si="3"/>
        <v>0.8979591837</v>
      </c>
      <c r="J15" s="6">
        <f t="shared" si="4"/>
        <v>0.9903846154</v>
      </c>
      <c r="K15" s="6">
        <f t="shared" si="5"/>
        <v>0.9824253076</v>
      </c>
      <c r="L15" s="6">
        <f t="shared" si="6"/>
        <v>0.01757469244</v>
      </c>
      <c r="O15" s="7">
        <f t="shared" si="7"/>
        <v>245</v>
      </c>
    </row>
    <row r="16">
      <c r="A16" s="1">
        <v>14.0</v>
      </c>
      <c r="B16" s="4" t="s">
        <v>29</v>
      </c>
      <c r="C16" s="5">
        <v>285.0</v>
      </c>
      <c r="D16" s="5">
        <v>2461.0</v>
      </c>
      <c r="E16" s="5">
        <v>33.0</v>
      </c>
      <c r="F16" s="5">
        <v>66.0</v>
      </c>
      <c r="G16" s="6">
        <f t="shared" si="1"/>
        <v>0.8962264151</v>
      </c>
      <c r="H16" s="6">
        <f t="shared" si="2"/>
        <v>0.811965812</v>
      </c>
      <c r="I16" s="6">
        <f t="shared" si="3"/>
        <v>0.8520179372</v>
      </c>
      <c r="J16" s="6">
        <f t="shared" si="4"/>
        <v>0.9867682438</v>
      </c>
      <c r="K16" s="6">
        <f t="shared" si="5"/>
        <v>0.965202109</v>
      </c>
      <c r="L16" s="6">
        <f t="shared" si="6"/>
        <v>0.03479789104</v>
      </c>
      <c r="O16" s="7">
        <f t="shared" si="7"/>
        <v>351</v>
      </c>
    </row>
    <row r="17">
      <c r="A17" s="1">
        <v>15.0</v>
      </c>
      <c r="B17" s="4" t="s">
        <v>30</v>
      </c>
      <c r="C17" s="5">
        <v>106.0</v>
      </c>
      <c r="D17" s="5">
        <v>2697.0</v>
      </c>
      <c r="E17" s="5">
        <v>18.0</v>
      </c>
      <c r="F17" s="5">
        <v>24.0</v>
      </c>
      <c r="G17" s="6">
        <f t="shared" si="1"/>
        <v>0.8548387097</v>
      </c>
      <c r="H17" s="6">
        <f t="shared" si="2"/>
        <v>0.8153846154</v>
      </c>
      <c r="I17" s="6">
        <f t="shared" si="3"/>
        <v>0.8346456693</v>
      </c>
      <c r="J17" s="6">
        <f t="shared" si="4"/>
        <v>0.9933701657</v>
      </c>
      <c r="K17" s="6">
        <f t="shared" si="5"/>
        <v>0.9852372583</v>
      </c>
      <c r="L17" s="6">
        <f t="shared" si="6"/>
        <v>0.01476274165</v>
      </c>
      <c r="O17" s="7">
        <f t="shared" si="7"/>
        <v>130</v>
      </c>
    </row>
    <row r="18">
      <c r="A18" s="1">
        <v>16.0</v>
      </c>
      <c r="B18" s="4" t="s">
        <v>31</v>
      </c>
      <c r="C18" s="5">
        <v>69.0</v>
      </c>
      <c r="D18" s="5">
        <v>2750.0</v>
      </c>
      <c r="E18" s="5">
        <v>14.0</v>
      </c>
      <c r="F18" s="5">
        <v>12.0</v>
      </c>
      <c r="G18" s="6">
        <f t="shared" si="1"/>
        <v>0.8313253012</v>
      </c>
      <c r="H18" s="6">
        <f t="shared" si="2"/>
        <v>0.8518518519</v>
      </c>
      <c r="I18" s="6">
        <f t="shared" si="3"/>
        <v>0.8414634146</v>
      </c>
      <c r="J18" s="6">
        <f t="shared" si="4"/>
        <v>0.994934877</v>
      </c>
      <c r="K18" s="6">
        <f t="shared" si="5"/>
        <v>0.9908611599</v>
      </c>
      <c r="L18" s="6">
        <f t="shared" si="6"/>
        <v>0.00913884007</v>
      </c>
      <c r="O18" s="7">
        <f t="shared" si="7"/>
        <v>81</v>
      </c>
    </row>
    <row r="19">
      <c r="A19" s="2" t="s">
        <v>32</v>
      </c>
      <c r="C19" s="7">
        <f t="shared" ref="C19:F19" si="8">SUM(C2:C18)</f>
        <v>2416</v>
      </c>
      <c r="D19" s="7">
        <f t="shared" si="8"/>
        <v>45091</v>
      </c>
      <c r="E19" s="7">
        <f t="shared" si="8"/>
        <v>429</v>
      </c>
      <c r="F19" s="7">
        <f t="shared" si="8"/>
        <v>429</v>
      </c>
      <c r="G19" s="8">
        <v>0.8492091388400703</v>
      </c>
      <c r="H19" s="8">
        <v>0.8492091388400703</v>
      </c>
      <c r="I19" s="8">
        <v>0.8492091388400703</v>
      </c>
      <c r="J19" s="8">
        <v>0.9905755711775044</v>
      </c>
      <c r="K19" s="8">
        <v>0.9822598986870671</v>
      </c>
      <c r="L19" s="8">
        <v>0.01774010131293291</v>
      </c>
      <c r="M19" s="8">
        <v>0.8492091388400703</v>
      </c>
      <c r="N19" s="8">
        <v>0.8492091388400703</v>
      </c>
      <c r="O19" s="7">
        <f>SUM(O2:O18)</f>
        <v>2845</v>
      </c>
    </row>
    <row r="20">
      <c r="G20" s="6">
        <f t="shared" ref="G20:K20" si="9">MIN(G2:G19)</f>
        <v>0.6551724138</v>
      </c>
      <c r="H20" s="6">
        <f t="shared" si="9"/>
        <v>0.7846153846</v>
      </c>
      <c r="I20" s="6">
        <f t="shared" si="9"/>
        <v>0.7169811321</v>
      </c>
      <c r="J20" s="6">
        <f t="shared" si="9"/>
        <v>0.9835940481</v>
      </c>
      <c r="K20" s="6">
        <f t="shared" si="9"/>
        <v>0.965202109</v>
      </c>
    </row>
    <row r="21">
      <c r="G21" s="6">
        <f t="shared" ref="G21:K21" si="10">max(G2:G18)</f>
        <v>0.9055555556</v>
      </c>
      <c r="H21" s="6">
        <f t="shared" si="10"/>
        <v>1</v>
      </c>
      <c r="I21" s="6">
        <f t="shared" si="10"/>
        <v>0.9106145251</v>
      </c>
      <c r="J21" s="6">
        <f t="shared" si="10"/>
        <v>0.9985870717</v>
      </c>
      <c r="K21" s="6">
        <f t="shared" si="10"/>
        <v>0.9985940246</v>
      </c>
    </row>
    <row r="23">
      <c r="A23" s="9" t="s">
        <v>33</v>
      </c>
    </row>
    <row r="24"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139.0</v>
      </c>
      <c r="C25" s="5">
        <v>7.0</v>
      </c>
      <c r="D25" s="5">
        <v>5.0</v>
      </c>
      <c r="E25" s="5">
        <v>0.0</v>
      </c>
      <c r="F25" s="5">
        <v>0.0</v>
      </c>
      <c r="G25" s="5">
        <v>2.0</v>
      </c>
      <c r="H25" s="5">
        <v>1.0</v>
      </c>
      <c r="I25" s="5">
        <v>8.0</v>
      </c>
      <c r="J25" s="5">
        <v>7.0</v>
      </c>
      <c r="K25" s="5">
        <v>0.0</v>
      </c>
      <c r="L25" s="5">
        <v>2.0</v>
      </c>
      <c r="M25" s="5">
        <v>0.0</v>
      </c>
      <c r="N25" s="5">
        <v>1.0</v>
      </c>
      <c r="O25" s="5">
        <v>2.0</v>
      </c>
      <c r="P25" s="5">
        <v>1.0</v>
      </c>
      <c r="Q25" s="5">
        <v>2.0</v>
      </c>
      <c r="R25" s="5">
        <v>0.0</v>
      </c>
      <c r="S25" s="7">
        <f>IFERROR(__xludf.DUMMYFUNCTION("LARGE(UNIQUE(B25:R25),2)"),8.0)</f>
        <v>8</v>
      </c>
      <c r="T25" s="7">
        <f t="shared" ref="T25:T41" si="11">S25/O2</f>
        <v>0.04733727811</v>
      </c>
    </row>
    <row r="26">
      <c r="A26" s="10">
        <v>1.0</v>
      </c>
      <c r="B26" s="5">
        <v>4.0</v>
      </c>
      <c r="C26" s="5">
        <v>181.0</v>
      </c>
      <c r="D26" s="5">
        <v>17.0</v>
      </c>
      <c r="E26" s="5">
        <v>0.0</v>
      </c>
      <c r="F26" s="5">
        <v>0.0</v>
      </c>
      <c r="G26" s="5">
        <v>5.0</v>
      </c>
      <c r="H26" s="5">
        <v>5.0</v>
      </c>
      <c r="I26" s="5">
        <v>1.0</v>
      </c>
      <c r="J26" s="5">
        <v>4.0</v>
      </c>
      <c r="K26" s="5">
        <v>0.0</v>
      </c>
      <c r="L26" s="5">
        <v>1.0</v>
      </c>
      <c r="M26" s="5">
        <v>0.0</v>
      </c>
      <c r="N26" s="5">
        <v>0.0</v>
      </c>
      <c r="O26" s="5">
        <v>2.0</v>
      </c>
      <c r="P26" s="5">
        <v>2.0</v>
      </c>
      <c r="Q26" s="5">
        <v>2.0</v>
      </c>
      <c r="R26" s="5">
        <v>0.0</v>
      </c>
      <c r="S26" s="7">
        <f>IFERROR(__xludf.DUMMYFUNCTION("LARGE(UNIQUE(B26:R26),2)"),17.0)</f>
        <v>17</v>
      </c>
      <c r="T26" s="7">
        <f t="shared" si="11"/>
        <v>0.07589285714</v>
      </c>
    </row>
    <row r="27">
      <c r="A27" s="10">
        <v>2.0</v>
      </c>
      <c r="B27" s="5">
        <v>9.0</v>
      </c>
      <c r="C27" s="5">
        <v>8.0</v>
      </c>
      <c r="D27" s="5">
        <v>125.0</v>
      </c>
      <c r="E27" s="5">
        <v>0.0</v>
      </c>
      <c r="F27" s="5">
        <v>0.0</v>
      </c>
      <c r="G27" s="5">
        <v>4.0</v>
      </c>
      <c r="H27" s="5">
        <v>4.0</v>
      </c>
      <c r="I27" s="5">
        <v>2.0</v>
      </c>
      <c r="J27" s="5">
        <v>4.0</v>
      </c>
      <c r="K27" s="5">
        <v>0.0</v>
      </c>
      <c r="L27" s="5">
        <v>0.0</v>
      </c>
      <c r="M27" s="5">
        <v>0.0</v>
      </c>
      <c r="N27" s="5">
        <v>0.0</v>
      </c>
      <c r="O27" s="5">
        <v>1.0</v>
      </c>
      <c r="P27" s="5">
        <v>1.0</v>
      </c>
      <c r="Q27" s="5">
        <v>0.0</v>
      </c>
      <c r="R27" s="5">
        <v>0.0</v>
      </c>
      <c r="S27" s="7">
        <f>IFERROR(__xludf.DUMMYFUNCTION("LARGE(UNIQUE(B27:R27),2)"),9.0)</f>
        <v>9</v>
      </c>
      <c r="T27" s="7">
        <f t="shared" si="11"/>
        <v>0.05769230769</v>
      </c>
    </row>
    <row r="28">
      <c r="A28" s="10">
        <v>3.0</v>
      </c>
      <c r="B28" s="5">
        <v>0.0</v>
      </c>
      <c r="C28" s="5">
        <v>1.0</v>
      </c>
      <c r="D28" s="5">
        <v>1.0</v>
      </c>
      <c r="E28" s="5">
        <v>23.0</v>
      </c>
      <c r="F28" s="5">
        <v>0.0</v>
      </c>
      <c r="G28" s="5">
        <v>1.0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1.0</v>
      </c>
      <c r="O28" s="5">
        <v>0.0</v>
      </c>
      <c r="P28" s="5">
        <v>1.0</v>
      </c>
      <c r="Q28" s="5">
        <v>0.0</v>
      </c>
      <c r="R28" s="5">
        <v>0.0</v>
      </c>
      <c r="S28" s="7">
        <f>IFERROR(__xludf.DUMMYFUNCTION("LARGE(UNIQUE(B28:R28),2)"),1.0)</f>
        <v>1</v>
      </c>
      <c r="T28" s="7">
        <f t="shared" si="11"/>
        <v>0.03846153846</v>
      </c>
    </row>
    <row r="29">
      <c r="A29" s="10">
        <v>4.0</v>
      </c>
      <c r="B29" s="5">
        <v>0.0</v>
      </c>
      <c r="C29" s="5">
        <v>2.0</v>
      </c>
      <c r="D29" s="5">
        <v>1.0</v>
      </c>
      <c r="E29" s="5">
        <v>0.0</v>
      </c>
      <c r="F29" s="5">
        <v>38.0</v>
      </c>
      <c r="G29" s="5">
        <v>0.0</v>
      </c>
      <c r="H29" s="5">
        <v>5.0</v>
      </c>
      <c r="I29" s="5">
        <v>1.0</v>
      </c>
      <c r="J29" s="5">
        <v>1.0</v>
      </c>
      <c r="K29" s="5">
        <v>0.0</v>
      </c>
      <c r="L29" s="5">
        <v>1.0</v>
      </c>
      <c r="M29" s="5">
        <v>0.0</v>
      </c>
      <c r="N29" s="5">
        <v>1.0</v>
      </c>
      <c r="O29" s="5">
        <v>1.0</v>
      </c>
      <c r="P29" s="5">
        <v>3.0</v>
      </c>
      <c r="Q29" s="5">
        <v>1.0</v>
      </c>
      <c r="R29" s="5">
        <v>3.0</v>
      </c>
      <c r="S29" s="7">
        <f>IFERROR(__xludf.DUMMYFUNCTION("LARGE(UNIQUE(B29:R29),2)"),5.0)</f>
        <v>5</v>
      </c>
      <c r="T29" s="7">
        <f t="shared" si="11"/>
        <v>0.1041666667</v>
      </c>
    </row>
    <row r="30">
      <c r="A30" s="10">
        <v>5.0</v>
      </c>
      <c r="B30" s="5">
        <v>4.0</v>
      </c>
      <c r="C30" s="5">
        <v>9.0</v>
      </c>
      <c r="D30" s="5">
        <v>5.0</v>
      </c>
      <c r="E30" s="5">
        <v>0.0</v>
      </c>
      <c r="F30" s="5">
        <v>0.0</v>
      </c>
      <c r="G30" s="5">
        <v>149.0</v>
      </c>
      <c r="H30" s="5">
        <v>7.0</v>
      </c>
      <c r="I30" s="5">
        <v>4.0</v>
      </c>
      <c r="J30" s="5">
        <v>1.0</v>
      </c>
      <c r="K30" s="5">
        <v>0.0</v>
      </c>
      <c r="L30" s="5">
        <v>4.0</v>
      </c>
      <c r="M30" s="5">
        <v>0.0</v>
      </c>
      <c r="N30" s="5">
        <v>1.0</v>
      </c>
      <c r="O30" s="5">
        <v>2.0</v>
      </c>
      <c r="P30" s="5">
        <v>1.0</v>
      </c>
      <c r="Q30" s="5">
        <v>1.0</v>
      </c>
      <c r="R30" s="5">
        <v>2.0</v>
      </c>
      <c r="S30" s="7">
        <f>IFERROR(__xludf.DUMMYFUNCTION("LARGE(UNIQUE(B30:R30),2)"),9.0)</f>
        <v>9</v>
      </c>
      <c r="T30" s="7">
        <f t="shared" si="11"/>
        <v>0.05027932961</v>
      </c>
    </row>
    <row r="31">
      <c r="A31" s="10">
        <v>6.0</v>
      </c>
      <c r="B31" s="5">
        <v>1.0</v>
      </c>
      <c r="C31" s="5">
        <v>3.0</v>
      </c>
      <c r="D31" s="5">
        <v>0.0</v>
      </c>
      <c r="E31" s="5">
        <v>0.0</v>
      </c>
      <c r="F31" s="5">
        <v>4.0</v>
      </c>
      <c r="G31" s="5">
        <v>6.0</v>
      </c>
      <c r="H31" s="5">
        <v>323.0</v>
      </c>
      <c r="I31" s="5">
        <v>2.0</v>
      </c>
      <c r="J31" s="5">
        <v>5.0</v>
      </c>
      <c r="K31" s="5">
        <v>0.0</v>
      </c>
      <c r="L31" s="5">
        <v>1.0</v>
      </c>
      <c r="M31" s="5">
        <v>0.0</v>
      </c>
      <c r="N31" s="5">
        <v>1.0</v>
      </c>
      <c r="O31" s="5">
        <v>2.0</v>
      </c>
      <c r="P31" s="5">
        <v>10.0</v>
      </c>
      <c r="Q31" s="5">
        <v>1.0</v>
      </c>
      <c r="R31" s="5">
        <v>1.0</v>
      </c>
      <c r="S31" s="7">
        <f>IFERROR(__xludf.DUMMYFUNCTION("LARGE(UNIQUE(B31:R31),2)"),10.0)</f>
        <v>10</v>
      </c>
      <c r="T31" s="7">
        <f t="shared" si="11"/>
        <v>0.02754820937</v>
      </c>
    </row>
    <row r="32">
      <c r="A32" s="10">
        <v>7.0</v>
      </c>
      <c r="B32" s="5">
        <v>5.0</v>
      </c>
      <c r="C32" s="5">
        <v>5.0</v>
      </c>
      <c r="D32" s="5">
        <v>0.0</v>
      </c>
      <c r="E32" s="5">
        <v>0.0</v>
      </c>
      <c r="F32" s="5">
        <v>1.0</v>
      </c>
      <c r="G32" s="5">
        <v>5.0</v>
      </c>
      <c r="H32" s="5">
        <v>0.0</v>
      </c>
      <c r="I32" s="5">
        <v>102.0</v>
      </c>
      <c r="J32" s="5">
        <v>5.0</v>
      </c>
      <c r="K32" s="5">
        <v>0.0</v>
      </c>
      <c r="L32" s="5">
        <v>1.0</v>
      </c>
      <c r="M32" s="5">
        <v>1.0</v>
      </c>
      <c r="N32" s="5">
        <v>0.0</v>
      </c>
      <c r="O32" s="5">
        <v>1.0</v>
      </c>
      <c r="P32" s="5">
        <v>0.0</v>
      </c>
      <c r="Q32" s="5">
        <v>0.0</v>
      </c>
      <c r="R32" s="5">
        <v>0.0</v>
      </c>
      <c r="S32" s="7">
        <f>IFERROR(__xludf.DUMMYFUNCTION("LARGE(UNIQUE(B32:R32),2)"),5.0)</f>
        <v>5</v>
      </c>
      <c r="T32" s="7">
        <f t="shared" si="11"/>
        <v>0.03846153846</v>
      </c>
    </row>
    <row r="33">
      <c r="A33" s="10">
        <v>8.0</v>
      </c>
      <c r="B33" s="5">
        <v>4.0</v>
      </c>
      <c r="C33" s="5">
        <v>4.0</v>
      </c>
      <c r="D33" s="5">
        <v>1.0</v>
      </c>
      <c r="E33" s="5">
        <v>0.0</v>
      </c>
      <c r="F33" s="5">
        <v>1.0</v>
      </c>
      <c r="G33" s="5">
        <v>1.0</v>
      </c>
      <c r="H33" s="5">
        <v>4.0</v>
      </c>
      <c r="I33" s="5">
        <v>5.0</v>
      </c>
      <c r="J33" s="5">
        <v>228.0</v>
      </c>
      <c r="K33" s="5">
        <v>0.0</v>
      </c>
      <c r="L33" s="5">
        <v>0.0</v>
      </c>
      <c r="M33" s="5">
        <v>0.0</v>
      </c>
      <c r="N33" s="5">
        <v>3.0</v>
      </c>
      <c r="O33" s="5">
        <v>1.0</v>
      </c>
      <c r="P33" s="5">
        <v>8.0</v>
      </c>
      <c r="Q33" s="5">
        <v>2.0</v>
      </c>
      <c r="R33" s="5">
        <v>0.0</v>
      </c>
      <c r="S33" s="7">
        <f>IFERROR(__xludf.DUMMYFUNCTION("LARGE(UNIQUE(B33:R33),2)"),8.0)</f>
        <v>8</v>
      </c>
      <c r="T33" s="7">
        <f t="shared" si="11"/>
        <v>0.02985074627</v>
      </c>
    </row>
    <row r="34">
      <c r="A34" s="10">
        <v>9.0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1.0</v>
      </c>
      <c r="J34" s="5">
        <v>1.0</v>
      </c>
      <c r="K34" s="5">
        <v>14.0</v>
      </c>
      <c r="L34" s="5">
        <v>0.0</v>
      </c>
      <c r="M34" s="5">
        <v>0.0</v>
      </c>
      <c r="N34" s="5">
        <v>0.0</v>
      </c>
      <c r="O34" s="5">
        <v>0.0</v>
      </c>
      <c r="P34" s="5">
        <v>2.0</v>
      </c>
      <c r="Q34" s="5">
        <v>0.0</v>
      </c>
      <c r="R34" s="5">
        <v>0.0</v>
      </c>
      <c r="S34" s="7">
        <f>IFERROR(__xludf.DUMMYFUNCTION("LARGE(UNIQUE(B34:R34),2)"),2.0)</f>
        <v>2</v>
      </c>
      <c r="T34" s="7">
        <f t="shared" si="11"/>
        <v>0.1428571429</v>
      </c>
    </row>
    <row r="35">
      <c r="A35" s="10">
        <v>10.0</v>
      </c>
      <c r="B35" s="5">
        <v>0.0</v>
      </c>
      <c r="C35" s="5">
        <v>1.0</v>
      </c>
      <c r="D35" s="5">
        <v>0.0</v>
      </c>
      <c r="E35" s="5">
        <v>0.0</v>
      </c>
      <c r="F35" s="5">
        <v>0.0</v>
      </c>
      <c r="G35" s="5">
        <v>1.0</v>
      </c>
      <c r="H35" s="5">
        <v>1.0</v>
      </c>
      <c r="I35" s="5">
        <v>2.0</v>
      </c>
      <c r="J35" s="5">
        <v>3.0</v>
      </c>
      <c r="K35" s="5">
        <v>0.0</v>
      </c>
      <c r="L35" s="5">
        <v>67.0</v>
      </c>
      <c r="M35" s="5">
        <v>0.0</v>
      </c>
      <c r="N35" s="5">
        <v>1.0</v>
      </c>
      <c r="O35" s="5">
        <v>1.0</v>
      </c>
      <c r="P35" s="5">
        <v>0.0</v>
      </c>
      <c r="Q35" s="5">
        <v>0.0</v>
      </c>
      <c r="R35" s="5">
        <v>1.0</v>
      </c>
      <c r="S35" s="7">
        <f>IFERROR(__xludf.DUMMYFUNCTION("LARGE(UNIQUE(B35:R35),2)"),3.0)</f>
        <v>3</v>
      </c>
      <c r="T35" s="7">
        <f t="shared" si="11"/>
        <v>0.03896103896</v>
      </c>
    </row>
    <row r="36">
      <c r="A36" s="10">
        <v>11.0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1.0</v>
      </c>
      <c r="I36" s="5">
        <v>0.0</v>
      </c>
      <c r="J36" s="5">
        <v>0.0</v>
      </c>
      <c r="K36" s="5">
        <v>0.0</v>
      </c>
      <c r="L36" s="5">
        <v>0.0</v>
      </c>
      <c r="M36" s="5">
        <v>163.0</v>
      </c>
      <c r="N36" s="5">
        <v>2.0</v>
      </c>
      <c r="O36" s="5">
        <v>6.0</v>
      </c>
      <c r="P36" s="5">
        <v>6.0</v>
      </c>
      <c r="Q36" s="5">
        <v>2.0</v>
      </c>
      <c r="R36" s="5">
        <v>0.0</v>
      </c>
      <c r="S36" s="7">
        <f>IFERROR(__xludf.DUMMYFUNCTION("LARGE(UNIQUE(B36:R36),2)"),6.0)</f>
        <v>6</v>
      </c>
      <c r="T36" s="7">
        <f t="shared" si="11"/>
        <v>0.03370786517</v>
      </c>
    </row>
    <row r="37">
      <c r="A37" s="10">
        <v>12.0</v>
      </c>
      <c r="B37" s="5">
        <v>0.0</v>
      </c>
      <c r="C37" s="5">
        <v>0.0</v>
      </c>
      <c r="D37" s="5">
        <v>0.0</v>
      </c>
      <c r="E37" s="5">
        <v>0.0</v>
      </c>
      <c r="F37" s="5">
        <v>1.0</v>
      </c>
      <c r="G37" s="5">
        <v>0.0</v>
      </c>
      <c r="H37" s="5">
        <v>1.0</v>
      </c>
      <c r="I37" s="5">
        <v>0.0</v>
      </c>
      <c r="J37" s="5">
        <v>1.0</v>
      </c>
      <c r="K37" s="5">
        <v>0.0</v>
      </c>
      <c r="L37" s="5">
        <v>0.0</v>
      </c>
      <c r="M37" s="5">
        <v>3.0</v>
      </c>
      <c r="N37" s="5">
        <v>184.0</v>
      </c>
      <c r="O37" s="5">
        <v>4.0</v>
      </c>
      <c r="P37" s="5">
        <v>14.0</v>
      </c>
      <c r="Q37" s="5">
        <v>6.0</v>
      </c>
      <c r="R37" s="5">
        <v>2.0</v>
      </c>
      <c r="S37" s="7">
        <f>IFERROR(__xludf.DUMMYFUNCTION("LARGE(UNIQUE(B37:R37),2)"),14.0)</f>
        <v>14</v>
      </c>
      <c r="T37" s="7">
        <f t="shared" si="11"/>
        <v>0.06796116505</v>
      </c>
    </row>
    <row r="38">
      <c r="A38" s="10">
        <v>13.0</v>
      </c>
      <c r="B38" s="5">
        <v>1.0</v>
      </c>
      <c r="C38" s="5">
        <v>2.0</v>
      </c>
      <c r="D38" s="5">
        <v>0.0</v>
      </c>
      <c r="E38" s="5">
        <v>1.0</v>
      </c>
      <c r="F38" s="5">
        <v>0.0</v>
      </c>
      <c r="G38" s="5">
        <v>2.0</v>
      </c>
      <c r="H38" s="5">
        <v>1.0</v>
      </c>
      <c r="I38" s="5">
        <v>0.0</v>
      </c>
      <c r="J38" s="5">
        <v>0.0</v>
      </c>
      <c r="K38" s="5">
        <v>0.0</v>
      </c>
      <c r="L38" s="5">
        <v>0.0</v>
      </c>
      <c r="M38" s="5">
        <v>6.0</v>
      </c>
      <c r="N38" s="5">
        <v>4.0</v>
      </c>
      <c r="O38" s="5">
        <v>220.0</v>
      </c>
      <c r="P38" s="5">
        <v>6.0</v>
      </c>
      <c r="Q38" s="5">
        <v>0.0</v>
      </c>
      <c r="R38" s="5">
        <v>2.0</v>
      </c>
      <c r="S38" s="7">
        <f>IFERROR(__xludf.DUMMYFUNCTION("LARGE(UNIQUE(B38:R38),2)"),6.0)</f>
        <v>6</v>
      </c>
      <c r="T38" s="7">
        <f t="shared" si="11"/>
        <v>0.02448979592</v>
      </c>
    </row>
    <row r="39">
      <c r="A39" s="10">
        <v>14.0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3.0</v>
      </c>
      <c r="H39" s="5">
        <v>6.0</v>
      </c>
      <c r="I39" s="5">
        <v>1.0</v>
      </c>
      <c r="J39" s="5">
        <v>7.0</v>
      </c>
      <c r="K39" s="5">
        <v>0.0</v>
      </c>
      <c r="L39" s="5">
        <v>0.0</v>
      </c>
      <c r="M39" s="5">
        <v>2.0</v>
      </c>
      <c r="N39" s="5">
        <v>5.0</v>
      </c>
      <c r="O39" s="5">
        <v>1.0</v>
      </c>
      <c r="P39" s="5">
        <v>285.0</v>
      </c>
      <c r="Q39" s="5">
        <v>7.0</v>
      </c>
      <c r="R39" s="5">
        <v>1.0</v>
      </c>
      <c r="S39" s="7">
        <f>IFERROR(__xludf.DUMMYFUNCTION("LARGE(UNIQUE(B39:R39),2)"),7.0)</f>
        <v>7</v>
      </c>
      <c r="T39" s="7">
        <f t="shared" si="11"/>
        <v>0.01994301994</v>
      </c>
    </row>
    <row r="40">
      <c r="A40" s="10">
        <v>15.0</v>
      </c>
      <c r="B40" s="5">
        <v>2.0</v>
      </c>
      <c r="C40" s="5">
        <v>1.0</v>
      </c>
      <c r="D40" s="5">
        <v>0.0</v>
      </c>
      <c r="E40" s="5">
        <v>1.0</v>
      </c>
      <c r="F40" s="5">
        <v>0.0</v>
      </c>
      <c r="G40" s="5">
        <v>0.0</v>
      </c>
      <c r="H40" s="5">
        <v>1.0</v>
      </c>
      <c r="I40" s="5">
        <v>1.0</v>
      </c>
      <c r="J40" s="5">
        <v>0.0</v>
      </c>
      <c r="K40" s="5">
        <v>0.0</v>
      </c>
      <c r="L40" s="5">
        <v>0.0</v>
      </c>
      <c r="M40" s="5">
        <v>3.0</v>
      </c>
      <c r="N40" s="5">
        <v>2.0</v>
      </c>
      <c r="O40" s="5">
        <v>0.0</v>
      </c>
      <c r="P40" s="5">
        <v>7.0</v>
      </c>
      <c r="Q40" s="5">
        <v>106.0</v>
      </c>
      <c r="R40" s="5">
        <v>0.0</v>
      </c>
      <c r="S40" s="7">
        <f>IFERROR(__xludf.DUMMYFUNCTION("LARGE(UNIQUE(B40:R40),2)"),7.0)</f>
        <v>7</v>
      </c>
      <c r="T40" s="7">
        <f t="shared" si="11"/>
        <v>0.05384615385</v>
      </c>
    </row>
    <row r="41">
      <c r="A41" s="10">
        <v>16.0</v>
      </c>
      <c r="B41" s="5">
        <v>0.0</v>
      </c>
      <c r="C41" s="5">
        <v>0.0</v>
      </c>
      <c r="D41" s="5">
        <v>1.0</v>
      </c>
      <c r="E41" s="5">
        <v>1.0</v>
      </c>
      <c r="F41" s="5">
        <v>3.0</v>
      </c>
      <c r="G41" s="5">
        <v>0.0</v>
      </c>
      <c r="H41" s="5">
        <v>3.0</v>
      </c>
      <c r="I41" s="5">
        <v>0.0</v>
      </c>
      <c r="J41" s="5">
        <v>1.0</v>
      </c>
      <c r="K41" s="5">
        <v>0.0</v>
      </c>
      <c r="L41" s="5">
        <v>0.0</v>
      </c>
      <c r="M41" s="5">
        <v>0.0</v>
      </c>
      <c r="N41" s="5">
        <v>0.0</v>
      </c>
      <c r="O41" s="5">
        <v>1.0</v>
      </c>
      <c r="P41" s="5">
        <v>4.0</v>
      </c>
      <c r="Q41" s="5">
        <v>0.0</v>
      </c>
      <c r="R41" s="5">
        <v>69.0</v>
      </c>
      <c r="S41" s="7">
        <f>IFERROR(__xludf.DUMMYFUNCTION("LARGE(UNIQUE(B41:R41),2)"),4.0)</f>
        <v>4</v>
      </c>
      <c r="T41" s="7">
        <f t="shared" si="11"/>
        <v>0.04938271605</v>
      </c>
    </row>
    <row r="42">
      <c r="A42" s="10"/>
      <c r="B42" s="7">
        <f>IFERROR(__xludf.DUMMYFUNCTION("LARGE(UNIQUE(B25:B41),2)"),9.0)</f>
        <v>9</v>
      </c>
      <c r="C42" s="7">
        <f>IFERROR(__xludf.DUMMYFUNCTION("LARGE(UNIQUE(C25:C41),2)"),9.0)</f>
        <v>9</v>
      </c>
      <c r="D42" s="7">
        <f>IFERROR(__xludf.DUMMYFUNCTION("LARGE(UNIQUE(D25:D41),2)"),17.0)</f>
        <v>17</v>
      </c>
      <c r="E42" s="7">
        <f>IFERROR(__xludf.DUMMYFUNCTION("LARGE(UNIQUE(E25:E41),2)"),1.0)</f>
        <v>1</v>
      </c>
      <c r="F42" s="7">
        <f>IFERROR(__xludf.DUMMYFUNCTION("LARGE(UNIQUE(F25:F41),2)"),4.0)</f>
        <v>4</v>
      </c>
      <c r="G42" s="7">
        <f>IFERROR(__xludf.DUMMYFUNCTION("LARGE(UNIQUE(G25:G41),2)"),6.0)</f>
        <v>6</v>
      </c>
      <c r="H42" s="7">
        <f>IFERROR(__xludf.DUMMYFUNCTION("LARGE(UNIQUE(H25:H41),2)"),7.0)</f>
        <v>7</v>
      </c>
      <c r="I42" s="7">
        <f>IFERROR(__xludf.DUMMYFUNCTION("LARGE(UNIQUE(I25:I41),2)"),8.0)</f>
        <v>8</v>
      </c>
      <c r="J42" s="7">
        <f>IFERROR(__xludf.DUMMYFUNCTION("LARGE(UNIQUE(J25:J41),2)"),7.0)</f>
        <v>7</v>
      </c>
      <c r="K42" s="7">
        <f>IFERROR(__xludf.DUMMYFUNCTION("LARGE(UNIQUE(K25:K41),2)"),0.0)</f>
        <v>0</v>
      </c>
      <c r="L42" s="7">
        <f>IFERROR(__xludf.DUMMYFUNCTION("LARGE(UNIQUE(L25:L41),2)"),4.0)</f>
        <v>4</v>
      </c>
      <c r="M42" s="7">
        <f>IFERROR(__xludf.DUMMYFUNCTION("LARGE(UNIQUE(M25:M41),2)"),6.0)</f>
        <v>6</v>
      </c>
      <c r="N42" s="7">
        <f>IFERROR(__xludf.DUMMYFUNCTION("LARGE(UNIQUE(N25:N41),2)"),5.0)</f>
        <v>5</v>
      </c>
      <c r="O42" s="7">
        <f>IFERROR(__xludf.DUMMYFUNCTION("LARGE(UNIQUE(O25:O41),2)"),6.0)</f>
        <v>6</v>
      </c>
      <c r="P42" s="7">
        <f>IFERROR(__xludf.DUMMYFUNCTION("LARGE(UNIQUE(P25:P41),2)"),14.0)</f>
        <v>14</v>
      </c>
      <c r="Q42" s="7">
        <f>IFERROR(__xludf.DUMMYFUNCTION("LARGE(UNIQUE(Q25:Q41),2)"),7.0)</f>
        <v>7</v>
      </c>
      <c r="R42" s="7">
        <f>IFERROR(__xludf.DUMMYFUNCTION("LARGE(UNIQUE(R25:R41),2)"),3.0)</f>
        <v>3</v>
      </c>
      <c r="S42" s="7">
        <f>max(S25:S41)</f>
        <v>17</v>
      </c>
    </row>
    <row r="43">
      <c r="T43" s="7">
        <f>max(T25:T41)</f>
        <v>0.1428571429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</row>
    <row r="48">
      <c r="A48" s="14">
        <v>0.0</v>
      </c>
      <c r="B48" s="15" t="s">
        <v>38</v>
      </c>
      <c r="C48" s="21">
        <v>227.0</v>
      </c>
      <c r="D48" s="21">
        <v>4390.0</v>
      </c>
      <c r="E48" s="21">
        <v>44.0</v>
      </c>
      <c r="F48" s="21">
        <v>32.0</v>
      </c>
      <c r="G48" s="16">
        <f t="shared" ref="G48:G64" si="12">C48/(C48+E48)</f>
        <v>0.8376383764</v>
      </c>
      <c r="H48" s="16">
        <f t="shared" ref="H48:H64" si="13">C48/(C48+F48)</f>
        <v>0.8764478764</v>
      </c>
      <c r="I48" s="16">
        <f t="shared" ref="I48:I64" si="14">2*H48*G48/(H48+G48)</f>
        <v>0.8566037736</v>
      </c>
      <c r="J48" s="16">
        <f t="shared" ref="J48:J64" si="15">D48/(D48+E48)</f>
        <v>0.9900766802</v>
      </c>
      <c r="K48" s="16">
        <f t="shared" ref="K48:K64" si="16">(C48+D48)/(C48+D48+E48+F48)</f>
        <v>0.983805668</v>
      </c>
      <c r="L48" s="16">
        <f t="shared" ref="L48:L64" si="17">1-K48</f>
        <v>0.01619433198</v>
      </c>
      <c r="M48" s="16"/>
      <c r="N48" s="16"/>
      <c r="O48" s="17">
        <f t="shared" ref="O48:O64" si="18">F48+C48</f>
        <v>259</v>
      </c>
    </row>
    <row r="49">
      <c r="A49" s="14">
        <v>1.0</v>
      </c>
      <c r="B49" s="15" t="s">
        <v>39</v>
      </c>
      <c r="C49" s="21">
        <v>345.0</v>
      </c>
      <c r="D49" s="21">
        <v>4252.0</v>
      </c>
      <c r="E49" s="21">
        <v>48.0</v>
      </c>
      <c r="F49" s="21">
        <v>48.0</v>
      </c>
      <c r="G49" s="16">
        <f t="shared" si="12"/>
        <v>0.8778625954</v>
      </c>
      <c r="H49" s="16">
        <f t="shared" si="13"/>
        <v>0.8778625954</v>
      </c>
      <c r="I49" s="16">
        <f t="shared" si="14"/>
        <v>0.8778625954</v>
      </c>
      <c r="J49" s="16">
        <f t="shared" si="15"/>
        <v>0.9888372093</v>
      </c>
      <c r="K49" s="16">
        <f t="shared" si="16"/>
        <v>0.9795440017</v>
      </c>
      <c r="L49" s="16">
        <f t="shared" si="17"/>
        <v>0.0204559983</v>
      </c>
      <c r="M49" s="16"/>
      <c r="N49" s="16"/>
      <c r="O49" s="17">
        <f t="shared" si="18"/>
        <v>393</v>
      </c>
    </row>
    <row r="50">
      <c r="A50" s="14">
        <v>2.0</v>
      </c>
      <c r="B50" s="18" t="s">
        <v>40</v>
      </c>
      <c r="C50" s="21">
        <v>134.0</v>
      </c>
      <c r="D50" s="21">
        <v>4505.0</v>
      </c>
      <c r="E50" s="21">
        <v>32.0</v>
      </c>
      <c r="F50" s="21">
        <v>22.0</v>
      </c>
      <c r="G50" s="16">
        <f t="shared" si="12"/>
        <v>0.8072289157</v>
      </c>
      <c r="H50" s="16">
        <f t="shared" si="13"/>
        <v>0.858974359</v>
      </c>
      <c r="I50" s="16">
        <f t="shared" si="14"/>
        <v>0.8322981366</v>
      </c>
      <c r="J50" s="16">
        <f t="shared" si="15"/>
        <v>0.9929468812</v>
      </c>
      <c r="K50" s="16">
        <f t="shared" si="16"/>
        <v>0.988493501</v>
      </c>
      <c r="L50" s="16">
        <f t="shared" si="17"/>
        <v>0.01150649904</v>
      </c>
      <c r="M50" s="16"/>
      <c r="N50" s="16"/>
      <c r="O50" s="17">
        <f t="shared" si="18"/>
        <v>156</v>
      </c>
    </row>
    <row r="51">
      <c r="A51" s="14">
        <v>3.0</v>
      </c>
      <c r="B51" s="15" t="s">
        <v>41</v>
      </c>
      <c r="C51" s="21">
        <v>64.0</v>
      </c>
      <c r="D51" s="21">
        <v>4610.0</v>
      </c>
      <c r="E51" s="21">
        <v>15.0</v>
      </c>
      <c r="F51" s="21">
        <v>4.0</v>
      </c>
      <c r="G51" s="16">
        <f t="shared" si="12"/>
        <v>0.8101265823</v>
      </c>
      <c r="H51" s="16">
        <f t="shared" si="13"/>
        <v>0.9411764706</v>
      </c>
      <c r="I51" s="16">
        <f t="shared" si="14"/>
        <v>0.8707482993</v>
      </c>
      <c r="J51" s="16">
        <f t="shared" si="15"/>
        <v>0.9967567568</v>
      </c>
      <c r="K51" s="16">
        <f t="shared" si="16"/>
        <v>0.995951417</v>
      </c>
      <c r="L51" s="16">
        <f t="shared" si="17"/>
        <v>0.004048582996</v>
      </c>
      <c r="M51" s="16"/>
      <c r="N51" s="16"/>
      <c r="O51" s="17">
        <f t="shared" si="18"/>
        <v>68</v>
      </c>
    </row>
    <row r="52">
      <c r="A52" s="14">
        <v>4.0</v>
      </c>
      <c r="B52" s="15" t="s">
        <v>42</v>
      </c>
      <c r="C52" s="21">
        <v>88.0</v>
      </c>
      <c r="D52" s="21">
        <v>4568.0</v>
      </c>
      <c r="E52" s="21">
        <v>22.0</v>
      </c>
      <c r="F52" s="21">
        <v>15.0</v>
      </c>
      <c r="G52" s="16">
        <f t="shared" si="12"/>
        <v>0.8</v>
      </c>
      <c r="H52" s="16">
        <f t="shared" si="13"/>
        <v>0.854368932</v>
      </c>
      <c r="I52" s="16">
        <f t="shared" si="14"/>
        <v>0.8262910798</v>
      </c>
      <c r="J52" s="16">
        <f t="shared" si="15"/>
        <v>0.9952069717</v>
      </c>
      <c r="K52" s="16">
        <f t="shared" si="16"/>
        <v>0.9921159173</v>
      </c>
      <c r="L52" s="16">
        <f t="shared" si="17"/>
        <v>0.007884082676</v>
      </c>
      <c r="M52" s="16"/>
      <c r="N52" s="16"/>
      <c r="O52" s="17">
        <f t="shared" si="18"/>
        <v>103</v>
      </c>
    </row>
    <row r="53">
      <c r="A53" s="14">
        <v>5.0</v>
      </c>
      <c r="B53" s="15" t="s">
        <v>43</v>
      </c>
      <c r="C53" s="21">
        <v>216.0</v>
      </c>
      <c r="D53" s="21">
        <v>4404.0</v>
      </c>
      <c r="E53" s="21">
        <v>41.0</v>
      </c>
      <c r="F53" s="21">
        <v>32.0</v>
      </c>
      <c r="G53" s="16">
        <f t="shared" si="12"/>
        <v>0.8404669261</v>
      </c>
      <c r="H53" s="16">
        <f t="shared" si="13"/>
        <v>0.8709677419</v>
      </c>
      <c r="I53" s="16">
        <f t="shared" si="14"/>
        <v>0.8554455446</v>
      </c>
      <c r="J53" s="16">
        <f t="shared" si="15"/>
        <v>0.990776153</v>
      </c>
      <c r="K53" s="16">
        <f t="shared" si="16"/>
        <v>0.984444918</v>
      </c>
      <c r="L53" s="16">
        <f t="shared" si="17"/>
        <v>0.01555508204</v>
      </c>
      <c r="M53" s="16"/>
      <c r="N53" s="16"/>
      <c r="O53" s="17">
        <f t="shared" si="18"/>
        <v>248</v>
      </c>
    </row>
    <row r="54">
      <c r="A54" s="14">
        <v>6.0</v>
      </c>
      <c r="B54" s="15" t="s">
        <v>44</v>
      </c>
      <c r="C54" s="21">
        <v>516.0</v>
      </c>
      <c r="D54" s="21">
        <v>4083.0</v>
      </c>
      <c r="E54" s="21">
        <v>31.0</v>
      </c>
      <c r="F54" s="21">
        <v>63.0</v>
      </c>
      <c r="G54" s="16">
        <f t="shared" si="12"/>
        <v>0.9433272395</v>
      </c>
      <c r="H54" s="16">
        <f t="shared" si="13"/>
        <v>0.8911917098</v>
      </c>
      <c r="I54" s="16">
        <f t="shared" si="14"/>
        <v>0.9165186501</v>
      </c>
      <c r="J54" s="16">
        <f t="shared" si="15"/>
        <v>0.9924647545</v>
      </c>
      <c r="K54" s="16">
        <f t="shared" si="16"/>
        <v>0.9799701683</v>
      </c>
      <c r="L54" s="16">
        <f t="shared" si="17"/>
        <v>0.02002983166</v>
      </c>
      <c r="M54" s="16"/>
      <c r="N54" s="16"/>
      <c r="O54" s="17">
        <f t="shared" si="18"/>
        <v>579</v>
      </c>
    </row>
    <row r="55">
      <c r="A55" s="14">
        <v>7.0</v>
      </c>
      <c r="B55" s="15" t="s">
        <v>45</v>
      </c>
      <c r="C55" s="21">
        <v>222.0</v>
      </c>
      <c r="D55" s="21">
        <v>4369.0</v>
      </c>
      <c r="E55" s="21">
        <v>49.0</v>
      </c>
      <c r="F55" s="21">
        <v>53.0</v>
      </c>
      <c r="G55" s="16">
        <f t="shared" si="12"/>
        <v>0.8191881919</v>
      </c>
      <c r="H55" s="16">
        <f t="shared" si="13"/>
        <v>0.8072727273</v>
      </c>
      <c r="I55" s="16">
        <f t="shared" si="14"/>
        <v>0.8131868132</v>
      </c>
      <c r="J55" s="16">
        <f t="shared" si="15"/>
        <v>0.9889090086</v>
      </c>
      <c r="K55" s="16">
        <f t="shared" si="16"/>
        <v>0.9782655018</v>
      </c>
      <c r="L55" s="16">
        <f t="shared" si="17"/>
        <v>0.02173449819</v>
      </c>
      <c r="M55" s="16"/>
      <c r="N55" s="16"/>
      <c r="O55" s="17">
        <f t="shared" si="18"/>
        <v>275</v>
      </c>
    </row>
    <row r="56">
      <c r="A56" s="14">
        <v>8.0</v>
      </c>
      <c r="B56" s="15" t="s">
        <v>46</v>
      </c>
      <c r="C56" s="21">
        <v>366.0</v>
      </c>
      <c r="D56" s="21">
        <v>4221.0</v>
      </c>
      <c r="E56" s="21">
        <v>52.0</v>
      </c>
      <c r="F56" s="21">
        <v>54.0</v>
      </c>
      <c r="G56" s="16">
        <f t="shared" si="12"/>
        <v>0.8755980861</v>
      </c>
      <c r="H56" s="16">
        <f t="shared" si="13"/>
        <v>0.8714285714</v>
      </c>
      <c r="I56" s="16">
        <f t="shared" si="14"/>
        <v>0.8735083532</v>
      </c>
      <c r="J56" s="16">
        <f t="shared" si="15"/>
        <v>0.987830564</v>
      </c>
      <c r="K56" s="16">
        <f t="shared" si="16"/>
        <v>0.9774131685</v>
      </c>
      <c r="L56" s="16">
        <f t="shared" si="17"/>
        <v>0.02258683145</v>
      </c>
      <c r="M56" s="16"/>
      <c r="N56" s="16"/>
      <c r="O56" s="17">
        <f t="shared" si="18"/>
        <v>420</v>
      </c>
    </row>
    <row r="57">
      <c r="A57" s="14">
        <v>9.0</v>
      </c>
      <c r="B57" s="15" t="s">
        <v>47</v>
      </c>
      <c r="C57" s="21">
        <v>30.0</v>
      </c>
      <c r="D57" s="21">
        <v>4650.0</v>
      </c>
      <c r="E57" s="21">
        <v>9.0</v>
      </c>
      <c r="F57" s="21">
        <v>4.0</v>
      </c>
      <c r="G57" s="16">
        <f t="shared" si="12"/>
        <v>0.7692307692</v>
      </c>
      <c r="H57" s="16">
        <f t="shared" si="13"/>
        <v>0.8823529412</v>
      </c>
      <c r="I57" s="16">
        <f t="shared" si="14"/>
        <v>0.8219178082</v>
      </c>
      <c r="J57" s="16">
        <f t="shared" si="15"/>
        <v>0.998068255</v>
      </c>
      <c r="K57" s="16">
        <f t="shared" si="16"/>
        <v>0.9972299169</v>
      </c>
      <c r="L57" s="16">
        <f t="shared" si="17"/>
        <v>0.002770083102</v>
      </c>
      <c r="M57" s="16"/>
      <c r="N57" s="16"/>
      <c r="O57" s="17">
        <f t="shared" si="18"/>
        <v>34</v>
      </c>
    </row>
    <row r="58">
      <c r="A58" s="14">
        <v>10.0</v>
      </c>
      <c r="B58" s="15" t="s">
        <v>48</v>
      </c>
      <c r="C58" s="21">
        <v>139.0</v>
      </c>
      <c r="D58" s="21">
        <v>4517.0</v>
      </c>
      <c r="E58" s="21">
        <v>22.0</v>
      </c>
      <c r="F58" s="21">
        <v>15.0</v>
      </c>
      <c r="G58" s="16">
        <f t="shared" si="12"/>
        <v>0.8633540373</v>
      </c>
      <c r="H58" s="16">
        <f t="shared" si="13"/>
        <v>0.9025974026</v>
      </c>
      <c r="I58" s="16">
        <f t="shared" si="14"/>
        <v>0.8825396825</v>
      </c>
      <c r="J58" s="16">
        <f t="shared" si="15"/>
        <v>0.9951531174</v>
      </c>
      <c r="K58" s="16">
        <f t="shared" si="16"/>
        <v>0.9921159173</v>
      </c>
      <c r="L58" s="16">
        <f t="shared" si="17"/>
        <v>0.007884082676</v>
      </c>
      <c r="M58" s="16"/>
      <c r="N58" s="16"/>
      <c r="O58" s="17">
        <f t="shared" si="18"/>
        <v>154</v>
      </c>
    </row>
    <row r="59">
      <c r="A59" s="14">
        <v>11.0</v>
      </c>
      <c r="B59" s="15" t="s">
        <v>49</v>
      </c>
      <c r="C59" s="21">
        <v>150.0</v>
      </c>
      <c r="D59" s="21">
        <v>4519.0</v>
      </c>
      <c r="E59" s="21">
        <v>14.0</v>
      </c>
      <c r="F59" s="21">
        <v>10.0</v>
      </c>
      <c r="G59" s="16">
        <f t="shared" si="12"/>
        <v>0.9146341463</v>
      </c>
      <c r="H59" s="16">
        <f t="shared" si="13"/>
        <v>0.9375</v>
      </c>
      <c r="I59" s="16">
        <f t="shared" si="14"/>
        <v>0.9259259259</v>
      </c>
      <c r="J59" s="16">
        <f t="shared" si="15"/>
        <v>0.9969115376</v>
      </c>
      <c r="K59" s="16">
        <f t="shared" si="16"/>
        <v>0.9948860004</v>
      </c>
      <c r="L59" s="16">
        <f t="shared" si="17"/>
        <v>0.005113999574</v>
      </c>
      <c r="M59" s="16"/>
      <c r="N59" s="16"/>
      <c r="O59" s="17">
        <f t="shared" si="18"/>
        <v>160</v>
      </c>
    </row>
    <row r="60">
      <c r="A60" s="14">
        <v>12.0</v>
      </c>
      <c r="B60" s="15" t="s">
        <v>50</v>
      </c>
      <c r="C60" s="21">
        <v>362.0</v>
      </c>
      <c r="D60" s="21">
        <v>4234.0</v>
      </c>
      <c r="E60" s="21">
        <v>49.0</v>
      </c>
      <c r="F60" s="21">
        <v>48.0</v>
      </c>
      <c r="G60" s="16">
        <f t="shared" si="12"/>
        <v>0.8807785888</v>
      </c>
      <c r="H60" s="16">
        <f t="shared" si="13"/>
        <v>0.8829268293</v>
      </c>
      <c r="I60" s="16">
        <f t="shared" si="14"/>
        <v>0.8818514007</v>
      </c>
      <c r="J60" s="16">
        <f t="shared" si="15"/>
        <v>0.988559421</v>
      </c>
      <c r="K60" s="16">
        <f t="shared" si="16"/>
        <v>0.9793309184</v>
      </c>
      <c r="L60" s="16">
        <f t="shared" si="17"/>
        <v>0.02066908161</v>
      </c>
      <c r="M60" s="16"/>
      <c r="N60" s="16"/>
      <c r="O60" s="17">
        <f t="shared" si="18"/>
        <v>410</v>
      </c>
    </row>
    <row r="61">
      <c r="A61" s="14">
        <v>13.0</v>
      </c>
      <c r="B61" s="15" t="s">
        <v>51</v>
      </c>
      <c r="C61" s="21">
        <v>375.0</v>
      </c>
      <c r="D61" s="21">
        <v>4252.0</v>
      </c>
      <c r="E61" s="21">
        <v>31.0</v>
      </c>
      <c r="F61" s="21">
        <v>35.0</v>
      </c>
      <c r="G61" s="16">
        <f t="shared" si="12"/>
        <v>0.9236453202</v>
      </c>
      <c r="H61" s="16">
        <f t="shared" si="13"/>
        <v>0.9146341463</v>
      </c>
      <c r="I61" s="16">
        <f t="shared" si="14"/>
        <v>0.9191176471</v>
      </c>
      <c r="J61" s="16">
        <f t="shared" si="15"/>
        <v>0.9927620827</v>
      </c>
      <c r="K61" s="16">
        <f t="shared" si="16"/>
        <v>0.9859365012</v>
      </c>
      <c r="L61" s="16">
        <f t="shared" si="17"/>
        <v>0.01406349883</v>
      </c>
      <c r="M61" s="16"/>
      <c r="N61" s="16"/>
      <c r="O61" s="17">
        <f t="shared" si="18"/>
        <v>410</v>
      </c>
    </row>
    <row r="62">
      <c r="A62" s="14">
        <v>14.0</v>
      </c>
      <c r="B62" s="15" t="s">
        <v>52</v>
      </c>
      <c r="C62" s="21">
        <v>478.0</v>
      </c>
      <c r="D62" s="21">
        <v>4105.0</v>
      </c>
      <c r="E62" s="21">
        <v>49.0</v>
      </c>
      <c r="F62" s="21">
        <v>61.0</v>
      </c>
      <c r="G62" s="16">
        <f t="shared" si="12"/>
        <v>0.9070208729</v>
      </c>
      <c r="H62" s="16">
        <f t="shared" si="13"/>
        <v>0.8868274583</v>
      </c>
      <c r="I62" s="16">
        <f t="shared" si="14"/>
        <v>0.8968105066</v>
      </c>
      <c r="J62" s="16">
        <f t="shared" si="15"/>
        <v>0.9882041406</v>
      </c>
      <c r="K62" s="16">
        <f t="shared" si="16"/>
        <v>0.9765608353</v>
      </c>
      <c r="L62" s="16">
        <f t="shared" si="17"/>
        <v>0.02343916471</v>
      </c>
      <c r="M62" s="16"/>
      <c r="N62" s="16"/>
      <c r="O62" s="17">
        <f t="shared" si="18"/>
        <v>539</v>
      </c>
    </row>
    <row r="63">
      <c r="A63" s="14">
        <v>15.0</v>
      </c>
      <c r="B63" s="15" t="s">
        <v>53</v>
      </c>
      <c r="C63" s="21">
        <v>266.0</v>
      </c>
      <c r="D63" s="21">
        <v>4359.0</v>
      </c>
      <c r="E63" s="21">
        <v>33.0</v>
      </c>
      <c r="F63" s="21">
        <v>35.0</v>
      </c>
      <c r="G63" s="16">
        <f t="shared" si="12"/>
        <v>0.889632107</v>
      </c>
      <c r="H63" s="16">
        <f t="shared" si="13"/>
        <v>0.8837209302</v>
      </c>
      <c r="I63" s="16">
        <f t="shared" si="14"/>
        <v>0.8866666667</v>
      </c>
      <c r="J63" s="16">
        <f t="shared" si="15"/>
        <v>0.9924863388</v>
      </c>
      <c r="K63" s="16">
        <f t="shared" si="16"/>
        <v>0.9855103345</v>
      </c>
      <c r="L63" s="16">
        <f t="shared" si="17"/>
        <v>0.01448966546</v>
      </c>
      <c r="M63" s="16"/>
      <c r="N63" s="16"/>
      <c r="O63" s="17">
        <f t="shared" si="18"/>
        <v>301</v>
      </c>
    </row>
    <row r="64">
      <c r="A64" s="14">
        <v>16.0</v>
      </c>
      <c r="B64" s="15" t="s">
        <v>54</v>
      </c>
      <c r="C64" s="21">
        <v>162.0</v>
      </c>
      <c r="D64" s="21">
        <v>4497.0</v>
      </c>
      <c r="E64" s="21">
        <v>12.0</v>
      </c>
      <c r="F64" s="21">
        <v>22.0</v>
      </c>
      <c r="G64" s="16">
        <f t="shared" si="12"/>
        <v>0.9310344828</v>
      </c>
      <c r="H64" s="16">
        <f t="shared" si="13"/>
        <v>0.8804347826</v>
      </c>
      <c r="I64" s="16">
        <f t="shared" si="14"/>
        <v>0.905027933</v>
      </c>
      <c r="J64" s="16">
        <f t="shared" si="15"/>
        <v>0.997338656</v>
      </c>
      <c r="K64" s="16">
        <f t="shared" si="16"/>
        <v>0.9927551673</v>
      </c>
      <c r="L64" s="16">
        <f t="shared" si="17"/>
        <v>0.00724483273</v>
      </c>
      <c r="M64" s="16"/>
      <c r="N64" s="16"/>
      <c r="O64" s="17">
        <f t="shared" si="18"/>
        <v>184</v>
      </c>
    </row>
    <row r="65">
      <c r="A65" s="12" t="s">
        <v>32</v>
      </c>
      <c r="C65" s="17">
        <f t="shared" ref="C65:F65" si="19">SUM(C48:C64)</f>
        <v>4140</v>
      </c>
      <c r="D65" s="17">
        <f t="shared" si="19"/>
        <v>74535</v>
      </c>
      <c r="E65" s="17">
        <f t="shared" si="19"/>
        <v>553</v>
      </c>
      <c r="F65" s="17">
        <f t="shared" si="19"/>
        <v>553</v>
      </c>
      <c r="G65" s="19">
        <v>0.8821649264862561</v>
      </c>
      <c r="H65" s="19">
        <v>0.8821649264862561</v>
      </c>
      <c r="I65" s="19">
        <v>0.8821649264862562</v>
      </c>
      <c r="J65" s="19">
        <v>0.992635307905391</v>
      </c>
      <c r="K65" s="19">
        <v>0.9861370501748536</v>
      </c>
      <c r="L65" s="19">
        <v>0.013862949825146353</v>
      </c>
      <c r="M65" s="19">
        <v>0.8821649264862561</v>
      </c>
      <c r="N65" s="19">
        <v>0.8821649264862561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0">max(G47:G63)</f>
        <v>0.9433272395</v>
      </c>
      <c r="H66" s="16">
        <f t="shared" si="20"/>
        <v>0.9411764706</v>
      </c>
      <c r="I66" s="16">
        <f t="shared" si="20"/>
        <v>0.9259259259</v>
      </c>
      <c r="J66" s="16">
        <f t="shared" si="20"/>
        <v>0.998068255</v>
      </c>
      <c r="K66" s="16">
        <f t="shared" si="20"/>
        <v>0.9972299169</v>
      </c>
      <c r="L66" s="16"/>
      <c r="M66" s="16"/>
      <c r="N66" s="16"/>
    </row>
    <row r="67">
      <c r="G67" s="16">
        <f t="shared" ref="G67:K67" si="21">MIN(G49:G66)</f>
        <v>0.7692307692</v>
      </c>
      <c r="H67" s="16">
        <f t="shared" si="21"/>
        <v>0.8072727273</v>
      </c>
      <c r="I67" s="16">
        <f t="shared" si="21"/>
        <v>0.8131868132</v>
      </c>
      <c r="J67" s="16">
        <f t="shared" si="21"/>
        <v>0.987830564</v>
      </c>
      <c r="K67" s="16">
        <f t="shared" si="21"/>
        <v>0.9765608353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227.0</v>
      </c>
      <c r="C71" s="5">
        <v>9.0</v>
      </c>
      <c r="D71" s="5">
        <v>8.0</v>
      </c>
      <c r="E71" s="5">
        <v>0.0</v>
      </c>
      <c r="F71" s="5">
        <v>0.0</v>
      </c>
      <c r="G71" s="5">
        <v>4.0</v>
      </c>
      <c r="H71" s="5">
        <v>1.0</v>
      </c>
      <c r="I71" s="5">
        <v>10.0</v>
      </c>
      <c r="J71" s="5">
        <v>8.0</v>
      </c>
      <c r="K71" s="5">
        <v>0.0</v>
      </c>
      <c r="L71" s="5">
        <v>1.0</v>
      </c>
      <c r="M71" s="5">
        <v>0.0</v>
      </c>
      <c r="N71" s="5">
        <v>0.0</v>
      </c>
      <c r="O71" s="5">
        <v>3.0</v>
      </c>
      <c r="P71" s="5">
        <v>0.0</v>
      </c>
      <c r="Q71" s="5">
        <v>0.0</v>
      </c>
      <c r="R71" s="5">
        <v>0.0</v>
      </c>
      <c r="S71" s="7">
        <f>IFERROR(__xludf.DUMMYFUNCTION("LARGE(UNIQUE(B71:R71),2)"),10.0)</f>
        <v>10</v>
      </c>
      <c r="T71" s="7">
        <f t="shared" ref="T71:T87" si="22">S71/O48</f>
        <v>0.03861003861</v>
      </c>
    </row>
    <row r="72">
      <c r="A72" s="10">
        <v>1.0</v>
      </c>
      <c r="B72" s="5">
        <v>6.0</v>
      </c>
      <c r="C72" s="5">
        <v>345.0</v>
      </c>
      <c r="D72" s="5">
        <v>7.0</v>
      </c>
      <c r="E72" s="5">
        <v>1.0</v>
      </c>
      <c r="F72" s="5">
        <v>0.0</v>
      </c>
      <c r="G72" s="5">
        <v>5.0</v>
      </c>
      <c r="H72" s="5">
        <v>3.0</v>
      </c>
      <c r="I72" s="5">
        <v>12.0</v>
      </c>
      <c r="J72" s="5">
        <v>3.0</v>
      </c>
      <c r="K72" s="5">
        <v>0.0</v>
      </c>
      <c r="L72" s="5">
        <v>2.0</v>
      </c>
      <c r="M72" s="5">
        <v>0.0</v>
      </c>
      <c r="N72" s="5">
        <v>0.0</v>
      </c>
      <c r="O72" s="5">
        <v>1.0</v>
      </c>
      <c r="P72" s="5">
        <v>5.0</v>
      </c>
      <c r="Q72" s="5">
        <v>2.0</v>
      </c>
      <c r="R72" s="5">
        <v>1.0</v>
      </c>
      <c r="S72" s="7">
        <f>IFERROR(__xludf.DUMMYFUNCTION("LARGE(UNIQUE(B72:R72),2)"),12.0)</f>
        <v>12</v>
      </c>
      <c r="T72" s="7">
        <f t="shared" si="22"/>
        <v>0.03053435115</v>
      </c>
    </row>
    <row r="73">
      <c r="A73" s="10">
        <v>2.0</v>
      </c>
      <c r="B73" s="5">
        <v>6.0</v>
      </c>
      <c r="C73" s="5">
        <v>6.0</v>
      </c>
      <c r="D73" s="5">
        <v>134.0</v>
      </c>
      <c r="E73" s="5">
        <v>0.0</v>
      </c>
      <c r="F73" s="5">
        <v>0.0</v>
      </c>
      <c r="G73" s="5">
        <v>3.0</v>
      </c>
      <c r="H73" s="5">
        <v>4.0</v>
      </c>
      <c r="I73" s="5">
        <v>7.0</v>
      </c>
      <c r="J73" s="5">
        <v>2.0</v>
      </c>
      <c r="K73" s="5">
        <v>0.0</v>
      </c>
      <c r="L73" s="5">
        <v>1.0</v>
      </c>
      <c r="M73" s="5">
        <v>0.0</v>
      </c>
      <c r="N73" s="5">
        <v>0.0</v>
      </c>
      <c r="O73" s="5">
        <v>3.0</v>
      </c>
      <c r="P73" s="5">
        <v>0.0</v>
      </c>
      <c r="Q73" s="5">
        <v>0.0</v>
      </c>
      <c r="R73" s="5">
        <v>0.0</v>
      </c>
      <c r="S73" s="7">
        <f>IFERROR(__xludf.DUMMYFUNCTION("LARGE(UNIQUE(B73:R73),2)"),7.0)</f>
        <v>7</v>
      </c>
      <c r="T73" s="7">
        <f t="shared" si="22"/>
        <v>0.04487179487</v>
      </c>
    </row>
    <row r="74">
      <c r="A74" s="10">
        <v>3.0</v>
      </c>
      <c r="B74" s="5">
        <v>0.0</v>
      </c>
      <c r="C74" s="5">
        <v>3.0</v>
      </c>
      <c r="D74" s="5">
        <v>0.0</v>
      </c>
      <c r="E74" s="5">
        <v>64.0</v>
      </c>
      <c r="F74" s="5">
        <v>0.0</v>
      </c>
      <c r="G74" s="5">
        <v>0.0</v>
      </c>
      <c r="H74" s="5">
        <v>5.0</v>
      </c>
      <c r="I74" s="5">
        <v>1.0</v>
      </c>
      <c r="J74" s="5">
        <v>0.0</v>
      </c>
      <c r="K74" s="5">
        <v>0.0</v>
      </c>
      <c r="L74" s="5">
        <v>0.0</v>
      </c>
      <c r="M74" s="5">
        <v>1.0</v>
      </c>
      <c r="N74" s="5">
        <v>2.0</v>
      </c>
      <c r="O74" s="5">
        <v>0.0</v>
      </c>
      <c r="P74" s="5">
        <v>1.0</v>
      </c>
      <c r="Q74" s="5">
        <v>2.0</v>
      </c>
      <c r="R74" s="5">
        <v>0.0</v>
      </c>
      <c r="S74" s="7">
        <f>IFERROR(__xludf.DUMMYFUNCTION("LARGE(UNIQUE(B74:R74),2)"),5.0)</f>
        <v>5</v>
      </c>
      <c r="T74" s="7">
        <f t="shared" si="22"/>
        <v>0.07352941176</v>
      </c>
    </row>
    <row r="75">
      <c r="A75" s="10">
        <v>4.0</v>
      </c>
      <c r="B75" s="5">
        <v>0.0</v>
      </c>
      <c r="C75" s="5">
        <v>0.0</v>
      </c>
      <c r="D75" s="5">
        <v>0.0</v>
      </c>
      <c r="E75" s="5">
        <v>0.0</v>
      </c>
      <c r="F75" s="5">
        <v>88.0</v>
      </c>
      <c r="G75" s="5">
        <v>0.0</v>
      </c>
      <c r="H75" s="5">
        <v>6.0</v>
      </c>
      <c r="I75" s="5">
        <v>6.0</v>
      </c>
      <c r="J75" s="5">
        <v>2.0</v>
      </c>
      <c r="K75" s="5">
        <v>0.0</v>
      </c>
      <c r="L75" s="5">
        <v>0.0</v>
      </c>
      <c r="M75" s="5">
        <v>0.0</v>
      </c>
      <c r="N75" s="5">
        <v>1.0</v>
      </c>
      <c r="O75" s="5">
        <v>3.0</v>
      </c>
      <c r="P75" s="5">
        <v>1.0</v>
      </c>
      <c r="Q75" s="5">
        <v>1.0</v>
      </c>
      <c r="R75" s="5">
        <v>2.0</v>
      </c>
      <c r="S75" s="7">
        <f>IFERROR(__xludf.DUMMYFUNCTION("LARGE(UNIQUE(B75:R75),2)"),6.0)</f>
        <v>6</v>
      </c>
      <c r="T75" s="7">
        <f t="shared" si="22"/>
        <v>0.05825242718</v>
      </c>
    </row>
    <row r="76">
      <c r="A76" s="10">
        <v>5.0</v>
      </c>
      <c r="B76" s="5">
        <v>3.0</v>
      </c>
      <c r="C76" s="5">
        <v>5.0</v>
      </c>
      <c r="D76" s="5">
        <v>2.0</v>
      </c>
      <c r="E76" s="5">
        <v>0.0</v>
      </c>
      <c r="F76" s="5">
        <v>2.0</v>
      </c>
      <c r="G76" s="5">
        <v>216.0</v>
      </c>
      <c r="H76" s="5">
        <v>9.0</v>
      </c>
      <c r="I76" s="5">
        <v>8.0</v>
      </c>
      <c r="J76" s="5">
        <v>3.0</v>
      </c>
      <c r="K76" s="5">
        <v>0.0</v>
      </c>
      <c r="L76" s="5">
        <v>1.0</v>
      </c>
      <c r="M76" s="5">
        <v>0.0</v>
      </c>
      <c r="N76" s="5">
        <v>1.0</v>
      </c>
      <c r="O76" s="5">
        <v>2.0</v>
      </c>
      <c r="P76" s="5">
        <v>3.0</v>
      </c>
      <c r="Q76" s="5">
        <v>0.0</v>
      </c>
      <c r="R76" s="5">
        <v>2.0</v>
      </c>
      <c r="S76" s="7">
        <f>IFERROR(__xludf.DUMMYFUNCTION("LARGE(UNIQUE(B76:R76),2)"),9.0)</f>
        <v>9</v>
      </c>
      <c r="T76" s="7">
        <f t="shared" si="22"/>
        <v>0.03629032258</v>
      </c>
    </row>
    <row r="77">
      <c r="A77" s="10">
        <v>6.0</v>
      </c>
      <c r="B77" s="5">
        <v>0.0</v>
      </c>
      <c r="C77" s="5">
        <v>3.0</v>
      </c>
      <c r="D77" s="5">
        <v>0.0</v>
      </c>
      <c r="E77" s="5">
        <v>0.0</v>
      </c>
      <c r="F77" s="5">
        <v>3.0</v>
      </c>
      <c r="G77" s="5">
        <v>5.0</v>
      </c>
      <c r="H77" s="5">
        <v>516.0</v>
      </c>
      <c r="I77" s="5">
        <v>3.0</v>
      </c>
      <c r="J77" s="5">
        <v>0.0</v>
      </c>
      <c r="K77" s="5">
        <v>0.0</v>
      </c>
      <c r="L77" s="5">
        <v>0.0</v>
      </c>
      <c r="M77" s="5">
        <v>0.0</v>
      </c>
      <c r="N77" s="5">
        <v>1.0</v>
      </c>
      <c r="O77" s="5">
        <v>6.0</v>
      </c>
      <c r="P77" s="5">
        <v>4.0</v>
      </c>
      <c r="Q77" s="5">
        <v>4.0</v>
      </c>
      <c r="R77" s="5">
        <v>2.0</v>
      </c>
      <c r="S77" s="7">
        <f>IFERROR(__xludf.DUMMYFUNCTION("LARGE(UNIQUE(B77:R77),2)"),6.0)</f>
        <v>6</v>
      </c>
      <c r="T77" s="7">
        <f t="shared" si="22"/>
        <v>0.0103626943</v>
      </c>
    </row>
    <row r="78">
      <c r="A78" s="10">
        <v>7.0</v>
      </c>
      <c r="B78" s="5">
        <v>7.0</v>
      </c>
      <c r="C78" s="5">
        <v>7.0</v>
      </c>
      <c r="D78" s="5">
        <v>2.0</v>
      </c>
      <c r="E78" s="5">
        <v>0.0</v>
      </c>
      <c r="F78" s="5">
        <v>5.0</v>
      </c>
      <c r="G78" s="5">
        <v>3.0</v>
      </c>
      <c r="H78" s="5">
        <v>0.0</v>
      </c>
      <c r="I78" s="5">
        <v>222.0</v>
      </c>
      <c r="J78" s="5">
        <v>9.0</v>
      </c>
      <c r="K78" s="5">
        <v>1.0</v>
      </c>
      <c r="L78" s="5">
        <v>0.0</v>
      </c>
      <c r="M78" s="5">
        <v>1.0</v>
      </c>
      <c r="N78" s="5">
        <v>4.0</v>
      </c>
      <c r="O78" s="5">
        <v>2.0</v>
      </c>
      <c r="P78" s="5">
        <v>6.0</v>
      </c>
      <c r="Q78" s="5">
        <v>0.0</v>
      </c>
      <c r="R78" s="5">
        <v>2.0</v>
      </c>
      <c r="S78" s="7">
        <f>IFERROR(__xludf.DUMMYFUNCTION("LARGE(UNIQUE(B78:R78),2)"),9.0)</f>
        <v>9</v>
      </c>
      <c r="T78" s="7">
        <f t="shared" si="22"/>
        <v>0.03272727273</v>
      </c>
    </row>
    <row r="79">
      <c r="A79" s="10">
        <v>8.0</v>
      </c>
      <c r="B79" s="5">
        <v>5.0</v>
      </c>
      <c r="C79" s="5">
        <v>3.0</v>
      </c>
      <c r="D79" s="5">
        <v>1.0</v>
      </c>
      <c r="E79" s="5">
        <v>0.0</v>
      </c>
      <c r="F79" s="5">
        <v>0.0</v>
      </c>
      <c r="G79" s="5">
        <v>2.0</v>
      </c>
      <c r="H79" s="5">
        <v>11.0</v>
      </c>
      <c r="I79" s="5">
        <v>4.0</v>
      </c>
      <c r="J79" s="5">
        <v>366.0</v>
      </c>
      <c r="K79" s="5">
        <v>2.0</v>
      </c>
      <c r="L79" s="5">
        <v>6.0</v>
      </c>
      <c r="M79" s="5">
        <v>0.0</v>
      </c>
      <c r="N79" s="5">
        <v>8.0</v>
      </c>
      <c r="O79" s="5">
        <v>2.0</v>
      </c>
      <c r="P79" s="5">
        <v>3.0</v>
      </c>
      <c r="Q79" s="5">
        <v>3.0</v>
      </c>
      <c r="R79" s="5">
        <v>2.0</v>
      </c>
      <c r="S79" s="7">
        <f>IFERROR(__xludf.DUMMYFUNCTION("LARGE(UNIQUE(B79:R79),2)"),11.0)</f>
        <v>11</v>
      </c>
      <c r="T79" s="7">
        <f t="shared" si="22"/>
        <v>0.02619047619</v>
      </c>
    </row>
    <row r="80">
      <c r="A80" s="10">
        <v>9.0</v>
      </c>
      <c r="B80" s="5">
        <v>0.0</v>
      </c>
      <c r="C80" s="5">
        <v>1.0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5.0</v>
      </c>
      <c r="K80" s="5">
        <v>30.0</v>
      </c>
      <c r="L80" s="5">
        <v>1.0</v>
      </c>
      <c r="M80" s="5">
        <v>0.0</v>
      </c>
      <c r="N80" s="5">
        <v>0.0</v>
      </c>
      <c r="O80" s="5">
        <v>0.0</v>
      </c>
      <c r="P80" s="5">
        <v>2.0</v>
      </c>
      <c r="Q80" s="5">
        <v>0.0</v>
      </c>
      <c r="R80" s="5">
        <v>0.0</v>
      </c>
      <c r="S80" s="7">
        <f>IFERROR(__xludf.DUMMYFUNCTION("LARGE(UNIQUE(B80:R80),2)"),5.0)</f>
        <v>5</v>
      </c>
      <c r="T80" s="7">
        <f t="shared" si="22"/>
        <v>0.1470588235</v>
      </c>
    </row>
    <row r="81">
      <c r="A81" s="10">
        <v>10.0</v>
      </c>
      <c r="B81" s="5">
        <v>3.0</v>
      </c>
      <c r="C81" s="5">
        <v>0.0</v>
      </c>
      <c r="D81" s="5">
        <v>0.0</v>
      </c>
      <c r="E81" s="5">
        <v>0.0</v>
      </c>
      <c r="F81" s="5">
        <v>0.0</v>
      </c>
      <c r="G81" s="5">
        <v>4.0</v>
      </c>
      <c r="H81" s="5">
        <v>2.0</v>
      </c>
      <c r="I81" s="5">
        <v>1.0</v>
      </c>
      <c r="J81" s="5">
        <v>5.0</v>
      </c>
      <c r="K81" s="5">
        <v>0.0</v>
      </c>
      <c r="L81" s="5">
        <v>139.0</v>
      </c>
      <c r="M81" s="5">
        <v>1.0</v>
      </c>
      <c r="N81" s="5">
        <v>2.0</v>
      </c>
      <c r="O81" s="5">
        <v>1.0</v>
      </c>
      <c r="P81" s="5">
        <v>3.0</v>
      </c>
      <c r="Q81" s="5">
        <v>0.0</v>
      </c>
      <c r="R81" s="5">
        <v>0.0</v>
      </c>
      <c r="S81" s="7">
        <f>IFERROR(__xludf.DUMMYFUNCTION("LARGE(UNIQUE(B81:R81),2)"),5.0)</f>
        <v>5</v>
      </c>
      <c r="T81" s="7">
        <f t="shared" si="22"/>
        <v>0.03246753247</v>
      </c>
    </row>
    <row r="82">
      <c r="A82" s="10">
        <v>11.0</v>
      </c>
      <c r="B82" s="5">
        <v>0.0</v>
      </c>
      <c r="C82" s="5">
        <v>0.0</v>
      </c>
      <c r="D82" s="5">
        <v>0.0</v>
      </c>
      <c r="E82" s="5">
        <v>0.0</v>
      </c>
      <c r="F82" s="5">
        <v>2.0</v>
      </c>
      <c r="G82" s="5">
        <v>0.0</v>
      </c>
      <c r="H82" s="5">
        <v>1.0</v>
      </c>
      <c r="I82" s="5">
        <v>0.0</v>
      </c>
      <c r="J82" s="5">
        <v>0.0</v>
      </c>
      <c r="K82" s="5">
        <v>0.0</v>
      </c>
      <c r="L82" s="5">
        <v>0.0</v>
      </c>
      <c r="M82" s="5">
        <v>150.0</v>
      </c>
      <c r="N82" s="5">
        <v>4.0</v>
      </c>
      <c r="O82" s="5">
        <v>4.0</v>
      </c>
      <c r="P82" s="5">
        <v>2.0</v>
      </c>
      <c r="Q82" s="5">
        <v>1.0</v>
      </c>
      <c r="R82" s="5">
        <v>0.0</v>
      </c>
      <c r="S82" s="7">
        <f>IFERROR(__xludf.DUMMYFUNCTION("LARGE(UNIQUE(B82:R82),2)"),4.0)</f>
        <v>4</v>
      </c>
      <c r="T82" s="7">
        <f t="shared" si="22"/>
        <v>0.025</v>
      </c>
    </row>
    <row r="83">
      <c r="A83" s="10">
        <v>12.0</v>
      </c>
      <c r="B83" s="5">
        <v>1.0</v>
      </c>
      <c r="C83" s="5">
        <v>1.0</v>
      </c>
      <c r="D83" s="5">
        <v>0.0</v>
      </c>
      <c r="E83" s="5">
        <v>0.0</v>
      </c>
      <c r="F83" s="5">
        <v>0.0</v>
      </c>
      <c r="G83" s="5">
        <v>0.0</v>
      </c>
      <c r="H83" s="5">
        <v>3.0</v>
      </c>
      <c r="I83" s="5">
        <v>0.0</v>
      </c>
      <c r="J83" s="5">
        <v>9.0</v>
      </c>
      <c r="K83" s="5">
        <v>1.0</v>
      </c>
      <c r="L83" s="5">
        <v>2.0</v>
      </c>
      <c r="M83" s="5">
        <v>4.0</v>
      </c>
      <c r="N83" s="5">
        <v>362.0</v>
      </c>
      <c r="O83" s="5">
        <v>2.0</v>
      </c>
      <c r="P83" s="5">
        <v>17.0</v>
      </c>
      <c r="Q83" s="5">
        <v>6.0</v>
      </c>
      <c r="R83" s="5">
        <v>3.0</v>
      </c>
      <c r="S83" s="7">
        <f>IFERROR(__xludf.DUMMYFUNCTION("LARGE(UNIQUE(B83:R83),2)"),17.0)</f>
        <v>17</v>
      </c>
      <c r="T83" s="7">
        <f t="shared" si="22"/>
        <v>0.04146341463</v>
      </c>
    </row>
    <row r="84">
      <c r="A84" s="10">
        <v>13.0</v>
      </c>
      <c r="B84" s="5">
        <v>0.0</v>
      </c>
      <c r="C84" s="5">
        <v>6.0</v>
      </c>
      <c r="D84" s="5">
        <v>2.0</v>
      </c>
      <c r="E84" s="5">
        <v>1.0</v>
      </c>
      <c r="F84" s="5">
        <v>0.0</v>
      </c>
      <c r="G84" s="5">
        <v>4.0</v>
      </c>
      <c r="H84" s="5">
        <v>1.0</v>
      </c>
      <c r="I84" s="5">
        <v>1.0</v>
      </c>
      <c r="J84" s="5">
        <v>2.0</v>
      </c>
      <c r="K84" s="5">
        <v>0.0</v>
      </c>
      <c r="L84" s="5">
        <v>1.0</v>
      </c>
      <c r="M84" s="5">
        <v>1.0</v>
      </c>
      <c r="N84" s="5">
        <v>3.0</v>
      </c>
      <c r="O84" s="5">
        <v>375.0</v>
      </c>
      <c r="P84" s="5">
        <v>3.0</v>
      </c>
      <c r="Q84" s="5">
        <v>1.0</v>
      </c>
      <c r="R84" s="5">
        <v>5.0</v>
      </c>
      <c r="S84" s="7">
        <f>IFERROR(__xludf.DUMMYFUNCTION("LARGE(UNIQUE(B84:R84),2)"),6.0)</f>
        <v>6</v>
      </c>
      <c r="T84" s="7">
        <f t="shared" si="22"/>
        <v>0.01463414634</v>
      </c>
    </row>
    <row r="85">
      <c r="A85" s="10">
        <v>14.0</v>
      </c>
      <c r="B85" s="5">
        <v>0.0</v>
      </c>
      <c r="C85" s="5">
        <v>2.0</v>
      </c>
      <c r="D85" s="5">
        <v>0.0</v>
      </c>
      <c r="E85" s="5">
        <v>1.0</v>
      </c>
      <c r="F85" s="5">
        <v>1.0</v>
      </c>
      <c r="G85" s="5">
        <v>0.0</v>
      </c>
      <c r="H85" s="5">
        <v>7.0</v>
      </c>
      <c r="I85" s="5">
        <v>0.0</v>
      </c>
      <c r="J85" s="5">
        <v>4.0</v>
      </c>
      <c r="K85" s="5">
        <v>0.0</v>
      </c>
      <c r="L85" s="5">
        <v>0.0</v>
      </c>
      <c r="M85" s="5">
        <v>1.0</v>
      </c>
      <c r="N85" s="5">
        <v>13.0</v>
      </c>
      <c r="O85" s="5">
        <v>3.0</v>
      </c>
      <c r="P85" s="5">
        <v>478.0</v>
      </c>
      <c r="Q85" s="5">
        <v>15.0</v>
      </c>
      <c r="R85" s="5">
        <v>2.0</v>
      </c>
      <c r="S85" s="7">
        <f>IFERROR(__xludf.DUMMYFUNCTION("LARGE(UNIQUE(B85:R85),2)"),15.0)</f>
        <v>15</v>
      </c>
      <c r="T85" s="7">
        <f t="shared" si="22"/>
        <v>0.02782931354</v>
      </c>
    </row>
    <row r="86">
      <c r="A86" s="10">
        <v>15.0</v>
      </c>
      <c r="B86" s="5">
        <v>1.0</v>
      </c>
      <c r="C86" s="5">
        <v>2.0</v>
      </c>
      <c r="D86" s="5">
        <v>0.0</v>
      </c>
      <c r="E86" s="5">
        <v>1.0</v>
      </c>
      <c r="F86" s="5">
        <v>1.0</v>
      </c>
      <c r="G86" s="5">
        <v>0.0</v>
      </c>
      <c r="H86" s="5">
        <v>4.0</v>
      </c>
      <c r="I86" s="5">
        <v>0.0</v>
      </c>
      <c r="J86" s="5">
        <v>2.0</v>
      </c>
      <c r="K86" s="5">
        <v>0.0</v>
      </c>
      <c r="L86" s="5">
        <v>0.0</v>
      </c>
      <c r="M86" s="5">
        <v>1.0</v>
      </c>
      <c r="N86" s="5">
        <v>8.0</v>
      </c>
      <c r="O86" s="5">
        <v>2.0</v>
      </c>
      <c r="P86" s="5">
        <v>10.0</v>
      </c>
      <c r="Q86" s="5">
        <v>266.0</v>
      </c>
      <c r="R86" s="5">
        <v>1.0</v>
      </c>
      <c r="S86" s="7">
        <f>IFERROR(__xludf.DUMMYFUNCTION("LARGE(UNIQUE(B86:R86),2)"),10.0)</f>
        <v>10</v>
      </c>
      <c r="T86" s="7">
        <f t="shared" si="22"/>
        <v>0.03322259136</v>
      </c>
    </row>
    <row r="87">
      <c r="A87" s="10">
        <v>16.0</v>
      </c>
      <c r="B87" s="5">
        <v>0.0</v>
      </c>
      <c r="C87" s="5">
        <v>0.0</v>
      </c>
      <c r="D87" s="5">
        <v>0.0</v>
      </c>
      <c r="E87" s="5">
        <v>0.0</v>
      </c>
      <c r="F87" s="5">
        <v>1.0</v>
      </c>
      <c r="G87" s="5">
        <v>2.0</v>
      </c>
      <c r="H87" s="5">
        <v>6.0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1.0</v>
      </c>
      <c r="O87" s="5">
        <v>1.0</v>
      </c>
      <c r="P87" s="5">
        <v>1.0</v>
      </c>
      <c r="Q87" s="5">
        <v>0.0</v>
      </c>
      <c r="R87" s="5">
        <v>162.0</v>
      </c>
      <c r="S87" s="7">
        <f>IFERROR(__xludf.DUMMYFUNCTION("LARGE(UNIQUE(B87:R87),2)"),6.0)</f>
        <v>6</v>
      </c>
      <c r="T87" s="7">
        <f t="shared" si="22"/>
        <v>0.03260869565</v>
      </c>
    </row>
    <row r="88">
      <c r="A88" s="10"/>
      <c r="B88" s="7">
        <f>IFERROR(__xludf.DUMMYFUNCTION("LARGE(UNIQUE(B71:B87),2)"),7.0)</f>
        <v>7</v>
      </c>
      <c r="C88" s="7">
        <f>IFERROR(__xludf.DUMMYFUNCTION("LARGE(UNIQUE(C71:C87),2)"),9.0)</f>
        <v>9</v>
      </c>
      <c r="D88" s="7">
        <f>IFERROR(__xludf.DUMMYFUNCTION("LARGE(UNIQUE(D71:D87),2)"),8.0)</f>
        <v>8</v>
      </c>
      <c r="E88" s="7">
        <f>IFERROR(__xludf.DUMMYFUNCTION("LARGE(UNIQUE(E71:E87),2)"),1.0)</f>
        <v>1</v>
      </c>
      <c r="F88" s="7">
        <f>IFERROR(__xludf.DUMMYFUNCTION("LARGE(UNIQUE(F71:F87),2)"),5.0)</f>
        <v>5</v>
      </c>
      <c r="G88" s="7">
        <f>IFERROR(__xludf.DUMMYFUNCTION("LARGE(UNIQUE(G71:G87),2)"),5.0)</f>
        <v>5</v>
      </c>
      <c r="H88" s="7">
        <f>IFERROR(__xludf.DUMMYFUNCTION("LARGE(UNIQUE(H71:H87),2)"),11.0)</f>
        <v>11</v>
      </c>
      <c r="I88" s="7">
        <f>IFERROR(__xludf.DUMMYFUNCTION("LARGE(UNIQUE(I71:I87),2)"),12.0)</f>
        <v>12</v>
      </c>
      <c r="J88" s="7">
        <f>IFERROR(__xludf.DUMMYFUNCTION("LARGE(UNIQUE(J71:J87),2)"),9.0)</f>
        <v>9</v>
      </c>
      <c r="K88" s="7">
        <f>IFERROR(__xludf.DUMMYFUNCTION("LARGE(UNIQUE(K71:K87),2)"),2.0)</f>
        <v>2</v>
      </c>
      <c r="L88" s="7">
        <f>IFERROR(__xludf.DUMMYFUNCTION("LARGE(UNIQUE(L71:L87),2)"),6.0)</f>
        <v>6</v>
      </c>
      <c r="M88" s="7">
        <f>IFERROR(__xludf.DUMMYFUNCTION("LARGE(UNIQUE(M71:M87),2)"),4.0)</f>
        <v>4</v>
      </c>
      <c r="N88" s="7">
        <f>IFERROR(__xludf.DUMMYFUNCTION("LARGE(UNIQUE(N71:N87),2)"),13.0)</f>
        <v>13</v>
      </c>
      <c r="O88" s="7">
        <f>IFERROR(__xludf.DUMMYFUNCTION("LARGE(UNIQUE(O71:O87),2)"),6.0)</f>
        <v>6</v>
      </c>
      <c r="P88" s="7">
        <f>IFERROR(__xludf.DUMMYFUNCTION("LARGE(UNIQUE(P71:P87),2)"),17.0)</f>
        <v>17</v>
      </c>
      <c r="Q88" s="7">
        <f>IFERROR(__xludf.DUMMYFUNCTION("LARGE(UNIQUE(Q71:Q87),2)"),15.0)</f>
        <v>15</v>
      </c>
      <c r="R88" s="7">
        <f>IFERROR(__xludf.DUMMYFUNCTION("LARGE(UNIQUE(R71:R87),2)"),5.0)</f>
        <v>5</v>
      </c>
      <c r="S88" s="7">
        <f>max(S71:S87)</f>
        <v>17</v>
      </c>
    </row>
    <row r="89">
      <c r="T89" s="7">
        <f>max(T71:T87)</f>
        <v>0.1470588235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</row>
    <row r="2">
      <c r="A2" s="1">
        <v>0.0</v>
      </c>
      <c r="B2" s="4" t="s">
        <v>15</v>
      </c>
      <c r="C2" s="5">
        <v>123.0</v>
      </c>
      <c r="D2" s="5">
        <v>2638.0</v>
      </c>
      <c r="E2" s="5">
        <v>54.0</v>
      </c>
      <c r="F2" s="5">
        <v>30.0</v>
      </c>
      <c r="G2" s="6">
        <f t="shared" ref="G2:G18" si="1">C2/(C2+E2)</f>
        <v>0.6949152542</v>
      </c>
      <c r="H2" s="6">
        <f t="shared" ref="H2:H18" si="2">C2/(C2+F2)</f>
        <v>0.8039215686</v>
      </c>
      <c r="I2" s="6">
        <f t="shared" ref="I2:I18" si="3">2*H2*G2/(H2+G2)</f>
        <v>0.7454545455</v>
      </c>
      <c r="J2" s="6">
        <f t="shared" ref="J2:J18" si="4">D2/(D2+E2)</f>
        <v>0.9799405646</v>
      </c>
      <c r="K2" s="6">
        <f t="shared" ref="K2:K18" si="5">(C2+D2)/(C2+D2+E2+F2)</f>
        <v>0.9704745167</v>
      </c>
      <c r="L2" s="6">
        <f t="shared" ref="L2:L18" si="6">1-K2</f>
        <v>0.0295254833</v>
      </c>
      <c r="O2" s="7">
        <f t="shared" ref="O2:O18" si="7">F2+C2</f>
        <v>153</v>
      </c>
    </row>
    <row r="3">
      <c r="A3" s="1">
        <v>1.0</v>
      </c>
      <c r="B3" s="4" t="s">
        <v>16</v>
      </c>
      <c r="C3" s="5">
        <v>178.0</v>
      </c>
      <c r="D3" s="5">
        <v>2558.0</v>
      </c>
      <c r="E3" s="5">
        <v>46.0</v>
      </c>
      <c r="F3" s="5">
        <v>63.0</v>
      </c>
      <c r="G3" s="6">
        <f t="shared" si="1"/>
        <v>0.7946428571</v>
      </c>
      <c r="H3" s="6">
        <f t="shared" si="2"/>
        <v>0.7385892116</v>
      </c>
      <c r="I3" s="6">
        <f t="shared" si="3"/>
        <v>0.7655913978</v>
      </c>
      <c r="J3" s="6">
        <f t="shared" si="4"/>
        <v>0.9823348694</v>
      </c>
      <c r="K3" s="6">
        <f t="shared" si="5"/>
        <v>0.9616871705</v>
      </c>
      <c r="L3" s="6">
        <f t="shared" si="6"/>
        <v>0.03831282953</v>
      </c>
      <c r="O3" s="7">
        <f t="shared" si="7"/>
        <v>241</v>
      </c>
    </row>
    <row r="4">
      <c r="A4" s="1">
        <v>2.0</v>
      </c>
      <c r="B4" s="4" t="s">
        <v>17</v>
      </c>
      <c r="C4" s="5">
        <v>121.0</v>
      </c>
      <c r="D4" s="5">
        <v>2654.0</v>
      </c>
      <c r="E4" s="5">
        <v>37.0</v>
      </c>
      <c r="F4" s="5">
        <v>33.0</v>
      </c>
      <c r="G4" s="6">
        <f t="shared" si="1"/>
        <v>0.7658227848</v>
      </c>
      <c r="H4" s="6">
        <f t="shared" si="2"/>
        <v>0.7857142857</v>
      </c>
      <c r="I4" s="6">
        <f t="shared" si="3"/>
        <v>0.7756410256</v>
      </c>
      <c r="J4" s="6">
        <f t="shared" si="4"/>
        <v>0.9862504645</v>
      </c>
      <c r="K4" s="6">
        <f t="shared" si="5"/>
        <v>0.9753954306</v>
      </c>
      <c r="L4" s="6">
        <f t="shared" si="6"/>
        <v>0.02460456942</v>
      </c>
      <c r="O4" s="7">
        <f t="shared" si="7"/>
        <v>154</v>
      </c>
    </row>
    <row r="5">
      <c r="A5" s="1">
        <v>3.0</v>
      </c>
      <c r="B5" s="4" t="s">
        <v>18</v>
      </c>
      <c r="C5" s="5">
        <v>13.0</v>
      </c>
      <c r="D5" s="5">
        <v>2817.0</v>
      </c>
      <c r="E5" s="5">
        <v>15.0</v>
      </c>
      <c r="F5" s="5">
        <v>0.0</v>
      </c>
      <c r="G5" s="6">
        <f t="shared" si="1"/>
        <v>0.4642857143</v>
      </c>
      <c r="H5" s="6">
        <f t="shared" si="2"/>
        <v>1</v>
      </c>
      <c r="I5" s="6">
        <f t="shared" si="3"/>
        <v>0.6341463415</v>
      </c>
      <c r="J5" s="6">
        <f t="shared" si="4"/>
        <v>0.9947033898</v>
      </c>
      <c r="K5" s="6">
        <f t="shared" si="5"/>
        <v>0.9947275923</v>
      </c>
      <c r="L5" s="6">
        <f t="shared" si="6"/>
        <v>0.005272407733</v>
      </c>
      <c r="O5" s="7">
        <f t="shared" si="7"/>
        <v>13</v>
      </c>
    </row>
    <row r="6">
      <c r="A6" s="1">
        <v>4.0</v>
      </c>
      <c r="B6" s="4" t="s">
        <v>19</v>
      </c>
      <c r="C6" s="5">
        <v>14.0</v>
      </c>
      <c r="D6" s="5">
        <v>2787.0</v>
      </c>
      <c r="E6" s="5">
        <v>44.0</v>
      </c>
      <c r="F6" s="5">
        <v>0.0</v>
      </c>
      <c r="G6" s="6">
        <f t="shared" si="1"/>
        <v>0.2413793103</v>
      </c>
      <c r="H6" s="6">
        <f t="shared" si="2"/>
        <v>1</v>
      </c>
      <c r="I6" s="6">
        <f t="shared" si="3"/>
        <v>0.3888888889</v>
      </c>
      <c r="J6" s="6">
        <f t="shared" si="4"/>
        <v>0.9844577888</v>
      </c>
      <c r="K6" s="6">
        <f t="shared" si="5"/>
        <v>0.9845342707</v>
      </c>
      <c r="L6" s="6">
        <f t="shared" si="6"/>
        <v>0.01546572935</v>
      </c>
      <c r="O6" s="7">
        <f t="shared" si="7"/>
        <v>14</v>
      </c>
    </row>
    <row r="7">
      <c r="A7" s="1">
        <v>5.0</v>
      </c>
      <c r="B7" s="4" t="s">
        <v>20</v>
      </c>
      <c r="C7" s="5">
        <v>139.0</v>
      </c>
      <c r="D7" s="5">
        <v>2620.0</v>
      </c>
      <c r="E7" s="5">
        <v>51.0</v>
      </c>
      <c r="F7" s="5">
        <v>35.0</v>
      </c>
      <c r="G7" s="6">
        <f t="shared" si="1"/>
        <v>0.7315789474</v>
      </c>
      <c r="H7" s="6">
        <f t="shared" si="2"/>
        <v>0.7988505747</v>
      </c>
      <c r="I7" s="6">
        <f t="shared" si="3"/>
        <v>0.7637362637</v>
      </c>
      <c r="J7" s="6">
        <f t="shared" si="4"/>
        <v>0.9809060277</v>
      </c>
      <c r="K7" s="6">
        <f t="shared" si="5"/>
        <v>0.969771529</v>
      </c>
      <c r="L7" s="6">
        <f t="shared" si="6"/>
        <v>0.030228471</v>
      </c>
      <c r="O7" s="7">
        <f t="shared" si="7"/>
        <v>174</v>
      </c>
    </row>
    <row r="8">
      <c r="A8" s="1">
        <v>6.0</v>
      </c>
      <c r="B8" s="4" t="s">
        <v>21</v>
      </c>
      <c r="C8" s="5">
        <v>334.0</v>
      </c>
      <c r="D8" s="5">
        <v>2379.0</v>
      </c>
      <c r="E8" s="5">
        <v>26.0</v>
      </c>
      <c r="F8" s="5">
        <v>106.0</v>
      </c>
      <c r="G8" s="6">
        <f t="shared" si="1"/>
        <v>0.9277777778</v>
      </c>
      <c r="H8" s="6">
        <f t="shared" si="2"/>
        <v>0.7590909091</v>
      </c>
      <c r="I8" s="6">
        <f t="shared" si="3"/>
        <v>0.835</v>
      </c>
      <c r="J8" s="6">
        <f t="shared" si="4"/>
        <v>0.9891891892</v>
      </c>
      <c r="K8" s="6">
        <f t="shared" si="5"/>
        <v>0.953602812</v>
      </c>
      <c r="L8" s="6">
        <f t="shared" si="6"/>
        <v>0.04639718805</v>
      </c>
      <c r="O8" s="7">
        <f t="shared" si="7"/>
        <v>440</v>
      </c>
    </row>
    <row r="9">
      <c r="A9" s="1">
        <v>7.0</v>
      </c>
      <c r="B9" s="4" t="s">
        <v>22</v>
      </c>
      <c r="C9" s="5">
        <v>88.0</v>
      </c>
      <c r="D9" s="5">
        <v>2699.0</v>
      </c>
      <c r="E9" s="5">
        <v>38.0</v>
      </c>
      <c r="F9" s="5">
        <v>20.0</v>
      </c>
      <c r="G9" s="6">
        <f t="shared" si="1"/>
        <v>0.6984126984</v>
      </c>
      <c r="H9" s="6">
        <f t="shared" si="2"/>
        <v>0.8148148148</v>
      </c>
      <c r="I9" s="6">
        <f t="shared" si="3"/>
        <v>0.7521367521</v>
      </c>
      <c r="J9" s="6">
        <f t="shared" si="4"/>
        <v>0.9861161856</v>
      </c>
      <c r="K9" s="6">
        <f t="shared" si="5"/>
        <v>0.9796133568</v>
      </c>
      <c r="L9" s="6">
        <f t="shared" si="6"/>
        <v>0.02038664323</v>
      </c>
      <c r="O9" s="7">
        <f t="shared" si="7"/>
        <v>108</v>
      </c>
    </row>
    <row r="10">
      <c r="A10" s="1">
        <v>8.0</v>
      </c>
      <c r="B10" s="4" t="s">
        <v>23</v>
      </c>
      <c r="C10" s="5">
        <v>229.0</v>
      </c>
      <c r="D10" s="5">
        <v>2527.0</v>
      </c>
      <c r="E10" s="5">
        <v>33.0</v>
      </c>
      <c r="F10" s="5">
        <v>56.0</v>
      </c>
      <c r="G10" s="6">
        <f t="shared" si="1"/>
        <v>0.8740458015</v>
      </c>
      <c r="H10" s="6">
        <f t="shared" si="2"/>
        <v>0.8035087719</v>
      </c>
      <c r="I10" s="6">
        <f t="shared" si="3"/>
        <v>0.8372943327</v>
      </c>
      <c r="J10" s="6">
        <f t="shared" si="4"/>
        <v>0.987109375</v>
      </c>
      <c r="K10" s="6">
        <f t="shared" si="5"/>
        <v>0.9687170475</v>
      </c>
      <c r="L10" s="6">
        <f t="shared" si="6"/>
        <v>0.03128295255</v>
      </c>
      <c r="O10" s="7">
        <f t="shared" si="7"/>
        <v>285</v>
      </c>
    </row>
    <row r="11">
      <c r="A11" s="1">
        <v>9.0</v>
      </c>
      <c r="B11" s="4" t="s">
        <v>24</v>
      </c>
      <c r="C11" s="5">
        <v>4.0</v>
      </c>
      <c r="D11" s="5">
        <v>2827.0</v>
      </c>
      <c r="E11" s="5">
        <v>14.0</v>
      </c>
      <c r="F11" s="5">
        <v>0.0</v>
      </c>
      <c r="G11" s="6">
        <f t="shared" si="1"/>
        <v>0.2222222222</v>
      </c>
      <c r="H11" s="6">
        <f t="shared" si="2"/>
        <v>1</v>
      </c>
      <c r="I11" s="6">
        <f t="shared" si="3"/>
        <v>0.3636363636</v>
      </c>
      <c r="J11" s="6">
        <f t="shared" si="4"/>
        <v>0.9950721577</v>
      </c>
      <c r="K11" s="6">
        <f t="shared" si="5"/>
        <v>0.9950790861</v>
      </c>
      <c r="L11" s="6">
        <f t="shared" si="6"/>
        <v>0.004920913884</v>
      </c>
      <c r="O11" s="7">
        <f t="shared" si="7"/>
        <v>4</v>
      </c>
    </row>
    <row r="12">
      <c r="A12" s="1">
        <v>10.0</v>
      </c>
      <c r="B12" s="4" t="s">
        <v>25</v>
      </c>
      <c r="C12" s="5">
        <v>47.0</v>
      </c>
      <c r="D12" s="5">
        <v>2766.0</v>
      </c>
      <c r="E12" s="5">
        <v>31.0</v>
      </c>
      <c r="F12" s="5">
        <v>1.0</v>
      </c>
      <c r="G12" s="6">
        <f t="shared" si="1"/>
        <v>0.6025641026</v>
      </c>
      <c r="H12" s="6">
        <f t="shared" si="2"/>
        <v>0.9791666667</v>
      </c>
      <c r="I12" s="6">
        <f t="shared" si="3"/>
        <v>0.746031746</v>
      </c>
      <c r="J12" s="6">
        <f t="shared" si="4"/>
        <v>0.9889166965</v>
      </c>
      <c r="K12" s="6">
        <f t="shared" si="5"/>
        <v>0.9887521968</v>
      </c>
      <c r="L12" s="6">
        <f t="shared" si="6"/>
        <v>0.01124780316</v>
      </c>
      <c r="O12" s="7">
        <f t="shared" si="7"/>
        <v>48</v>
      </c>
    </row>
    <row r="13">
      <c r="A13" s="1">
        <v>11.0</v>
      </c>
      <c r="B13" s="4" t="s">
        <v>26</v>
      </c>
      <c r="C13" s="5">
        <v>149.0</v>
      </c>
      <c r="D13" s="5">
        <v>2651.0</v>
      </c>
      <c r="E13" s="5">
        <v>31.0</v>
      </c>
      <c r="F13" s="5">
        <v>14.0</v>
      </c>
      <c r="G13" s="6">
        <f t="shared" si="1"/>
        <v>0.8277777778</v>
      </c>
      <c r="H13" s="6">
        <f t="shared" si="2"/>
        <v>0.9141104294</v>
      </c>
      <c r="I13" s="6">
        <f t="shared" si="3"/>
        <v>0.8688046647</v>
      </c>
      <c r="J13" s="6">
        <f t="shared" si="4"/>
        <v>0.9884414616</v>
      </c>
      <c r="K13" s="6">
        <f t="shared" si="5"/>
        <v>0.9841827768</v>
      </c>
      <c r="L13" s="6">
        <f t="shared" si="6"/>
        <v>0.0158172232</v>
      </c>
      <c r="O13" s="7">
        <f t="shared" si="7"/>
        <v>163</v>
      </c>
    </row>
    <row r="14">
      <c r="A14" s="1">
        <v>12.0</v>
      </c>
      <c r="B14" s="4" t="s">
        <v>27</v>
      </c>
      <c r="C14" s="5">
        <v>163.0</v>
      </c>
      <c r="D14" s="5">
        <v>2608.0</v>
      </c>
      <c r="E14" s="5">
        <v>53.0</v>
      </c>
      <c r="F14" s="5">
        <v>21.0</v>
      </c>
      <c r="G14" s="6">
        <f t="shared" si="1"/>
        <v>0.7546296296</v>
      </c>
      <c r="H14" s="6">
        <f t="shared" si="2"/>
        <v>0.8858695652</v>
      </c>
      <c r="I14" s="6">
        <f t="shared" si="3"/>
        <v>0.815</v>
      </c>
      <c r="J14" s="6">
        <f t="shared" si="4"/>
        <v>0.9800826757</v>
      </c>
      <c r="K14" s="6">
        <f t="shared" si="5"/>
        <v>0.9739894552</v>
      </c>
      <c r="L14" s="6">
        <f t="shared" si="6"/>
        <v>0.02601054482</v>
      </c>
      <c r="O14" s="7">
        <f t="shared" si="7"/>
        <v>184</v>
      </c>
    </row>
    <row r="15">
      <c r="A15" s="1">
        <v>13.0</v>
      </c>
      <c r="B15" s="4" t="s">
        <v>28</v>
      </c>
      <c r="C15" s="5">
        <v>219.0</v>
      </c>
      <c r="D15" s="5">
        <v>2580.0</v>
      </c>
      <c r="E15" s="5">
        <v>26.0</v>
      </c>
      <c r="F15" s="5">
        <v>20.0</v>
      </c>
      <c r="G15" s="6">
        <f t="shared" si="1"/>
        <v>0.893877551</v>
      </c>
      <c r="H15" s="6">
        <f t="shared" si="2"/>
        <v>0.9163179916</v>
      </c>
      <c r="I15" s="6">
        <f t="shared" si="3"/>
        <v>0.9049586777</v>
      </c>
      <c r="J15" s="6">
        <f t="shared" si="4"/>
        <v>0.9900230238</v>
      </c>
      <c r="K15" s="6">
        <f t="shared" si="5"/>
        <v>0.983831283</v>
      </c>
      <c r="L15" s="6">
        <f t="shared" si="6"/>
        <v>0.01616871705</v>
      </c>
      <c r="O15" s="7">
        <f t="shared" si="7"/>
        <v>239</v>
      </c>
    </row>
    <row r="16">
      <c r="A16" s="1">
        <v>14.0</v>
      </c>
      <c r="B16" s="4" t="s">
        <v>29</v>
      </c>
      <c r="C16" s="5">
        <v>295.0</v>
      </c>
      <c r="D16" s="5">
        <v>2355.0</v>
      </c>
      <c r="E16" s="5">
        <v>23.0</v>
      </c>
      <c r="F16" s="5">
        <v>172.0</v>
      </c>
      <c r="G16" s="6">
        <f t="shared" si="1"/>
        <v>0.927672956</v>
      </c>
      <c r="H16" s="6">
        <f t="shared" si="2"/>
        <v>0.6316916488</v>
      </c>
      <c r="I16" s="6">
        <f t="shared" si="3"/>
        <v>0.7515923567</v>
      </c>
      <c r="J16" s="6">
        <f t="shared" si="4"/>
        <v>0.9903280067</v>
      </c>
      <c r="K16" s="6">
        <f t="shared" si="5"/>
        <v>0.9314586995</v>
      </c>
      <c r="L16" s="6">
        <f t="shared" si="6"/>
        <v>0.06854130053</v>
      </c>
      <c r="O16" s="7">
        <f t="shared" si="7"/>
        <v>467</v>
      </c>
    </row>
    <row r="17">
      <c r="A17" s="1">
        <v>15.0</v>
      </c>
      <c r="B17" s="4" t="s">
        <v>30</v>
      </c>
      <c r="C17" s="5">
        <v>86.0</v>
      </c>
      <c r="D17" s="5">
        <v>2702.0</v>
      </c>
      <c r="E17" s="5">
        <v>38.0</v>
      </c>
      <c r="F17" s="5">
        <v>19.0</v>
      </c>
      <c r="G17" s="6">
        <f t="shared" si="1"/>
        <v>0.6935483871</v>
      </c>
      <c r="H17" s="6">
        <f t="shared" si="2"/>
        <v>0.819047619</v>
      </c>
      <c r="I17" s="6">
        <f t="shared" si="3"/>
        <v>0.7510917031</v>
      </c>
      <c r="J17" s="6">
        <f t="shared" si="4"/>
        <v>0.9861313869</v>
      </c>
      <c r="K17" s="6">
        <f t="shared" si="5"/>
        <v>0.9799648506</v>
      </c>
      <c r="L17" s="6">
        <f t="shared" si="6"/>
        <v>0.02003514938</v>
      </c>
      <c r="O17" s="7">
        <f t="shared" si="7"/>
        <v>105</v>
      </c>
    </row>
    <row r="18">
      <c r="A18" s="1">
        <v>16.0</v>
      </c>
      <c r="B18" s="4" t="s">
        <v>31</v>
      </c>
      <c r="C18" s="5">
        <v>50.0</v>
      </c>
      <c r="D18" s="5">
        <v>2759.0</v>
      </c>
      <c r="E18" s="5">
        <v>33.0</v>
      </c>
      <c r="F18" s="5">
        <v>3.0</v>
      </c>
      <c r="G18" s="6">
        <f t="shared" si="1"/>
        <v>0.6024096386</v>
      </c>
      <c r="H18" s="6">
        <f t="shared" si="2"/>
        <v>0.9433962264</v>
      </c>
      <c r="I18" s="6">
        <f t="shared" si="3"/>
        <v>0.7352941176</v>
      </c>
      <c r="J18" s="6">
        <f t="shared" si="4"/>
        <v>0.9881805158</v>
      </c>
      <c r="K18" s="6">
        <f t="shared" si="5"/>
        <v>0.9873462214</v>
      </c>
      <c r="L18" s="6">
        <f t="shared" si="6"/>
        <v>0.01265377856</v>
      </c>
      <c r="O18" s="7">
        <f t="shared" si="7"/>
        <v>53</v>
      </c>
    </row>
    <row r="19">
      <c r="A19" s="2" t="s">
        <v>32</v>
      </c>
      <c r="C19" s="7">
        <f t="shared" ref="C19:F19" si="8">SUM(C2:C18)</f>
        <v>2252</v>
      </c>
      <c r="D19" s="7">
        <f t="shared" si="8"/>
        <v>44927</v>
      </c>
      <c r="E19" s="7">
        <f t="shared" si="8"/>
        <v>593</v>
      </c>
      <c r="F19" s="7">
        <f t="shared" si="8"/>
        <v>593</v>
      </c>
      <c r="G19" s="8">
        <v>0.7915641476274166</v>
      </c>
      <c r="H19" s="8">
        <v>0.7915641476274166</v>
      </c>
      <c r="I19" s="8">
        <v>0.7915641476274166</v>
      </c>
      <c r="J19" s="8">
        <v>0.9869727592267136</v>
      </c>
      <c r="K19" s="8">
        <v>0.9754781350149901</v>
      </c>
      <c r="L19" s="8">
        <v>0.024521864985009856</v>
      </c>
      <c r="M19" s="8">
        <v>0.7915641476274166</v>
      </c>
      <c r="N19" s="8">
        <v>0.7915641476274166</v>
      </c>
      <c r="O19" s="7">
        <f>SUM(O2:O18)</f>
        <v>2845</v>
      </c>
    </row>
    <row r="20">
      <c r="G20" s="6">
        <f t="shared" ref="G20:K20" si="9">MIN(G2:G19)</f>
        <v>0.2222222222</v>
      </c>
      <c r="H20" s="6">
        <f t="shared" si="9"/>
        <v>0.6316916488</v>
      </c>
      <c r="I20" s="6">
        <f t="shared" si="9"/>
        <v>0.3636363636</v>
      </c>
      <c r="J20" s="6">
        <f t="shared" si="9"/>
        <v>0.9799405646</v>
      </c>
      <c r="K20" s="6">
        <f t="shared" si="9"/>
        <v>0.9314586995</v>
      </c>
    </row>
    <row r="21">
      <c r="G21" s="6">
        <f t="shared" ref="G21:K21" si="10">max(G2:G18)</f>
        <v>0.9277777778</v>
      </c>
      <c r="H21" s="6">
        <f t="shared" si="10"/>
        <v>1</v>
      </c>
      <c r="I21" s="6">
        <f t="shared" si="10"/>
        <v>0.9049586777</v>
      </c>
      <c r="J21" s="6">
        <f t="shared" si="10"/>
        <v>0.9950721577</v>
      </c>
      <c r="K21" s="6">
        <f t="shared" si="10"/>
        <v>0.9950790861</v>
      </c>
    </row>
    <row r="23">
      <c r="A23" s="9" t="s">
        <v>33</v>
      </c>
    </row>
    <row r="24"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123.0</v>
      </c>
      <c r="C25" s="5">
        <v>11.0</v>
      </c>
      <c r="D25" s="5">
        <v>7.0</v>
      </c>
      <c r="E25" s="5">
        <v>0.0</v>
      </c>
      <c r="F25" s="5">
        <v>0.0</v>
      </c>
      <c r="G25" s="5">
        <v>3.0</v>
      </c>
      <c r="H25" s="5">
        <v>1.0</v>
      </c>
      <c r="I25" s="5">
        <v>11.0</v>
      </c>
      <c r="J25" s="5">
        <v>10.0</v>
      </c>
      <c r="K25" s="5">
        <v>0.0</v>
      </c>
      <c r="L25" s="5">
        <v>0.0</v>
      </c>
      <c r="M25" s="5">
        <v>0.0</v>
      </c>
      <c r="N25" s="5">
        <v>0.0</v>
      </c>
      <c r="O25" s="5">
        <v>1.0</v>
      </c>
      <c r="P25" s="5">
        <v>7.0</v>
      </c>
      <c r="Q25" s="5">
        <v>3.0</v>
      </c>
      <c r="R25" s="5">
        <v>0.0</v>
      </c>
      <c r="S25" s="7">
        <f>IFERROR(__xludf.DUMMYFUNCTION("LARGE(UNIQUE(B25:R25),2)"),11.0)</f>
        <v>11</v>
      </c>
      <c r="T25" s="7">
        <f t="shared" ref="T25:T41" si="11">S25/O2</f>
        <v>0.07189542484</v>
      </c>
    </row>
    <row r="26">
      <c r="A26" s="10">
        <v>1.0</v>
      </c>
      <c r="B26" s="5">
        <v>3.0</v>
      </c>
      <c r="C26" s="5">
        <v>178.0</v>
      </c>
      <c r="D26" s="5">
        <v>15.0</v>
      </c>
      <c r="E26" s="5">
        <v>0.0</v>
      </c>
      <c r="F26" s="5">
        <v>0.0</v>
      </c>
      <c r="G26" s="5">
        <v>4.0</v>
      </c>
      <c r="H26" s="5">
        <v>7.0</v>
      </c>
      <c r="I26" s="5">
        <v>0.0</v>
      </c>
      <c r="J26" s="5">
        <v>4.0</v>
      </c>
      <c r="K26" s="5">
        <v>0.0</v>
      </c>
      <c r="L26" s="5">
        <v>0.0</v>
      </c>
      <c r="M26" s="5">
        <v>0.0</v>
      </c>
      <c r="N26" s="5">
        <v>0.0</v>
      </c>
      <c r="O26" s="5">
        <v>2.0</v>
      </c>
      <c r="P26" s="5">
        <v>11.0</v>
      </c>
      <c r="Q26" s="5">
        <v>0.0</v>
      </c>
      <c r="R26" s="5">
        <v>0.0</v>
      </c>
      <c r="S26" s="7">
        <f>IFERROR(__xludf.DUMMYFUNCTION("LARGE(UNIQUE(B26:R26),2)"),15.0)</f>
        <v>15</v>
      </c>
      <c r="T26" s="7">
        <f t="shared" si="11"/>
        <v>0.0622406639</v>
      </c>
    </row>
    <row r="27">
      <c r="A27" s="10">
        <v>2.0</v>
      </c>
      <c r="B27" s="5">
        <v>4.0</v>
      </c>
      <c r="C27" s="5">
        <v>12.0</v>
      </c>
      <c r="D27" s="5">
        <v>121.0</v>
      </c>
      <c r="E27" s="5">
        <v>0.0</v>
      </c>
      <c r="F27" s="5">
        <v>0.0</v>
      </c>
      <c r="G27" s="5">
        <v>8.0</v>
      </c>
      <c r="H27" s="5">
        <v>5.0</v>
      </c>
      <c r="I27" s="5">
        <v>1.0</v>
      </c>
      <c r="J27" s="5">
        <v>5.0</v>
      </c>
      <c r="K27" s="5">
        <v>0.0</v>
      </c>
      <c r="L27" s="5">
        <v>0.0</v>
      </c>
      <c r="M27" s="5">
        <v>0.0</v>
      </c>
      <c r="N27" s="5">
        <v>0.0</v>
      </c>
      <c r="O27" s="5">
        <v>1.0</v>
      </c>
      <c r="P27" s="5">
        <v>1.0</v>
      </c>
      <c r="Q27" s="5">
        <v>0.0</v>
      </c>
      <c r="R27" s="5">
        <v>0.0</v>
      </c>
      <c r="S27" s="7">
        <f>IFERROR(__xludf.DUMMYFUNCTION("LARGE(UNIQUE(B27:R27),2)"),12.0)</f>
        <v>12</v>
      </c>
      <c r="T27" s="7">
        <f t="shared" si="11"/>
        <v>0.07792207792</v>
      </c>
    </row>
    <row r="28">
      <c r="A28" s="10">
        <v>3.0</v>
      </c>
      <c r="B28" s="5">
        <v>0.0</v>
      </c>
      <c r="C28" s="5">
        <v>3.0</v>
      </c>
      <c r="D28" s="5">
        <v>1.0</v>
      </c>
      <c r="E28" s="5">
        <v>13.0</v>
      </c>
      <c r="F28" s="5">
        <v>0.0</v>
      </c>
      <c r="G28" s="5">
        <v>1.0</v>
      </c>
      <c r="H28" s="5">
        <v>3.0</v>
      </c>
      <c r="I28" s="5">
        <v>0.0</v>
      </c>
      <c r="J28" s="5">
        <v>1.0</v>
      </c>
      <c r="K28" s="5">
        <v>0.0</v>
      </c>
      <c r="L28" s="5">
        <v>0.0</v>
      </c>
      <c r="M28" s="5">
        <v>1.0</v>
      </c>
      <c r="N28" s="5">
        <v>3.0</v>
      </c>
      <c r="O28" s="5">
        <v>0.0</v>
      </c>
      <c r="P28" s="5">
        <v>2.0</v>
      </c>
      <c r="Q28" s="5">
        <v>0.0</v>
      </c>
      <c r="R28" s="5">
        <v>0.0</v>
      </c>
      <c r="S28" s="7">
        <f>IFERROR(__xludf.DUMMYFUNCTION("LARGE(UNIQUE(B28:R28),2)"),3.0)</f>
        <v>3</v>
      </c>
      <c r="T28" s="7">
        <f t="shared" si="11"/>
        <v>0.2307692308</v>
      </c>
    </row>
    <row r="29">
      <c r="A29" s="10">
        <v>4.0</v>
      </c>
      <c r="B29" s="5">
        <v>0.0</v>
      </c>
      <c r="C29" s="5">
        <v>1.0</v>
      </c>
      <c r="D29" s="5">
        <v>0.0</v>
      </c>
      <c r="E29" s="5">
        <v>0.0</v>
      </c>
      <c r="F29" s="5">
        <v>14.0</v>
      </c>
      <c r="G29" s="5">
        <v>2.0</v>
      </c>
      <c r="H29" s="5">
        <v>24.0</v>
      </c>
      <c r="I29" s="5">
        <v>0.0</v>
      </c>
      <c r="J29" s="5">
        <v>2.0</v>
      </c>
      <c r="K29" s="5">
        <v>0.0</v>
      </c>
      <c r="L29" s="5">
        <v>0.0</v>
      </c>
      <c r="M29" s="5">
        <v>1.0</v>
      </c>
      <c r="N29" s="5">
        <v>1.0</v>
      </c>
      <c r="O29" s="5">
        <v>1.0</v>
      </c>
      <c r="P29" s="5">
        <v>11.0</v>
      </c>
      <c r="Q29" s="5">
        <v>0.0</v>
      </c>
      <c r="R29" s="5">
        <v>1.0</v>
      </c>
      <c r="S29" s="7">
        <f>IFERROR(__xludf.DUMMYFUNCTION("LARGE(UNIQUE(B29:R29),2)"),14.0)</f>
        <v>14</v>
      </c>
      <c r="T29" s="7">
        <f t="shared" si="11"/>
        <v>1</v>
      </c>
    </row>
    <row r="30">
      <c r="A30" s="10">
        <v>5.0</v>
      </c>
      <c r="B30" s="5">
        <v>6.0</v>
      </c>
      <c r="C30" s="5">
        <v>18.0</v>
      </c>
      <c r="D30" s="5">
        <v>4.0</v>
      </c>
      <c r="E30" s="5">
        <v>0.0</v>
      </c>
      <c r="F30" s="5">
        <v>0.0</v>
      </c>
      <c r="G30" s="5">
        <v>139.0</v>
      </c>
      <c r="H30" s="5">
        <v>13.0</v>
      </c>
      <c r="I30" s="5">
        <v>4.0</v>
      </c>
      <c r="J30" s="5">
        <v>1.0</v>
      </c>
      <c r="K30" s="5">
        <v>0.0</v>
      </c>
      <c r="L30" s="5">
        <v>0.0</v>
      </c>
      <c r="M30" s="5">
        <v>0.0</v>
      </c>
      <c r="N30" s="5">
        <v>1.0</v>
      </c>
      <c r="O30" s="5">
        <v>1.0</v>
      </c>
      <c r="P30" s="5">
        <v>3.0</v>
      </c>
      <c r="Q30" s="5">
        <v>0.0</v>
      </c>
      <c r="R30" s="5">
        <v>0.0</v>
      </c>
      <c r="S30" s="7">
        <f>IFERROR(__xludf.DUMMYFUNCTION("LARGE(UNIQUE(B30:R30),2)"),18.0)</f>
        <v>18</v>
      </c>
      <c r="T30" s="7">
        <f t="shared" si="11"/>
        <v>0.1034482759</v>
      </c>
    </row>
    <row r="31">
      <c r="A31" s="10">
        <v>6.0</v>
      </c>
      <c r="B31" s="5">
        <v>0.0</v>
      </c>
      <c r="C31" s="5">
        <v>4.0</v>
      </c>
      <c r="D31" s="5">
        <v>1.0</v>
      </c>
      <c r="E31" s="5">
        <v>0.0</v>
      </c>
      <c r="F31" s="5">
        <v>0.0</v>
      </c>
      <c r="G31" s="5">
        <v>2.0</v>
      </c>
      <c r="H31" s="5">
        <v>334.0</v>
      </c>
      <c r="I31" s="5">
        <v>1.0</v>
      </c>
      <c r="J31" s="5">
        <v>1.0</v>
      </c>
      <c r="K31" s="5">
        <v>0.0</v>
      </c>
      <c r="L31" s="5">
        <v>0.0</v>
      </c>
      <c r="M31" s="5">
        <v>0.0</v>
      </c>
      <c r="N31" s="5">
        <v>0.0</v>
      </c>
      <c r="O31" s="5">
        <v>1.0</v>
      </c>
      <c r="P31" s="5">
        <v>14.0</v>
      </c>
      <c r="Q31" s="5">
        <v>1.0</v>
      </c>
      <c r="R31" s="5">
        <v>1.0</v>
      </c>
      <c r="S31" s="7">
        <f>IFERROR(__xludf.DUMMYFUNCTION("LARGE(UNIQUE(B31:R31),2)"),14.0)</f>
        <v>14</v>
      </c>
      <c r="T31" s="7">
        <f t="shared" si="11"/>
        <v>0.03181818182</v>
      </c>
    </row>
    <row r="32">
      <c r="A32" s="10">
        <v>7.0</v>
      </c>
      <c r="B32" s="5">
        <v>8.0</v>
      </c>
      <c r="C32" s="5">
        <v>6.0</v>
      </c>
      <c r="D32" s="5">
        <v>1.0</v>
      </c>
      <c r="E32" s="5">
        <v>0.0</v>
      </c>
      <c r="F32" s="5">
        <v>0.0</v>
      </c>
      <c r="G32" s="5">
        <v>4.0</v>
      </c>
      <c r="H32" s="5">
        <v>6.0</v>
      </c>
      <c r="I32" s="5">
        <v>88.0</v>
      </c>
      <c r="J32" s="5">
        <v>6.0</v>
      </c>
      <c r="K32" s="5">
        <v>0.0</v>
      </c>
      <c r="L32" s="5">
        <v>1.0</v>
      </c>
      <c r="M32" s="5">
        <v>1.0</v>
      </c>
      <c r="N32" s="5">
        <v>0.0</v>
      </c>
      <c r="O32" s="5">
        <v>0.0</v>
      </c>
      <c r="P32" s="5">
        <v>5.0</v>
      </c>
      <c r="Q32" s="5">
        <v>0.0</v>
      </c>
      <c r="R32" s="5">
        <v>0.0</v>
      </c>
      <c r="S32" s="7">
        <f>IFERROR(__xludf.DUMMYFUNCTION("LARGE(UNIQUE(B32:R32),2)"),8.0)</f>
        <v>8</v>
      </c>
      <c r="T32" s="7">
        <f t="shared" si="11"/>
        <v>0.07407407407</v>
      </c>
    </row>
    <row r="33">
      <c r="A33" s="10">
        <v>8.0</v>
      </c>
      <c r="B33" s="5">
        <v>3.0</v>
      </c>
      <c r="C33" s="5">
        <v>4.0</v>
      </c>
      <c r="D33" s="5">
        <v>1.0</v>
      </c>
      <c r="E33" s="5">
        <v>0.0</v>
      </c>
      <c r="F33" s="5">
        <v>0.0</v>
      </c>
      <c r="G33" s="5">
        <v>2.0</v>
      </c>
      <c r="H33" s="5">
        <v>8.0</v>
      </c>
      <c r="I33" s="5">
        <v>2.0</v>
      </c>
      <c r="J33" s="5">
        <v>229.0</v>
      </c>
      <c r="K33" s="5">
        <v>0.0</v>
      </c>
      <c r="L33" s="5">
        <v>0.0</v>
      </c>
      <c r="M33" s="5">
        <v>0.0</v>
      </c>
      <c r="N33" s="5">
        <v>1.0</v>
      </c>
      <c r="O33" s="5">
        <v>1.0</v>
      </c>
      <c r="P33" s="5">
        <v>9.0</v>
      </c>
      <c r="Q33" s="5">
        <v>2.0</v>
      </c>
      <c r="R33" s="5">
        <v>0.0</v>
      </c>
      <c r="S33" s="7">
        <f>IFERROR(__xludf.DUMMYFUNCTION("LARGE(UNIQUE(B33:R33),2)"),9.0)</f>
        <v>9</v>
      </c>
      <c r="T33" s="7">
        <f t="shared" si="11"/>
        <v>0.03157894737</v>
      </c>
    </row>
    <row r="34">
      <c r="A34" s="10">
        <v>9.0</v>
      </c>
      <c r="B34" s="5">
        <v>0.0</v>
      </c>
      <c r="C34" s="5">
        <v>1.0</v>
      </c>
      <c r="D34" s="5">
        <v>0.0</v>
      </c>
      <c r="E34" s="5">
        <v>0.0</v>
      </c>
      <c r="F34" s="5">
        <v>0.0</v>
      </c>
      <c r="G34" s="5">
        <v>0.0</v>
      </c>
      <c r="H34" s="5">
        <v>1.0</v>
      </c>
      <c r="I34" s="5">
        <v>0.0</v>
      </c>
      <c r="J34" s="5">
        <v>4.0</v>
      </c>
      <c r="K34" s="5">
        <v>4.0</v>
      </c>
      <c r="L34" s="5">
        <v>0.0</v>
      </c>
      <c r="M34" s="5">
        <v>0.0</v>
      </c>
      <c r="N34" s="5">
        <v>0.0</v>
      </c>
      <c r="O34" s="5">
        <v>0.0</v>
      </c>
      <c r="P34" s="5">
        <v>8.0</v>
      </c>
      <c r="Q34" s="5">
        <v>0.0</v>
      </c>
      <c r="R34" s="5">
        <v>0.0</v>
      </c>
      <c r="S34" s="7">
        <f>IFERROR(__xludf.DUMMYFUNCTION("LARGE(UNIQUE(B34:R34),2)"),4.0)</f>
        <v>4</v>
      </c>
      <c r="T34" s="7">
        <f t="shared" si="11"/>
        <v>1</v>
      </c>
    </row>
    <row r="35">
      <c r="A35" s="10">
        <v>10.0</v>
      </c>
      <c r="B35" s="5">
        <v>3.0</v>
      </c>
      <c r="C35" s="5">
        <v>1.0</v>
      </c>
      <c r="D35" s="5">
        <v>1.0</v>
      </c>
      <c r="E35" s="5">
        <v>0.0</v>
      </c>
      <c r="F35" s="5">
        <v>0.0</v>
      </c>
      <c r="G35" s="5">
        <v>4.0</v>
      </c>
      <c r="H35" s="5">
        <v>2.0</v>
      </c>
      <c r="I35" s="5">
        <v>0.0</v>
      </c>
      <c r="J35" s="5">
        <v>12.0</v>
      </c>
      <c r="K35" s="5">
        <v>0.0</v>
      </c>
      <c r="L35" s="5">
        <v>47.0</v>
      </c>
      <c r="M35" s="5">
        <v>0.0</v>
      </c>
      <c r="N35" s="5">
        <v>1.0</v>
      </c>
      <c r="O35" s="5">
        <v>2.0</v>
      </c>
      <c r="P35" s="5">
        <v>4.0</v>
      </c>
      <c r="Q35" s="5">
        <v>1.0</v>
      </c>
      <c r="R35" s="5">
        <v>0.0</v>
      </c>
      <c r="S35" s="7">
        <f>IFERROR(__xludf.DUMMYFUNCTION("LARGE(UNIQUE(B35:R35),2)"),12.0)</f>
        <v>12</v>
      </c>
      <c r="T35" s="7">
        <f t="shared" si="11"/>
        <v>0.25</v>
      </c>
    </row>
    <row r="36">
      <c r="A36" s="10">
        <v>11.0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3.0</v>
      </c>
      <c r="I36" s="5">
        <v>0.0</v>
      </c>
      <c r="J36" s="5">
        <v>0.0</v>
      </c>
      <c r="K36" s="5">
        <v>0.0</v>
      </c>
      <c r="L36" s="5">
        <v>0.0</v>
      </c>
      <c r="M36" s="5">
        <v>149.0</v>
      </c>
      <c r="N36" s="5">
        <v>2.0</v>
      </c>
      <c r="O36" s="5">
        <v>5.0</v>
      </c>
      <c r="P36" s="5">
        <v>19.0</v>
      </c>
      <c r="Q36" s="5">
        <v>2.0</v>
      </c>
      <c r="R36" s="5">
        <v>0.0</v>
      </c>
      <c r="S36" s="7">
        <f>IFERROR(__xludf.DUMMYFUNCTION("LARGE(UNIQUE(B36:R36),2)"),19.0)</f>
        <v>19</v>
      </c>
      <c r="T36" s="7">
        <f t="shared" si="11"/>
        <v>0.1165644172</v>
      </c>
    </row>
    <row r="37">
      <c r="A37" s="10">
        <v>12.0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4.0</v>
      </c>
      <c r="I37" s="5">
        <v>0.0</v>
      </c>
      <c r="J37" s="5">
        <v>2.0</v>
      </c>
      <c r="K37" s="5">
        <v>0.0</v>
      </c>
      <c r="L37" s="5">
        <v>0.0</v>
      </c>
      <c r="M37" s="5">
        <v>5.0</v>
      </c>
      <c r="N37" s="5">
        <v>163.0</v>
      </c>
      <c r="O37" s="5">
        <v>3.0</v>
      </c>
      <c r="P37" s="5">
        <v>33.0</v>
      </c>
      <c r="Q37" s="5">
        <v>6.0</v>
      </c>
      <c r="R37" s="5">
        <v>0.0</v>
      </c>
      <c r="S37" s="7">
        <f>IFERROR(__xludf.DUMMYFUNCTION("LARGE(UNIQUE(B37:R37),2)"),33.0)</f>
        <v>33</v>
      </c>
      <c r="T37" s="7">
        <f t="shared" si="11"/>
        <v>0.1793478261</v>
      </c>
    </row>
    <row r="38">
      <c r="A38" s="10">
        <v>13.0</v>
      </c>
      <c r="B38" s="5">
        <v>1.0</v>
      </c>
      <c r="C38" s="5">
        <v>1.0</v>
      </c>
      <c r="D38" s="5">
        <v>1.0</v>
      </c>
      <c r="E38" s="5">
        <v>0.0</v>
      </c>
      <c r="F38" s="5">
        <v>0.0</v>
      </c>
      <c r="G38" s="5">
        <v>2.0</v>
      </c>
      <c r="H38" s="5">
        <v>3.0</v>
      </c>
      <c r="I38" s="5">
        <v>1.0</v>
      </c>
      <c r="J38" s="5">
        <v>2.0</v>
      </c>
      <c r="K38" s="5">
        <v>0.0</v>
      </c>
      <c r="L38" s="5">
        <v>0.0</v>
      </c>
      <c r="M38" s="5">
        <v>3.0</v>
      </c>
      <c r="N38" s="5">
        <v>2.0</v>
      </c>
      <c r="O38" s="5">
        <v>219.0</v>
      </c>
      <c r="P38" s="5">
        <v>9.0</v>
      </c>
      <c r="Q38" s="5">
        <v>0.0</v>
      </c>
      <c r="R38" s="5">
        <v>1.0</v>
      </c>
      <c r="S38" s="7">
        <f>IFERROR(__xludf.DUMMYFUNCTION("LARGE(UNIQUE(B38:R38),2)"),9.0)</f>
        <v>9</v>
      </c>
      <c r="T38" s="7">
        <f t="shared" si="11"/>
        <v>0.03765690377</v>
      </c>
    </row>
    <row r="39">
      <c r="A39" s="10">
        <v>14.0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7.0</v>
      </c>
      <c r="I39" s="5">
        <v>0.0</v>
      </c>
      <c r="J39" s="5">
        <v>5.0</v>
      </c>
      <c r="K39" s="5">
        <v>0.0</v>
      </c>
      <c r="L39" s="5">
        <v>0.0</v>
      </c>
      <c r="M39" s="5">
        <v>1.0</v>
      </c>
      <c r="N39" s="5">
        <v>5.0</v>
      </c>
      <c r="O39" s="5">
        <v>1.0</v>
      </c>
      <c r="P39" s="5">
        <v>295.0</v>
      </c>
      <c r="Q39" s="5">
        <v>4.0</v>
      </c>
      <c r="R39" s="5">
        <v>0.0</v>
      </c>
      <c r="S39" s="7">
        <f>IFERROR(__xludf.DUMMYFUNCTION("LARGE(UNIQUE(B39:R39),2)"),7.0)</f>
        <v>7</v>
      </c>
      <c r="T39" s="7">
        <f t="shared" si="11"/>
        <v>0.01498929336</v>
      </c>
    </row>
    <row r="40">
      <c r="A40" s="10">
        <v>15.0</v>
      </c>
      <c r="B40" s="5">
        <v>2.0</v>
      </c>
      <c r="C40" s="5">
        <v>1.0</v>
      </c>
      <c r="D40" s="5">
        <v>0.0</v>
      </c>
      <c r="E40" s="5">
        <v>0.0</v>
      </c>
      <c r="F40" s="5">
        <v>0.0</v>
      </c>
      <c r="G40" s="5">
        <v>0.0</v>
      </c>
      <c r="H40" s="5">
        <v>4.0</v>
      </c>
      <c r="I40" s="5">
        <v>0.0</v>
      </c>
      <c r="J40" s="5">
        <v>1.0</v>
      </c>
      <c r="K40" s="5">
        <v>0.0</v>
      </c>
      <c r="L40" s="5">
        <v>0.0</v>
      </c>
      <c r="M40" s="5">
        <v>2.0</v>
      </c>
      <c r="N40" s="5">
        <v>4.0</v>
      </c>
      <c r="O40" s="5">
        <v>0.0</v>
      </c>
      <c r="P40" s="5">
        <v>24.0</v>
      </c>
      <c r="Q40" s="5">
        <v>86.0</v>
      </c>
      <c r="R40" s="5">
        <v>0.0</v>
      </c>
      <c r="S40" s="7">
        <f>IFERROR(__xludf.DUMMYFUNCTION("LARGE(UNIQUE(B40:R40),2)"),24.0)</f>
        <v>24</v>
      </c>
      <c r="T40" s="7">
        <f t="shared" si="11"/>
        <v>0.2285714286</v>
      </c>
    </row>
    <row r="41">
      <c r="A41" s="10">
        <v>16.0</v>
      </c>
      <c r="B41" s="5">
        <v>0.0</v>
      </c>
      <c r="C41" s="5">
        <v>0.0</v>
      </c>
      <c r="D41" s="5">
        <v>1.0</v>
      </c>
      <c r="E41" s="5">
        <v>0.0</v>
      </c>
      <c r="F41" s="5">
        <v>0.0</v>
      </c>
      <c r="G41" s="5">
        <v>3.0</v>
      </c>
      <c r="H41" s="5">
        <v>15.0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1.0</v>
      </c>
      <c r="O41" s="5">
        <v>1.0</v>
      </c>
      <c r="P41" s="5">
        <v>12.0</v>
      </c>
      <c r="Q41" s="5">
        <v>0.0</v>
      </c>
      <c r="R41" s="5">
        <v>50.0</v>
      </c>
      <c r="S41" s="7">
        <f>IFERROR(__xludf.DUMMYFUNCTION("LARGE(UNIQUE(B41:R41),2)"),15.0)</f>
        <v>15</v>
      </c>
      <c r="T41" s="7">
        <f t="shared" si="11"/>
        <v>0.2830188679</v>
      </c>
    </row>
    <row r="42">
      <c r="A42" s="10"/>
      <c r="B42" s="7">
        <f>IFERROR(__xludf.DUMMYFUNCTION("LARGE(UNIQUE(B25:B41),2)"),8.0)</f>
        <v>8</v>
      </c>
      <c r="C42" s="7">
        <f>IFERROR(__xludf.DUMMYFUNCTION("LARGE(UNIQUE(C25:C41),2)"),18.0)</f>
        <v>18</v>
      </c>
      <c r="D42" s="7">
        <f>IFERROR(__xludf.DUMMYFUNCTION("LARGE(UNIQUE(D25:D41),2)"),15.0)</f>
        <v>15</v>
      </c>
      <c r="E42" s="7">
        <f>IFERROR(__xludf.DUMMYFUNCTION("LARGE(UNIQUE(E25:E41),2)"),0.0)</f>
        <v>0</v>
      </c>
      <c r="F42" s="7">
        <f>IFERROR(__xludf.DUMMYFUNCTION("LARGE(UNIQUE(F25:F41),2)"),0.0)</f>
        <v>0</v>
      </c>
      <c r="G42" s="7">
        <f>IFERROR(__xludf.DUMMYFUNCTION("LARGE(UNIQUE(G25:G41),2)"),8.0)</f>
        <v>8</v>
      </c>
      <c r="H42" s="7">
        <f>IFERROR(__xludf.DUMMYFUNCTION("LARGE(UNIQUE(H25:H41),2)"),24.0)</f>
        <v>24</v>
      </c>
      <c r="I42" s="7">
        <f>IFERROR(__xludf.DUMMYFUNCTION("LARGE(UNIQUE(I25:I41),2)"),11.0)</f>
        <v>11</v>
      </c>
      <c r="J42" s="7">
        <f>IFERROR(__xludf.DUMMYFUNCTION("LARGE(UNIQUE(J25:J41),2)"),12.0)</f>
        <v>12</v>
      </c>
      <c r="K42" s="7">
        <f>IFERROR(__xludf.DUMMYFUNCTION("LARGE(UNIQUE(K25:K41),2)"),0.0)</f>
        <v>0</v>
      </c>
      <c r="L42" s="7">
        <f>IFERROR(__xludf.DUMMYFUNCTION("LARGE(UNIQUE(L25:L41),2)"),1.0)</f>
        <v>1</v>
      </c>
      <c r="M42" s="7">
        <f>IFERROR(__xludf.DUMMYFUNCTION("LARGE(UNIQUE(M25:M41),2)"),5.0)</f>
        <v>5</v>
      </c>
      <c r="N42" s="7">
        <f>IFERROR(__xludf.DUMMYFUNCTION("LARGE(UNIQUE(N25:N41),2)"),5.0)</f>
        <v>5</v>
      </c>
      <c r="O42" s="7">
        <f>IFERROR(__xludf.DUMMYFUNCTION("LARGE(UNIQUE(O25:O41),2)"),5.0)</f>
        <v>5</v>
      </c>
      <c r="P42" s="7">
        <f>IFERROR(__xludf.DUMMYFUNCTION("LARGE(UNIQUE(P25:P41),2)"),33.0)</f>
        <v>33</v>
      </c>
      <c r="Q42" s="7">
        <f>IFERROR(__xludf.DUMMYFUNCTION("LARGE(UNIQUE(Q25:Q41),2)"),6.0)</f>
        <v>6</v>
      </c>
      <c r="R42" s="7">
        <f>IFERROR(__xludf.DUMMYFUNCTION("LARGE(UNIQUE(R25:R41),2)"),1.0)</f>
        <v>1</v>
      </c>
      <c r="S42" s="7">
        <f>max(S25:S41)</f>
        <v>33</v>
      </c>
    </row>
    <row r="43">
      <c r="T43" s="7">
        <f>max(T25:T41)</f>
        <v>1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</row>
    <row r="48">
      <c r="A48" s="14">
        <v>0.0</v>
      </c>
      <c r="B48" s="15" t="s">
        <v>38</v>
      </c>
      <c r="C48" s="21">
        <v>226.0</v>
      </c>
      <c r="D48" s="21">
        <v>4391.0</v>
      </c>
      <c r="E48" s="21">
        <v>45.0</v>
      </c>
      <c r="F48" s="21">
        <v>31.0</v>
      </c>
      <c r="G48" s="16">
        <f t="shared" ref="G48:G64" si="12">C48/(C48+E48)</f>
        <v>0.8339483395</v>
      </c>
      <c r="H48" s="16">
        <f t="shared" ref="H48:H64" si="13">C48/(C48+F48)</f>
        <v>0.8793774319</v>
      </c>
      <c r="I48" s="16">
        <f t="shared" ref="I48:I64" si="14">2*H48*G48/(H48+G48)</f>
        <v>0.8560606061</v>
      </c>
      <c r="J48" s="16">
        <f t="shared" ref="J48:J64" si="15">D48/(D48+E48)</f>
        <v>0.9898557259</v>
      </c>
      <c r="K48" s="16">
        <f t="shared" ref="K48:K64" si="16">(C48+D48)/(C48+D48+E48+F48)</f>
        <v>0.983805668</v>
      </c>
      <c r="L48" s="16">
        <f t="shared" ref="L48:L64" si="17">1-K48</f>
        <v>0.01619433198</v>
      </c>
      <c r="M48" s="16"/>
      <c r="N48" s="16"/>
      <c r="O48" s="17">
        <f t="shared" ref="O48:O64" si="18">F48+C48</f>
        <v>257</v>
      </c>
    </row>
    <row r="49">
      <c r="A49" s="14">
        <v>1.0</v>
      </c>
      <c r="B49" s="15" t="s">
        <v>39</v>
      </c>
      <c r="C49" s="21">
        <v>353.0</v>
      </c>
      <c r="D49" s="21">
        <v>4225.0</v>
      </c>
      <c r="E49" s="21">
        <v>40.0</v>
      </c>
      <c r="F49" s="21">
        <v>75.0</v>
      </c>
      <c r="G49" s="16">
        <f t="shared" si="12"/>
        <v>0.8982188295</v>
      </c>
      <c r="H49" s="16">
        <f t="shared" si="13"/>
        <v>0.8247663551</v>
      </c>
      <c r="I49" s="16">
        <f t="shared" si="14"/>
        <v>0.8599269184</v>
      </c>
      <c r="J49" s="16">
        <f t="shared" si="15"/>
        <v>0.9906213365</v>
      </c>
      <c r="K49" s="16">
        <f t="shared" si="16"/>
        <v>0.9754954187</v>
      </c>
      <c r="L49" s="16">
        <f t="shared" si="17"/>
        <v>0.02450458129</v>
      </c>
      <c r="M49" s="16"/>
      <c r="N49" s="16"/>
      <c r="O49" s="17">
        <f t="shared" si="18"/>
        <v>428</v>
      </c>
    </row>
    <row r="50">
      <c r="A50" s="14">
        <v>2.0</v>
      </c>
      <c r="B50" s="18" t="s">
        <v>40</v>
      </c>
      <c r="C50" s="21">
        <v>116.0</v>
      </c>
      <c r="D50" s="21">
        <v>4522.0</v>
      </c>
      <c r="E50" s="21">
        <v>50.0</v>
      </c>
      <c r="F50" s="21">
        <v>5.0</v>
      </c>
      <c r="G50" s="16">
        <f t="shared" si="12"/>
        <v>0.6987951807</v>
      </c>
      <c r="H50" s="16">
        <f t="shared" si="13"/>
        <v>0.958677686</v>
      </c>
      <c r="I50" s="16">
        <f t="shared" si="14"/>
        <v>0.8083623693</v>
      </c>
      <c r="J50" s="16">
        <f t="shared" si="15"/>
        <v>0.989063867</v>
      </c>
      <c r="K50" s="16">
        <f t="shared" si="16"/>
        <v>0.9882804176</v>
      </c>
      <c r="L50" s="16">
        <f t="shared" si="17"/>
        <v>0.01171958236</v>
      </c>
      <c r="M50" s="16"/>
      <c r="N50" s="16"/>
      <c r="O50" s="17">
        <f t="shared" si="18"/>
        <v>121</v>
      </c>
    </row>
    <row r="51">
      <c r="A51" s="14">
        <v>3.0</v>
      </c>
      <c r="B51" s="15" t="s">
        <v>41</v>
      </c>
      <c r="C51" s="21">
        <v>58.0</v>
      </c>
      <c r="D51" s="21">
        <v>4612.0</v>
      </c>
      <c r="E51" s="21">
        <v>21.0</v>
      </c>
      <c r="F51" s="21">
        <v>2.0</v>
      </c>
      <c r="G51" s="16">
        <f t="shared" si="12"/>
        <v>0.7341772152</v>
      </c>
      <c r="H51" s="16">
        <f t="shared" si="13"/>
        <v>0.9666666667</v>
      </c>
      <c r="I51" s="16">
        <f t="shared" si="14"/>
        <v>0.8345323741</v>
      </c>
      <c r="J51" s="16">
        <f t="shared" si="15"/>
        <v>0.9954672998</v>
      </c>
      <c r="K51" s="16">
        <f t="shared" si="16"/>
        <v>0.9950990837</v>
      </c>
      <c r="L51" s="16">
        <f t="shared" si="17"/>
        <v>0.004900916258</v>
      </c>
      <c r="M51" s="16"/>
      <c r="N51" s="16"/>
      <c r="O51" s="17">
        <f t="shared" si="18"/>
        <v>60</v>
      </c>
    </row>
    <row r="52">
      <c r="A52" s="14">
        <v>4.0</v>
      </c>
      <c r="B52" s="15" t="s">
        <v>42</v>
      </c>
      <c r="C52" s="21">
        <v>65.0</v>
      </c>
      <c r="D52" s="21">
        <v>4582.0</v>
      </c>
      <c r="E52" s="21">
        <v>45.0</v>
      </c>
      <c r="F52" s="21">
        <v>1.0</v>
      </c>
      <c r="G52" s="16">
        <f t="shared" si="12"/>
        <v>0.5909090909</v>
      </c>
      <c r="H52" s="16">
        <f t="shared" si="13"/>
        <v>0.9848484848</v>
      </c>
      <c r="I52" s="16">
        <f t="shared" si="14"/>
        <v>0.7386363636</v>
      </c>
      <c r="J52" s="16">
        <f t="shared" si="15"/>
        <v>0.9902744759</v>
      </c>
      <c r="K52" s="16">
        <f t="shared" si="16"/>
        <v>0.9901981675</v>
      </c>
      <c r="L52" s="16">
        <f t="shared" si="17"/>
        <v>0.009801832517</v>
      </c>
      <c r="M52" s="16"/>
      <c r="N52" s="16"/>
      <c r="O52" s="17">
        <f t="shared" si="18"/>
        <v>66</v>
      </c>
    </row>
    <row r="53">
      <c r="A53" s="14">
        <v>5.0</v>
      </c>
      <c r="B53" s="15" t="s">
        <v>43</v>
      </c>
      <c r="C53" s="21">
        <v>206.0</v>
      </c>
      <c r="D53" s="21">
        <v>4415.0</v>
      </c>
      <c r="E53" s="21">
        <v>51.0</v>
      </c>
      <c r="F53" s="21">
        <v>21.0</v>
      </c>
      <c r="G53" s="16">
        <f t="shared" si="12"/>
        <v>0.8015564202</v>
      </c>
      <c r="H53" s="16">
        <f t="shared" si="13"/>
        <v>0.9074889868</v>
      </c>
      <c r="I53" s="16">
        <f t="shared" si="14"/>
        <v>0.8512396694</v>
      </c>
      <c r="J53" s="16">
        <f t="shared" si="15"/>
        <v>0.9885803851</v>
      </c>
      <c r="K53" s="16">
        <f t="shared" si="16"/>
        <v>0.9846580013</v>
      </c>
      <c r="L53" s="16">
        <f t="shared" si="17"/>
        <v>0.01534199872</v>
      </c>
      <c r="M53" s="16"/>
      <c r="N53" s="16"/>
      <c r="O53" s="17">
        <f t="shared" si="18"/>
        <v>227</v>
      </c>
    </row>
    <row r="54">
      <c r="A54" s="14">
        <v>6.0</v>
      </c>
      <c r="B54" s="15" t="s">
        <v>44</v>
      </c>
      <c r="C54" s="21">
        <v>523.0</v>
      </c>
      <c r="D54" s="21">
        <v>4023.0</v>
      </c>
      <c r="E54" s="21">
        <v>24.0</v>
      </c>
      <c r="F54" s="21">
        <v>123.0</v>
      </c>
      <c r="G54" s="16">
        <f t="shared" si="12"/>
        <v>0.9561243144</v>
      </c>
      <c r="H54" s="16">
        <f t="shared" si="13"/>
        <v>0.8095975232</v>
      </c>
      <c r="I54" s="16">
        <f t="shared" si="14"/>
        <v>0.8767812238</v>
      </c>
      <c r="J54" s="16">
        <f t="shared" si="15"/>
        <v>0.9940696812</v>
      </c>
      <c r="K54" s="16">
        <f t="shared" si="16"/>
        <v>0.9686767526</v>
      </c>
      <c r="L54" s="16">
        <f t="shared" si="17"/>
        <v>0.03132324739</v>
      </c>
      <c r="M54" s="16"/>
      <c r="N54" s="16"/>
      <c r="O54" s="17">
        <f t="shared" si="18"/>
        <v>646</v>
      </c>
    </row>
    <row r="55">
      <c r="A55" s="14">
        <v>7.0</v>
      </c>
      <c r="B55" s="15" t="s">
        <v>45</v>
      </c>
      <c r="C55" s="21">
        <v>218.0</v>
      </c>
      <c r="D55" s="21">
        <v>4378.0</v>
      </c>
      <c r="E55" s="21">
        <v>53.0</v>
      </c>
      <c r="F55" s="21">
        <v>44.0</v>
      </c>
      <c r="G55" s="16">
        <f t="shared" si="12"/>
        <v>0.8044280443</v>
      </c>
      <c r="H55" s="16">
        <f t="shared" si="13"/>
        <v>0.8320610687</v>
      </c>
      <c r="I55" s="16">
        <f t="shared" si="14"/>
        <v>0.818011257</v>
      </c>
      <c r="J55" s="16">
        <f t="shared" si="15"/>
        <v>0.9880388174</v>
      </c>
      <c r="K55" s="16">
        <f t="shared" si="16"/>
        <v>0.9793309184</v>
      </c>
      <c r="L55" s="16">
        <f t="shared" si="17"/>
        <v>0.02066908161</v>
      </c>
      <c r="M55" s="16"/>
      <c r="N55" s="16"/>
      <c r="O55" s="17">
        <f t="shared" si="18"/>
        <v>262</v>
      </c>
    </row>
    <row r="56">
      <c r="A56" s="14">
        <v>8.0</v>
      </c>
      <c r="B56" s="15" t="s">
        <v>46</v>
      </c>
      <c r="C56" s="21">
        <v>378.0</v>
      </c>
      <c r="D56" s="21">
        <v>4136.0</v>
      </c>
      <c r="E56" s="21">
        <v>40.0</v>
      </c>
      <c r="F56" s="21">
        <v>139.0</v>
      </c>
      <c r="G56" s="16">
        <f t="shared" si="12"/>
        <v>0.9043062201</v>
      </c>
      <c r="H56" s="16">
        <f t="shared" si="13"/>
        <v>0.7311411992</v>
      </c>
      <c r="I56" s="16">
        <f t="shared" si="14"/>
        <v>0.8085561497</v>
      </c>
      <c r="J56" s="16">
        <f t="shared" si="15"/>
        <v>0.9904214559</v>
      </c>
      <c r="K56" s="16">
        <f t="shared" si="16"/>
        <v>0.9618580865</v>
      </c>
      <c r="L56" s="16">
        <f t="shared" si="17"/>
        <v>0.03814191349</v>
      </c>
      <c r="M56" s="16"/>
      <c r="N56" s="16"/>
      <c r="O56" s="17">
        <f t="shared" si="18"/>
        <v>517</v>
      </c>
    </row>
    <row r="57">
      <c r="A57" s="14">
        <v>9.0</v>
      </c>
      <c r="B57" s="15" t="s">
        <v>47</v>
      </c>
      <c r="C57" s="21">
        <v>22.0</v>
      </c>
      <c r="D57" s="21">
        <v>4653.0</v>
      </c>
      <c r="E57" s="21">
        <v>17.0</v>
      </c>
      <c r="F57" s="21">
        <v>1.0</v>
      </c>
      <c r="G57" s="16">
        <f t="shared" si="12"/>
        <v>0.5641025641</v>
      </c>
      <c r="H57" s="16">
        <f t="shared" si="13"/>
        <v>0.9565217391</v>
      </c>
      <c r="I57" s="16">
        <f t="shared" si="14"/>
        <v>0.7096774194</v>
      </c>
      <c r="J57" s="16">
        <f t="shared" si="15"/>
        <v>0.996359743</v>
      </c>
      <c r="K57" s="16">
        <f t="shared" si="16"/>
        <v>0.9961645003</v>
      </c>
      <c r="L57" s="16">
        <f t="shared" si="17"/>
        <v>0.00383549968</v>
      </c>
      <c r="M57" s="16"/>
      <c r="N57" s="16"/>
      <c r="O57" s="17">
        <f t="shared" si="18"/>
        <v>23</v>
      </c>
    </row>
    <row r="58">
      <c r="A58" s="14">
        <v>10.0</v>
      </c>
      <c r="B58" s="15" t="s">
        <v>48</v>
      </c>
      <c r="C58" s="21">
        <v>123.0</v>
      </c>
      <c r="D58" s="21">
        <v>4521.0</v>
      </c>
      <c r="E58" s="21">
        <v>38.0</v>
      </c>
      <c r="F58" s="21">
        <v>11.0</v>
      </c>
      <c r="G58" s="16">
        <f t="shared" si="12"/>
        <v>0.7639751553</v>
      </c>
      <c r="H58" s="16">
        <f t="shared" si="13"/>
        <v>0.9179104478</v>
      </c>
      <c r="I58" s="16">
        <f t="shared" si="14"/>
        <v>0.8338983051</v>
      </c>
      <c r="J58" s="16">
        <f t="shared" si="15"/>
        <v>0.9916648388</v>
      </c>
      <c r="K58" s="16">
        <f t="shared" si="16"/>
        <v>0.9895589175</v>
      </c>
      <c r="L58" s="16">
        <f t="shared" si="17"/>
        <v>0.01044108246</v>
      </c>
      <c r="M58" s="16"/>
      <c r="N58" s="16"/>
      <c r="O58" s="17">
        <f t="shared" si="18"/>
        <v>134</v>
      </c>
    </row>
    <row r="59">
      <c r="A59" s="14">
        <v>11.0</v>
      </c>
      <c r="B59" s="15" t="s">
        <v>49</v>
      </c>
      <c r="C59" s="21">
        <v>126.0</v>
      </c>
      <c r="D59" s="21">
        <v>4523.0</v>
      </c>
      <c r="E59" s="21">
        <v>38.0</v>
      </c>
      <c r="F59" s="21">
        <v>6.0</v>
      </c>
      <c r="G59" s="16">
        <f t="shared" si="12"/>
        <v>0.7682926829</v>
      </c>
      <c r="H59" s="16">
        <f t="shared" si="13"/>
        <v>0.9545454545</v>
      </c>
      <c r="I59" s="16">
        <f t="shared" si="14"/>
        <v>0.8513513514</v>
      </c>
      <c r="J59" s="16">
        <f t="shared" si="15"/>
        <v>0.9916684938</v>
      </c>
      <c r="K59" s="16">
        <f t="shared" si="16"/>
        <v>0.9906243341</v>
      </c>
      <c r="L59" s="16">
        <f t="shared" si="17"/>
        <v>0.009375665885</v>
      </c>
      <c r="M59" s="16"/>
      <c r="N59" s="16"/>
      <c r="O59" s="17">
        <f t="shared" si="18"/>
        <v>132</v>
      </c>
    </row>
    <row r="60">
      <c r="A60" s="14">
        <v>12.0</v>
      </c>
      <c r="B60" s="15" t="s">
        <v>50</v>
      </c>
      <c r="C60" s="21">
        <v>362.0</v>
      </c>
      <c r="D60" s="21">
        <v>4218.0</v>
      </c>
      <c r="E60" s="21">
        <v>49.0</v>
      </c>
      <c r="F60" s="21">
        <v>64.0</v>
      </c>
      <c r="G60" s="16">
        <f t="shared" si="12"/>
        <v>0.8807785888</v>
      </c>
      <c r="H60" s="16">
        <f t="shared" si="13"/>
        <v>0.8497652582</v>
      </c>
      <c r="I60" s="16">
        <f t="shared" si="14"/>
        <v>0.8649940263</v>
      </c>
      <c r="J60" s="16">
        <f t="shared" si="15"/>
        <v>0.9885165221</v>
      </c>
      <c r="K60" s="16">
        <f t="shared" si="16"/>
        <v>0.9759215853</v>
      </c>
      <c r="L60" s="16">
        <f t="shared" si="17"/>
        <v>0.02407841466</v>
      </c>
      <c r="M60" s="16"/>
      <c r="N60" s="16"/>
      <c r="O60" s="17">
        <f t="shared" si="18"/>
        <v>426</v>
      </c>
    </row>
    <row r="61">
      <c r="A61" s="14">
        <v>13.0</v>
      </c>
      <c r="B61" s="15" t="s">
        <v>51</v>
      </c>
      <c r="C61" s="21">
        <v>368.0</v>
      </c>
      <c r="D61" s="21">
        <v>4255.0</v>
      </c>
      <c r="E61" s="21">
        <v>38.0</v>
      </c>
      <c r="F61" s="21">
        <v>32.0</v>
      </c>
      <c r="G61" s="16">
        <f t="shared" si="12"/>
        <v>0.9064039409</v>
      </c>
      <c r="H61" s="16">
        <f t="shared" si="13"/>
        <v>0.92</v>
      </c>
      <c r="I61" s="16">
        <f t="shared" si="14"/>
        <v>0.9131513648</v>
      </c>
      <c r="J61" s="16">
        <f t="shared" si="15"/>
        <v>0.9911483811</v>
      </c>
      <c r="K61" s="16">
        <f t="shared" si="16"/>
        <v>0.9850841679</v>
      </c>
      <c r="L61" s="16">
        <f t="shared" si="17"/>
        <v>0.01491583209</v>
      </c>
      <c r="M61" s="16"/>
      <c r="N61" s="16"/>
      <c r="O61" s="17">
        <f t="shared" si="18"/>
        <v>400</v>
      </c>
    </row>
    <row r="62">
      <c r="A62" s="14">
        <v>14.0</v>
      </c>
      <c r="B62" s="15" t="s">
        <v>52</v>
      </c>
      <c r="C62" s="21">
        <v>476.0</v>
      </c>
      <c r="D62" s="21">
        <v>4080.0</v>
      </c>
      <c r="E62" s="21">
        <v>51.0</v>
      </c>
      <c r="F62" s="21">
        <v>86.0</v>
      </c>
      <c r="G62" s="16">
        <f t="shared" si="12"/>
        <v>0.9032258065</v>
      </c>
      <c r="H62" s="16">
        <f t="shared" si="13"/>
        <v>0.846975089</v>
      </c>
      <c r="I62" s="16">
        <f t="shared" si="14"/>
        <v>0.8741965106</v>
      </c>
      <c r="J62" s="16">
        <f t="shared" si="15"/>
        <v>0.987654321</v>
      </c>
      <c r="K62" s="16">
        <f t="shared" si="16"/>
        <v>0.9708075858</v>
      </c>
      <c r="L62" s="16">
        <f t="shared" si="17"/>
        <v>0.02919241423</v>
      </c>
      <c r="M62" s="16"/>
      <c r="N62" s="16"/>
      <c r="O62" s="17">
        <f t="shared" si="18"/>
        <v>562</v>
      </c>
    </row>
    <row r="63">
      <c r="A63" s="14">
        <v>15.0</v>
      </c>
      <c r="B63" s="15" t="s">
        <v>53</v>
      </c>
      <c r="C63" s="21">
        <v>250.0</v>
      </c>
      <c r="D63" s="21">
        <v>4369.0</v>
      </c>
      <c r="E63" s="21">
        <v>49.0</v>
      </c>
      <c r="F63" s="21">
        <v>25.0</v>
      </c>
      <c r="G63" s="16">
        <f t="shared" si="12"/>
        <v>0.8361204013</v>
      </c>
      <c r="H63" s="16">
        <f t="shared" si="13"/>
        <v>0.9090909091</v>
      </c>
      <c r="I63" s="16">
        <f t="shared" si="14"/>
        <v>0.8710801394</v>
      </c>
      <c r="J63" s="16">
        <f t="shared" si="15"/>
        <v>0.9889090086</v>
      </c>
      <c r="K63" s="16">
        <f t="shared" si="16"/>
        <v>0.9842318346</v>
      </c>
      <c r="L63" s="16">
        <f t="shared" si="17"/>
        <v>0.01576816535</v>
      </c>
      <c r="M63" s="16"/>
      <c r="N63" s="16"/>
      <c r="O63" s="17">
        <f t="shared" si="18"/>
        <v>275</v>
      </c>
    </row>
    <row r="64">
      <c r="A64" s="14">
        <v>16.0</v>
      </c>
      <c r="B64" s="15" t="s">
        <v>54</v>
      </c>
      <c r="C64" s="21">
        <v>147.0</v>
      </c>
      <c r="D64" s="21">
        <v>4509.0</v>
      </c>
      <c r="E64" s="21">
        <v>27.0</v>
      </c>
      <c r="F64" s="21">
        <v>10.0</v>
      </c>
      <c r="G64" s="16">
        <f t="shared" si="12"/>
        <v>0.8448275862</v>
      </c>
      <c r="H64" s="16">
        <f t="shared" si="13"/>
        <v>0.9363057325</v>
      </c>
      <c r="I64" s="16">
        <f t="shared" si="14"/>
        <v>0.8882175227</v>
      </c>
      <c r="J64" s="16">
        <f t="shared" si="15"/>
        <v>0.994047619</v>
      </c>
      <c r="K64" s="16">
        <f t="shared" si="16"/>
        <v>0.9921159173</v>
      </c>
      <c r="L64" s="16">
        <f t="shared" si="17"/>
        <v>0.007884082676</v>
      </c>
      <c r="M64" s="16"/>
      <c r="N64" s="16"/>
      <c r="O64" s="17">
        <f t="shared" si="18"/>
        <v>157</v>
      </c>
    </row>
    <row r="65">
      <c r="A65" s="12" t="s">
        <v>32</v>
      </c>
      <c r="C65" s="17">
        <f t="shared" ref="C65:F65" si="19">SUM(C48:C64)</f>
        <v>4017</v>
      </c>
      <c r="D65" s="17">
        <f t="shared" si="19"/>
        <v>74412</v>
      </c>
      <c r="E65" s="17">
        <f t="shared" si="19"/>
        <v>676</v>
      </c>
      <c r="F65" s="17">
        <f t="shared" si="19"/>
        <v>676</v>
      </c>
      <c r="G65" s="19">
        <v>0.8559556786703602</v>
      </c>
      <c r="H65" s="19">
        <v>0.8559556786703602</v>
      </c>
      <c r="I65" s="19">
        <v>0.8559556786703602</v>
      </c>
      <c r="J65" s="19">
        <v>0.9909972299168975</v>
      </c>
      <c r="K65" s="19">
        <v>0.9830536092553365</v>
      </c>
      <c r="L65" s="19">
        <v>0.01694639074466353</v>
      </c>
      <c r="M65" s="19">
        <v>0.8559556786703602</v>
      </c>
      <c r="N65" s="19">
        <v>0.8559556786703602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0">max(G47:G63)</f>
        <v>0.9561243144</v>
      </c>
      <c r="H66" s="16">
        <f t="shared" si="20"/>
        <v>0.9848484848</v>
      </c>
      <c r="I66" s="16">
        <f t="shared" si="20"/>
        <v>0.9131513648</v>
      </c>
      <c r="J66" s="16">
        <f t="shared" si="20"/>
        <v>0.996359743</v>
      </c>
      <c r="K66" s="16">
        <f t="shared" si="20"/>
        <v>0.9961645003</v>
      </c>
      <c r="L66" s="16"/>
      <c r="M66" s="16"/>
      <c r="N66" s="16"/>
    </row>
    <row r="67">
      <c r="G67" s="16">
        <f t="shared" ref="G67:K67" si="21">MIN(G49:G66)</f>
        <v>0.5641025641</v>
      </c>
      <c r="H67" s="16">
        <f t="shared" si="21"/>
        <v>0.7311411992</v>
      </c>
      <c r="I67" s="16">
        <f t="shared" si="21"/>
        <v>0.7096774194</v>
      </c>
      <c r="J67" s="16">
        <f t="shared" si="21"/>
        <v>0.987654321</v>
      </c>
      <c r="K67" s="16">
        <f t="shared" si="21"/>
        <v>0.9618580865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226.0</v>
      </c>
      <c r="C71" s="5">
        <v>13.0</v>
      </c>
      <c r="D71" s="5">
        <v>1.0</v>
      </c>
      <c r="E71" s="5">
        <v>0.0</v>
      </c>
      <c r="F71" s="5">
        <v>0.0</v>
      </c>
      <c r="G71" s="5">
        <v>0.0</v>
      </c>
      <c r="H71" s="5">
        <v>4.0</v>
      </c>
      <c r="I71" s="5">
        <v>8.0</v>
      </c>
      <c r="J71" s="5">
        <v>14.0</v>
      </c>
      <c r="K71" s="5">
        <v>0.0</v>
      </c>
      <c r="L71" s="5">
        <v>1.0</v>
      </c>
      <c r="M71" s="5">
        <v>0.0</v>
      </c>
      <c r="N71" s="5">
        <v>1.0</v>
      </c>
      <c r="O71" s="5">
        <v>2.0</v>
      </c>
      <c r="P71" s="5">
        <v>1.0</v>
      </c>
      <c r="Q71" s="5">
        <v>0.0</v>
      </c>
      <c r="R71" s="5">
        <v>0.0</v>
      </c>
      <c r="S71" s="7">
        <f>IFERROR(__xludf.DUMMYFUNCTION("LARGE(UNIQUE(B71:R71),2)"),14.0)</f>
        <v>14</v>
      </c>
      <c r="T71" s="7">
        <f t="shared" ref="T71:T87" si="22">S71/O48</f>
        <v>0.05447470817</v>
      </c>
    </row>
    <row r="72">
      <c r="A72" s="10">
        <v>1.0</v>
      </c>
      <c r="B72" s="5">
        <v>2.0</v>
      </c>
      <c r="C72" s="5">
        <v>353.0</v>
      </c>
      <c r="D72" s="5">
        <v>3.0</v>
      </c>
      <c r="E72" s="5">
        <v>0.0</v>
      </c>
      <c r="F72" s="5">
        <v>0.0</v>
      </c>
      <c r="G72" s="5">
        <v>5.0</v>
      </c>
      <c r="H72" s="5">
        <v>7.0</v>
      </c>
      <c r="I72" s="5">
        <v>8.0</v>
      </c>
      <c r="J72" s="5">
        <v>8.0</v>
      </c>
      <c r="K72" s="5">
        <v>0.0</v>
      </c>
      <c r="L72" s="5">
        <v>1.0</v>
      </c>
      <c r="M72" s="5">
        <v>0.0</v>
      </c>
      <c r="N72" s="5">
        <v>0.0</v>
      </c>
      <c r="O72" s="5">
        <v>1.0</v>
      </c>
      <c r="P72" s="5">
        <v>3.0</v>
      </c>
      <c r="Q72" s="5">
        <v>2.0</v>
      </c>
      <c r="R72" s="5">
        <v>0.0</v>
      </c>
      <c r="S72" s="7">
        <f>IFERROR(__xludf.DUMMYFUNCTION("LARGE(UNIQUE(B72:R72),2)"),8.0)</f>
        <v>8</v>
      </c>
      <c r="T72" s="7">
        <f t="shared" si="22"/>
        <v>0.01869158879</v>
      </c>
    </row>
    <row r="73">
      <c r="A73" s="10">
        <v>2.0</v>
      </c>
      <c r="B73" s="5">
        <v>11.0</v>
      </c>
      <c r="C73" s="5">
        <v>14.0</v>
      </c>
      <c r="D73" s="5">
        <v>116.0</v>
      </c>
      <c r="E73" s="5">
        <v>0.0</v>
      </c>
      <c r="F73" s="5">
        <v>0.0</v>
      </c>
      <c r="G73" s="5">
        <v>0.0</v>
      </c>
      <c r="H73" s="5">
        <v>5.0</v>
      </c>
      <c r="I73" s="5">
        <v>2.0</v>
      </c>
      <c r="J73" s="5">
        <v>13.0</v>
      </c>
      <c r="K73" s="5">
        <v>0.0</v>
      </c>
      <c r="L73" s="5">
        <v>1.0</v>
      </c>
      <c r="M73" s="5">
        <v>0.0</v>
      </c>
      <c r="N73" s="5">
        <v>2.0</v>
      </c>
      <c r="O73" s="5">
        <v>2.0</v>
      </c>
      <c r="P73" s="5">
        <v>0.0</v>
      </c>
      <c r="Q73" s="5">
        <v>0.0</v>
      </c>
      <c r="R73" s="5">
        <v>0.0</v>
      </c>
      <c r="S73" s="7">
        <f>IFERROR(__xludf.DUMMYFUNCTION("LARGE(UNIQUE(B73:R73),2)"),14.0)</f>
        <v>14</v>
      </c>
      <c r="T73" s="7">
        <f t="shared" si="22"/>
        <v>0.1157024793</v>
      </c>
    </row>
    <row r="74">
      <c r="A74" s="10">
        <v>3.0</v>
      </c>
      <c r="B74" s="5">
        <v>0.0</v>
      </c>
      <c r="C74" s="5">
        <v>6.0</v>
      </c>
      <c r="D74" s="5">
        <v>0.0</v>
      </c>
      <c r="E74" s="5">
        <v>58.0</v>
      </c>
      <c r="F74" s="5">
        <v>0.0</v>
      </c>
      <c r="G74" s="5">
        <v>1.0</v>
      </c>
      <c r="H74" s="5">
        <v>5.0</v>
      </c>
      <c r="I74" s="5">
        <v>0.0</v>
      </c>
      <c r="J74" s="5">
        <v>3.0</v>
      </c>
      <c r="K74" s="5">
        <v>0.0</v>
      </c>
      <c r="L74" s="5">
        <v>0.0</v>
      </c>
      <c r="M74" s="5">
        <v>1.0</v>
      </c>
      <c r="N74" s="5">
        <v>0.0</v>
      </c>
      <c r="O74" s="5">
        <v>0.0</v>
      </c>
      <c r="P74" s="5">
        <v>2.0</v>
      </c>
      <c r="Q74" s="5">
        <v>3.0</v>
      </c>
      <c r="R74" s="5">
        <v>0.0</v>
      </c>
      <c r="S74" s="7">
        <f>IFERROR(__xludf.DUMMYFUNCTION("LARGE(UNIQUE(B74:R74),2)"),6.0)</f>
        <v>6</v>
      </c>
      <c r="T74" s="7">
        <f t="shared" si="22"/>
        <v>0.1</v>
      </c>
    </row>
    <row r="75">
      <c r="A75" s="10">
        <v>4.0</v>
      </c>
      <c r="B75" s="5">
        <v>0.0</v>
      </c>
      <c r="C75" s="5">
        <v>3.0</v>
      </c>
      <c r="D75" s="5">
        <v>0.0</v>
      </c>
      <c r="E75" s="5">
        <v>0.0</v>
      </c>
      <c r="F75" s="5">
        <v>65.0</v>
      </c>
      <c r="G75" s="5">
        <v>1.0</v>
      </c>
      <c r="H75" s="5">
        <v>15.0</v>
      </c>
      <c r="I75" s="5">
        <v>12.0</v>
      </c>
      <c r="J75" s="5">
        <v>4.0</v>
      </c>
      <c r="K75" s="5">
        <v>0.0</v>
      </c>
      <c r="L75" s="5">
        <v>0.0</v>
      </c>
      <c r="M75" s="5">
        <v>1.0</v>
      </c>
      <c r="N75" s="5">
        <v>1.0</v>
      </c>
      <c r="O75" s="5">
        <v>2.0</v>
      </c>
      <c r="P75" s="5">
        <v>5.0</v>
      </c>
      <c r="Q75" s="5">
        <v>0.0</v>
      </c>
      <c r="R75" s="5">
        <v>1.0</v>
      </c>
      <c r="S75" s="7">
        <f>IFERROR(__xludf.DUMMYFUNCTION("LARGE(UNIQUE(B75:R75),2)"),15.0)</f>
        <v>15</v>
      </c>
      <c r="T75" s="7">
        <f t="shared" si="22"/>
        <v>0.2272727273</v>
      </c>
    </row>
    <row r="76">
      <c r="A76" s="10">
        <v>5.0</v>
      </c>
      <c r="B76" s="5">
        <v>5.0</v>
      </c>
      <c r="C76" s="5">
        <v>9.0</v>
      </c>
      <c r="D76" s="5">
        <v>1.0</v>
      </c>
      <c r="E76" s="5">
        <v>0.0</v>
      </c>
      <c r="F76" s="5">
        <v>0.0</v>
      </c>
      <c r="G76" s="5">
        <v>206.0</v>
      </c>
      <c r="H76" s="5">
        <v>13.0</v>
      </c>
      <c r="I76" s="5">
        <v>5.0</v>
      </c>
      <c r="J76" s="5">
        <v>7.0</v>
      </c>
      <c r="K76" s="5">
        <v>0.0</v>
      </c>
      <c r="L76" s="5">
        <v>1.0</v>
      </c>
      <c r="M76" s="5">
        <v>0.0</v>
      </c>
      <c r="N76" s="5">
        <v>1.0</v>
      </c>
      <c r="O76" s="5">
        <v>2.0</v>
      </c>
      <c r="P76" s="5">
        <v>5.0</v>
      </c>
      <c r="Q76" s="5">
        <v>0.0</v>
      </c>
      <c r="R76" s="5">
        <v>2.0</v>
      </c>
      <c r="S76" s="7">
        <f>IFERROR(__xludf.DUMMYFUNCTION("LARGE(UNIQUE(B76:R76),2)"),13.0)</f>
        <v>13</v>
      </c>
      <c r="T76" s="7">
        <f t="shared" si="22"/>
        <v>0.05726872247</v>
      </c>
    </row>
    <row r="77">
      <c r="A77" s="10">
        <v>6.0</v>
      </c>
      <c r="B77" s="5">
        <v>0.0</v>
      </c>
      <c r="C77" s="5">
        <v>1.0</v>
      </c>
      <c r="D77" s="5">
        <v>0.0</v>
      </c>
      <c r="E77" s="5">
        <v>0.0</v>
      </c>
      <c r="F77" s="5">
        <v>0.0</v>
      </c>
      <c r="G77" s="5">
        <v>3.0</v>
      </c>
      <c r="H77" s="5">
        <v>523.0</v>
      </c>
      <c r="I77" s="5">
        <v>3.0</v>
      </c>
      <c r="J77" s="5">
        <v>3.0</v>
      </c>
      <c r="K77" s="5">
        <v>0.0</v>
      </c>
      <c r="L77" s="5">
        <v>0.0</v>
      </c>
      <c r="M77" s="5">
        <v>0.0</v>
      </c>
      <c r="N77" s="5">
        <v>2.0</v>
      </c>
      <c r="O77" s="5">
        <v>3.0</v>
      </c>
      <c r="P77" s="5">
        <v>5.0</v>
      </c>
      <c r="Q77" s="5">
        <v>2.0</v>
      </c>
      <c r="R77" s="5">
        <v>2.0</v>
      </c>
      <c r="S77" s="7">
        <f>IFERROR(__xludf.DUMMYFUNCTION("LARGE(UNIQUE(B77:R77),2)"),5.0)</f>
        <v>5</v>
      </c>
      <c r="T77" s="7">
        <f t="shared" si="22"/>
        <v>0.00773993808</v>
      </c>
    </row>
    <row r="78">
      <c r="A78" s="10">
        <v>7.0</v>
      </c>
      <c r="B78" s="5">
        <v>5.0</v>
      </c>
      <c r="C78" s="5">
        <v>12.0</v>
      </c>
      <c r="D78" s="5">
        <v>0.0</v>
      </c>
      <c r="E78" s="5">
        <v>0.0</v>
      </c>
      <c r="F78" s="5">
        <v>0.0</v>
      </c>
      <c r="G78" s="5">
        <v>1.0</v>
      </c>
      <c r="H78" s="5">
        <v>10.0</v>
      </c>
      <c r="I78" s="5">
        <v>218.0</v>
      </c>
      <c r="J78" s="5">
        <v>15.0</v>
      </c>
      <c r="K78" s="5">
        <v>0.0</v>
      </c>
      <c r="L78" s="5">
        <v>2.0</v>
      </c>
      <c r="M78" s="5">
        <v>0.0</v>
      </c>
      <c r="N78" s="5">
        <v>2.0</v>
      </c>
      <c r="O78" s="5">
        <v>1.0</v>
      </c>
      <c r="P78" s="5">
        <v>4.0</v>
      </c>
      <c r="Q78" s="5">
        <v>0.0</v>
      </c>
      <c r="R78" s="5">
        <v>1.0</v>
      </c>
      <c r="S78" s="7">
        <f>IFERROR(__xludf.DUMMYFUNCTION("LARGE(UNIQUE(B78:R78),2)"),15.0)</f>
        <v>15</v>
      </c>
      <c r="T78" s="7">
        <f t="shared" si="22"/>
        <v>0.0572519084</v>
      </c>
    </row>
    <row r="79">
      <c r="A79" s="10">
        <v>8.0</v>
      </c>
      <c r="B79" s="5">
        <v>4.0</v>
      </c>
      <c r="C79" s="5">
        <v>3.0</v>
      </c>
      <c r="D79" s="5">
        <v>0.0</v>
      </c>
      <c r="E79" s="5">
        <v>0.0</v>
      </c>
      <c r="F79" s="5">
        <v>0.0</v>
      </c>
      <c r="G79" s="5">
        <v>3.0</v>
      </c>
      <c r="H79" s="5">
        <v>12.0</v>
      </c>
      <c r="I79" s="5">
        <v>3.0</v>
      </c>
      <c r="J79" s="5">
        <v>378.0</v>
      </c>
      <c r="K79" s="5">
        <v>0.0</v>
      </c>
      <c r="L79" s="5">
        <v>2.0</v>
      </c>
      <c r="M79" s="5">
        <v>1.0</v>
      </c>
      <c r="N79" s="5">
        <v>5.0</v>
      </c>
      <c r="O79" s="5">
        <v>1.0</v>
      </c>
      <c r="P79" s="5">
        <v>6.0</v>
      </c>
      <c r="Q79" s="5">
        <v>0.0</v>
      </c>
      <c r="R79" s="5">
        <v>0.0</v>
      </c>
      <c r="S79" s="7">
        <f>IFERROR(__xludf.DUMMYFUNCTION("LARGE(UNIQUE(B79:R79),2)"),12.0)</f>
        <v>12</v>
      </c>
      <c r="T79" s="7">
        <f t="shared" si="22"/>
        <v>0.02321083172</v>
      </c>
    </row>
    <row r="80">
      <c r="A80" s="10">
        <v>9.0</v>
      </c>
      <c r="B80" s="5">
        <v>0.0</v>
      </c>
      <c r="C80" s="5">
        <v>1.0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11.0</v>
      </c>
      <c r="K80" s="5">
        <v>22.0</v>
      </c>
      <c r="L80" s="5">
        <v>1.0</v>
      </c>
      <c r="M80" s="5">
        <v>0.0</v>
      </c>
      <c r="N80" s="5">
        <v>0.0</v>
      </c>
      <c r="O80" s="5">
        <v>0.0</v>
      </c>
      <c r="P80" s="5">
        <v>4.0</v>
      </c>
      <c r="Q80" s="5">
        <v>0.0</v>
      </c>
      <c r="R80" s="5">
        <v>0.0</v>
      </c>
      <c r="S80" s="7">
        <f>IFERROR(__xludf.DUMMYFUNCTION("LARGE(UNIQUE(B80:R80),2)"),11.0)</f>
        <v>11</v>
      </c>
      <c r="T80" s="7">
        <f t="shared" si="22"/>
        <v>0.4782608696</v>
      </c>
    </row>
    <row r="81">
      <c r="A81" s="10">
        <v>10.0</v>
      </c>
      <c r="B81" s="5">
        <v>2.0</v>
      </c>
      <c r="C81" s="5">
        <v>0.0</v>
      </c>
      <c r="D81" s="5">
        <v>0.0</v>
      </c>
      <c r="E81" s="5">
        <v>0.0</v>
      </c>
      <c r="F81" s="5">
        <v>0.0</v>
      </c>
      <c r="G81" s="5">
        <v>2.0</v>
      </c>
      <c r="H81" s="5">
        <v>3.0</v>
      </c>
      <c r="I81" s="5">
        <v>2.0</v>
      </c>
      <c r="J81" s="5">
        <v>19.0</v>
      </c>
      <c r="K81" s="5">
        <v>0.0</v>
      </c>
      <c r="L81" s="5">
        <v>123.0</v>
      </c>
      <c r="M81" s="5">
        <v>1.0</v>
      </c>
      <c r="N81" s="5">
        <v>3.0</v>
      </c>
      <c r="O81" s="5">
        <v>1.0</v>
      </c>
      <c r="P81" s="5">
        <v>4.0</v>
      </c>
      <c r="Q81" s="5">
        <v>0.0</v>
      </c>
      <c r="R81" s="5">
        <v>1.0</v>
      </c>
      <c r="S81" s="7">
        <f>IFERROR(__xludf.DUMMYFUNCTION("LARGE(UNIQUE(B81:R81),2)"),19.0)</f>
        <v>19</v>
      </c>
      <c r="T81" s="7">
        <f t="shared" si="22"/>
        <v>0.1417910448</v>
      </c>
    </row>
    <row r="82">
      <c r="A82" s="10">
        <v>11.0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3.0</v>
      </c>
      <c r="I82" s="5">
        <v>0.0</v>
      </c>
      <c r="J82" s="5">
        <v>11.0</v>
      </c>
      <c r="K82" s="5">
        <v>0.0</v>
      </c>
      <c r="L82" s="5">
        <v>0.0</v>
      </c>
      <c r="M82" s="5">
        <v>126.0</v>
      </c>
      <c r="N82" s="5">
        <v>11.0</v>
      </c>
      <c r="O82" s="5">
        <v>8.0</v>
      </c>
      <c r="P82" s="5">
        <v>2.0</v>
      </c>
      <c r="Q82" s="5">
        <v>3.0</v>
      </c>
      <c r="R82" s="5">
        <v>0.0</v>
      </c>
      <c r="S82" s="7">
        <f>IFERROR(__xludf.DUMMYFUNCTION("LARGE(UNIQUE(B82:R82),2)"),11.0)</f>
        <v>11</v>
      </c>
      <c r="T82" s="7">
        <f t="shared" si="22"/>
        <v>0.08333333333</v>
      </c>
    </row>
    <row r="83">
      <c r="A83" s="10">
        <v>12.0</v>
      </c>
      <c r="B83" s="5">
        <v>0.0</v>
      </c>
      <c r="C83" s="5">
        <v>2.0</v>
      </c>
      <c r="D83" s="5">
        <v>0.0</v>
      </c>
      <c r="E83" s="5">
        <v>0.0</v>
      </c>
      <c r="F83" s="5">
        <v>0.0</v>
      </c>
      <c r="G83" s="5">
        <v>0.0</v>
      </c>
      <c r="H83" s="5">
        <v>6.0</v>
      </c>
      <c r="I83" s="5">
        <v>0.0</v>
      </c>
      <c r="J83" s="5">
        <v>12.0</v>
      </c>
      <c r="K83" s="5">
        <v>1.0</v>
      </c>
      <c r="L83" s="5">
        <v>2.0</v>
      </c>
      <c r="M83" s="5">
        <v>1.0</v>
      </c>
      <c r="N83" s="5">
        <v>362.0</v>
      </c>
      <c r="O83" s="5">
        <v>2.0</v>
      </c>
      <c r="P83" s="5">
        <v>17.0</v>
      </c>
      <c r="Q83" s="5">
        <v>4.0</v>
      </c>
      <c r="R83" s="5">
        <v>2.0</v>
      </c>
      <c r="S83" s="7">
        <f>IFERROR(__xludf.DUMMYFUNCTION("LARGE(UNIQUE(B83:R83),2)"),17.0)</f>
        <v>17</v>
      </c>
      <c r="T83" s="7">
        <f t="shared" si="22"/>
        <v>0.03990610329</v>
      </c>
    </row>
    <row r="84">
      <c r="A84" s="10">
        <v>13.0</v>
      </c>
      <c r="B84" s="5">
        <v>1.0</v>
      </c>
      <c r="C84" s="5">
        <v>5.0</v>
      </c>
      <c r="D84" s="5">
        <v>0.0</v>
      </c>
      <c r="E84" s="5">
        <v>1.0</v>
      </c>
      <c r="F84" s="5">
        <v>0.0</v>
      </c>
      <c r="G84" s="5">
        <v>3.0</v>
      </c>
      <c r="H84" s="5">
        <v>5.0</v>
      </c>
      <c r="I84" s="5">
        <v>1.0</v>
      </c>
      <c r="J84" s="5">
        <v>8.0</v>
      </c>
      <c r="K84" s="5">
        <v>0.0</v>
      </c>
      <c r="L84" s="5">
        <v>0.0</v>
      </c>
      <c r="M84" s="5">
        <v>0.0</v>
      </c>
      <c r="N84" s="5">
        <v>3.0</v>
      </c>
      <c r="O84" s="5">
        <v>368.0</v>
      </c>
      <c r="P84" s="5">
        <v>10.0</v>
      </c>
      <c r="Q84" s="5">
        <v>0.0</v>
      </c>
      <c r="R84" s="5">
        <v>1.0</v>
      </c>
      <c r="S84" s="7">
        <f>IFERROR(__xludf.DUMMYFUNCTION("LARGE(UNIQUE(B84:R84),2)"),10.0)</f>
        <v>10</v>
      </c>
      <c r="T84" s="7">
        <f t="shared" si="22"/>
        <v>0.025</v>
      </c>
    </row>
    <row r="85">
      <c r="A85" s="10">
        <v>14.0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14.0</v>
      </c>
      <c r="I85" s="5">
        <v>0.0</v>
      </c>
      <c r="J85" s="5">
        <v>5.0</v>
      </c>
      <c r="K85" s="5">
        <v>0.0</v>
      </c>
      <c r="L85" s="5">
        <v>0.0</v>
      </c>
      <c r="M85" s="5">
        <v>0.0</v>
      </c>
      <c r="N85" s="5">
        <v>20.0</v>
      </c>
      <c r="O85" s="5">
        <v>1.0</v>
      </c>
      <c r="P85" s="5">
        <v>476.0</v>
      </c>
      <c r="Q85" s="5">
        <v>11.0</v>
      </c>
      <c r="R85" s="5">
        <v>0.0</v>
      </c>
      <c r="S85" s="7">
        <f>IFERROR(__xludf.DUMMYFUNCTION("LARGE(UNIQUE(B85:R85),2)"),20.0)</f>
        <v>20</v>
      </c>
      <c r="T85" s="7">
        <f t="shared" si="22"/>
        <v>0.03558718861</v>
      </c>
    </row>
    <row r="86">
      <c r="A86" s="10">
        <v>15.0</v>
      </c>
      <c r="B86" s="5">
        <v>1.0</v>
      </c>
      <c r="C86" s="5">
        <v>6.0</v>
      </c>
      <c r="D86" s="5">
        <v>0.0</v>
      </c>
      <c r="E86" s="5">
        <v>1.0</v>
      </c>
      <c r="F86" s="5">
        <v>0.0</v>
      </c>
      <c r="G86" s="5">
        <v>0.0</v>
      </c>
      <c r="H86" s="5">
        <v>7.0</v>
      </c>
      <c r="I86" s="5">
        <v>0.0</v>
      </c>
      <c r="J86" s="5">
        <v>4.0</v>
      </c>
      <c r="K86" s="5">
        <v>0.0</v>
      </c>
      <c r="L86" s="5">
        <v>0.0</v>
      </c>
      <c r="M86" s="5">
        <v>1.0</v>
      </c>
      <c r="N86" s="5">
        <v>10.0</v>
      </c>
      <c r="O86" s="5">
        <v>5.0</v>
      </c>
      <c r="P86" s="5">
        <v>14.0</v>
      </c>
      <c r="Q86" s="5">
        <v>250.0</v>
      </c>
      <c r="R86" s="5">
        <v>0.0</v>
      </c>
      <c r="S86" s="7">
        <f>IFERROR(__xludf.DUMMYFUNCTION("LARGE(UNIQUE(B86:R86),2)"),14.0)</f>
        <v>14</v>
      </c>
      <c r="T86" s="7">
        <f t="shared" si="22"/>
        <v>0.05090909091</v>
      </c>
    </row>
    <row r="87">
      <c r="A87" s="10">
        <v>16.0</v>
      </c>
      <c r="B87" s="5">
        <v>0.0</v>
      </c>
      <c r="C87" s="5">
        <v>0.0</v>
      </c>
      <c r="D87" s="5">
        <v>0.0</v>
      </c>
      <c r="E87" s="5">
        <v>0.0</v>
      </c>
      <c r="F87" s="5">
        <v>1.0</v>
      </c>
      <c r="G87" s="5">
        <v>2.0</v>
      </c>
      <c r="H87" s="5">
        <v>14.0</v>
      </c>
      <c r="I87" s="5">
        <v>0.0</v>
      </c>
      <c r="J87" s="5">
        <v>2.0</v>
      </c>
      <c r="K87" s="5">
        <v>0.0</v>
      </c>
      <c r="L87" s="5">
        <v>0.0</v>
      </c>
      <c r="M87" s="5">
        <v>0.0</v>
      </c>
      <c r="N87" s="5">
        <v>3.0</v>
      </c>
      <c r="O87" s="5">
        <v>1.0</v>
      </c>
      <c r="P87" s="5">
        <v>4.0</v>
      </c>
      <c r="Q87" s="5">
        <v>0.0</v>
      </c>
      <c r="R87" s="5">
        <v>147.0</v>
      </c>
      <c r="S87" s="7">
        <f>IFERROR(__xludf.DUMMYFUNCTION("LARGE(UNIQUE(B87:R87),2)"),14.0)</f>
        <v>14</v>
      </c>
      <c r="T87" s="7">
        <f t="shared" si="22"/>
        <v>0.08917197452</v>
      </c>
    </row>
    <row r="88">
      <c r="A88" s="10"/>
      <c r="B88" s="7">
        <f>IFERROR(__xludf.DUMMYFUNCTION("LARGE(UNIQUE(B71:B87),2)"),11.0)</f>
        <v>11</v>
      </c>
      <c r="C88" s="7">
        <f>IFERROR(__xludf.DUMMYFUNCTION("LARGE(UNIQUE(C71:C87),2)"),14.0)</f>
        <v>14</v>
      </c>
      <c r="D88" s="7">
        <f>IFERROR(__xludf.DUMMYFUNCTION("LARGE(UNIQUE(D71:D87),2)"),3.0)</f>
        <v>3</v>
      </c>
      <c r="E88" s="7">
        <f>IFERROR(__xludf.DUMMYFUNCTION("LARGE(UNIQUE(E71:E87),2)"),1.0)</f>
        <v>1</v>
      </c>
      <c r="F88" s="7">
        <f>IFERROR(__xludf.DUMMYFUNCTION("LARGE(UNIQUE(F71:F87),2)"),1.0)</f>
        <v>1</v>
      </c>
      <c r="G88" s="7">
        <f>IFERROR(__xludf.DUMMYFUNCTION("LARGE(UNIQUE(G71:G87),2)"),5.0)</f>
        <v>5</v>
      </c>
      <c r="H88" s="7">
        <f>IFERROR(__xludf.DUMMYFUNCTION("LARGE(UNIQUE(H71:H87),2)"),15.0)</f>
        <v>15</v>
      </c>
      <c r="I88" s="7">
        <f>IFERROR(__xludf.DUMMYFUNCTION("LARGE(UNIQUE(I71:I87),2)"),12.0)</f>
        <v>12</v>
      </c>
      <c r="J88" s="7">
        <f>IFERROR(__xludf.DUMMYFUNCTION("LARGE(UNIQUE(J71:J87),2)"),19.0)</f>
        <v>19</v>
      </c>
      <c r="K88" s="7">
        <f>IFERROR(__xludf.DUMMYFUNCTION("LARGE(UNIQUE(K71:K87),2)"),1.0)</f>
        <v>1</v>
      </c>
      <c r="L88" s="7">
        <f>IFERROR(__xludf.DUMMYFUNCTION("LARGE(UNIQUE(L71:L87),2)"),2.0)</f>
        <v>2</v>
      </c>
      <c r="M88" s="7">
        <f>IFERROR(__xludf.DUMMYFUNCTION("LARGE(UNIQUE(M71:M87),2)"),1.0)</f>
        <v>1</v>
      </c>
      <c r="N88" s="7">
        <f>IFERROR(__xludf.DUMMYFUNCTION("LARGE(UNIQUE(N71:N87),2)"),20.0)</f>
        <v>20</v>
      </c>
      <c r="O88" s="7">
        <f>IFERROR(__xludf.DUMMYFUNCTION("LARGE(UNIQUE(O71:O87),2)"),8.0)</f>
        <v>8</v>
      </c>
      <c r="P88" s="7">
        <f>IFERROR(__xludf.DUMMYFUNCTION("LARGE(UNIQUE(P71:P87),2)"),17.0)</f>
        <v>17</v>
      </c>
      <c r="Q88" s="7">
        <f>IFERROR(__xludf.DUMMYFUNCTION("LARGE(UNIQUE(Q71:Q87),2)"),11.0)</f>
        <v>11</v>
      </c>
      <c r="R88" s="7">
        <f>IFERROR(__xludf.DUMMYFUNCTION("LARGE(UNIQUE(R71:R87),2)"),2.0)</f>
        <v>2</v>
      </c>
      <c r="S88" s="7">
        <f>max(S71:S87)</f>
        <v>20</v>
      </c>
    </row>
    <row r="89">
      <c r="T89" s="7">
        <f>max(T71:T87)</f>
        <v>0.4782608696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</row>
    <row r="2">
      <c r="A2" s="1">
        <v>0.0</v>
      </c>
      <c r="B2" s="4" t="s">
        <v>15</v>
      </c>
      <c r="C2" s="5">
        <v>79.0</v>
      </c>
      <c r="D2" s="5">
        <v>2592.0</v>
      </c>
      <c r="E2" s="5">
        <v>98.0</v>
      </c>
      <c r="F2" s="5">
        <v>76.0</v>
      </c>
      <c r="G2" s="6">
        <f t="shared" ref="G2:G18" si="1">C2/(C2+E2)</f>
        <v>0.4463276836</v>
      </c>
      <c r="H2" s="6">
        <f t="shared" ref="H2:H18" si="2">C2/(C2+F2)</f>
        <v>0.5096774194</v>
      </c>
      <c r="I2" s="6">
        <f t="shared" ref="I2:I18" si="3">2*H2*G2/(H2+G2)</f>
        <v>0.4759036145</v>
      </c>
      <c r="J2" s="6">
        <f t="shared" ref="J2:J18" si="4">D2/(D2+E2)</f>
        <v>0.9635687732</v>
      </c>
      <c r="K2" s="6">
        <f t="shared" ref="K2:K18" si="5">(C2+D2)/(C2+D2+E2+F2)</f>
        <v>0.9388400703</v>
      </c>
      <c r="L2" s="6">
        <f t="shared" ref="L2:L18" si="6">1-K2</f>
        <v>0.0611599297</v>
      </c>
      <c r="O2" s="7">
        <f t="shared" ref="O2:O18" si="7">F2+C2</f>
        <v>155</v>
      </c>
    </row>
    <row r="3">
      <c r="A3" s="1">
        <v>1.0</v>
      </c>
      <c r="B3" s="4" t="s">
        <v>16</v>
      </c>
      <c r="C3" s="5">
        <v>126.0</v>
      </c>
      <c r="D3" s="5">
        <v>2491.0</v>
      </c>
      <c r="E3" s="5">
        <v>98.0</v>
      </c>
      <c r="F3" s="5">
        <v>130.0</v>
      </c>
      <c r="G3" s="6">
        <f t="shared" si="1"/>
        <v>0.5625</v>
      </c>
      <c r="H3" s="6">
        <f t="shared" si="2"/>
        <v>0.4921875</v>
      </c>
      <c r="I3" s="6">
        <f t="shared" si="3"/>
        <v>0.525</v>
      </c>
      <c r="J3" s="6">
        <f t="shared" si="4"/>
        <v>0.9621475473</v>
      </c>
      <c r="K3" s="6">
        <f t="shared" si="5"/>
        <v>0.9198594025</v>
      </c>
      <c r="L3" s="6">
        <f t="shared" si="6"/>
        <v>0.08014059754</v>
      </c>
      <c r="O3" s="7">
        <f t="shared" si="7"/>
        <v>256</v>
      </c>
    </row>
    <row r="4">
      <c r="A4" s="1">
        <v>2.0</v>
      </c>
      <c r="B4" s="4" t="s">
        <v>17</v>
      </c>
      <c r="C4" s="5">
        <v>76.0</v>
      </c>
      <c r="D4" s="5">
        <v>2604.0</v>
      </c>
      <c r="E4" s="5">
        <v>82.0</v>
      </c>
      <c r="F4" s="5">
        <v>83.0</v>
      </c>
      <c r="G4" s="6">
        <f t="shared" si="1"/>
        <v>0.4810126582</v>
      </c>
      <c r="H4" s="6">
        <f t="shared" si="2"/>
        <v>0.4779874214</v>
      </c>
      <c r="I4" s="6">
        <f t="shared" si="3"/>
        <v>0.4794952681</v>
      </c>
      <c r="J4" s="6">
        <f t="shared" si="4"/>
        <v>0.9694713328</v>
      </c>
      <c r="K4" s="6">
        <f t="shared" si="5"/>
        <v>0.9420035149</v>
      </c>
      <c r="L4" s="6">
        <f t="shared" si="6"/>
        <v>0.05799648506</v>
      </c>
      <c r="O4" s="7">
        <f t="shared" si="7"/>
        <v>159</v>
      </c>
    </row>
    <row r="5">
      <c r="A5" s="1">
        <v>3.0</v>
      </c>
      <c r="B5" s="4" t="s">
        <v>18</v>
      </c>
      <c r="C5" s="5">
        <v>12.0</v>
      </c>
      <c r="D5" s="5">
        <v>2804.0</v>
      </c>
      <c r="E5" s="5">
        <v>16.0</v>
      </c>
      <c r="F5" s="5">
        <v>13.0</v>
      </c>
      <c r="G5" s="6">
        <f t="shared" si="1"/>
        <v>0.4285714286</v>
      </c>
      <c r="H5" s="6">
        <f t="shared" si="2"/>
        <v>0.48</v>
      </c>
      <c r="I5" s="6">
        <f t="shared" si="3"/>
        <v>0.4528301887</v>
      </c>
      <c r="J5" s="6">
        <f t="shared" si="4"/>
        <v>0.9943262411</v>
      </c>
      <c r="K5" s="6">
        <f t="shared" si="5"/>
        <v>0.9898066784</v>
      </c>
      <c r="L5" s="6">
        <f t="shared" si="6"/>
        <v>0.01019332162</v>
      </c>
      <c r="O5" s="7">
        <f t="shared" si="7"/>
        <v>25</v>
      </c>
    </row>
    <row r="6">
      <c r="A6" s="1">
        <v>4.0</v>
      </c>
      <c r="B6" s="4" t="s">
        <v>19</v>
      </c>
      <c r="C6" s="5">
        <v>10.0</v>
      </c>
      <c r="D6" s="5">
        <v>2759.0</v>
      </c>
      <c r="E6" s="5">
        <v>48.0</v>
      </c>
      <c r="F6" s="5">
        <v>28.0</v>
      </c>
      <c r="G6" s="6">
        <f t="shared" si="1"/>
        <v>0.1724137931</v>
      </c>
      <c r="H6" s="6">
        <f t="shared" si="2"/>
        <v>0.2631578947</v>
      </c>
      <c r="I6" s="6">
        <f t="shared" si="3"/>
        <v>0.2083333333</v>
      </c>
      <c r="J6" s="6">
        <f t="shared" si="4"/>
        <v>0.9828998931</v>
      </c>
      <c r="K6" s="6">
        <f t="shared" si="5"/>
        <v>0.9732864675</v>
      </c>
      <c r="L6" s="6">
        <f t="shared" si="6"/>
        <v>0.02671353251</v>
      </c>
      <c r="O6" s="7">
        <f t="shared" si="7"/>
        <v>38</v>
      </c>
    </row>
    <row r="7">
      <c r="A7" s="1">
        <v>5.0</v>
      </c>
      <c r="B7" s="4" t="s">
        <v>20</v>
      </c>
      <c r="C7" s="5">
        <v>94.0</v>
      </c>
      <c r="D7" s="5">
        <v>2557.0</v>
      </c>
      <c r="E7" s="5">
        <v>96.0</v>
      </c>
      <c r="F7" s="5">
        <v>98.0</v>
      </c>
      <c r="G7" s="6">
        <f t="shared" si="1"/>
        <v>0.4947368421</v>
      </c>
      <c r="H7" s="6">
        <f t="shared" si="2"/>
        <v>0.4895833333</v>
      </c>
      <c r="I7" s="6">
        <f t="shared" si="3"/>
        <v>0.4921465969</v>
      </c>
      <c r="J7" s="6">
        <f t="shared" si="4"/>
        <v>0.9638145496</v>
      </c>
      <c r="K7" s="6">
        <f t="shared" si="5"/>
        <v>0.9318101933</v>
      </c>
      <c r="L7" s="6">
        <f t="shared" si="6"/>
        <v>0.06818980668</v>
      </c>
      <c r="O7" s="7">
        <f t="shared" si="7"/>
        <v>192</v>
      </c>
    </row>
    <row r="8">
      <c r="A8" s="1">
        <v>6.0</v>
      </c>
      <c r="B8" s="4" t="s">
        <v>21</v>
      </c>
      <c r="C8" s="5">
        <v>251.0</v>
      </c>
      <c r="D8" s="5">
        <v>2352.0</v>
      </c>
      <c r="E8" s="5">
        <v>109.0</v>
      </c>
      <c r="F8" s="5">
        <v>133.0</v>
      </c>
      <c r="G8" s="6">
        <f t="shared" si="1"/>
        <v>0.6972222222</v>
      </c>
      <c r="H8" s="6">
        <f t="shared" si="2"/>
        <v>0.6536458333</v>
      </c>
      <c r="I8" s="6">
        <f t="shared" si="3"/>
        <v>0.6747311828</v>
      </c>
      <c r="J8" s="6">
        <f t="shared" si="4"/>
        <v>0.9557090614</v>
      </c>
      <c r="K8" s="6">
        <f t="shared" si="5"/>
        <v>0.9149384886</v>
      </c>
      <c r="L8" s="6">
        <f t="shared" si="6"/>
        <v>0.08506151142</v>
      </c>
      <c r="O8" s="7">
        <f t="shared" si="7"/>
        <v>384</v>
      </c>
    </row>
    <row r="9">
      <c r="A9" s="1">
        <v>7.0</v>
      </c>
      <c r="B9" s="4" t="s">
        <v>22</v>
      </c>
      <c r="C9" s="5">
        <v>55.0</v>
      </c>
      <c r="D9" s="5">
        <v>2655.0</v>
      </c>
      <c r="E9" s="5">
        <v>71.0</v>
      </c>
      <c r="F9" s="5">
        <v>64.0</v>
      </c>
      <c r="G9" s="6">
        <f t="shared" si="1"/>
        <v>0.4365079365</v>
      </c>
      <c r="H9" s="6">
        <f t="shared" si="2"/>
        <v>0.4621848739</v>
      </c>
      <c r="I9" s="6">
        <f t="shared" si="3"/>
        <v>0.4489795918</v>
      </c>
      <c r="J9" s="6">
        <f t="shared" si="4"/>
        <v>0.9739545121</v>
      </c>
      <c r="K9" s="6">
        <f t="shared" si="5"/>
        <v>0.9525483304</v>
      </c>
      <c r="L9" s="6">
        <f t="shared" si="6"/>
        <v>0.0474516696</v>
      </c>
      <c r="O9" s="7">
        <f t="shared" si="7"/>
        <v>119</v>
      </c>
    </row>
    <row r="10">
      <c r="A10" s="1">
        <v>8.0</v>
      </c>
      <c r="B10" s="4" t="s">
        <v>23</v>
      </c>
      <c r="C10" s="5">
        <v>171.0</v>
      </c>
      <c r="D10" s="5">
        <v>2482.0</v>
      </c>
      <c r="E10" s="5">
        <v>91.0</v>
      </c>
      <c r="F10" s="5">
        <v>101.0</v>
      </c>
      <c r="G10" s="6">
        <f t="shared" si="1"/>
        <v>0.6526717557</v>
      </c>
      <c r="H10" s="6">
        <f t="shared" si="2"/>
        <v>0.6286764706</v>
      </c>
      <c r="I10" s="6">
        <f t="shared" si="3"/>
        <v>0.6404494382</v>
      </c>
      <c r="J10" s="6">
        <f t="shared" si="4"/>
        <v>0.9646327244</v>
      </c>
      <c r="K10" s="6">
        <f t="shared" si="5"/>
        <v>0.932513181</v>
      </c>
      <c r="L10" s="6">
        <f t="shared" si="6"/>
        <v>0.06748681898</v>
      </c>
      <c r="O10" s="7">
        <f t="shared" si="7"/>
        <v>272</v>
      </c>
    </row>
    <row r="11">
      <c r="A11" s="1">
        <v>9.0</v>
      </c>
      <c r="B11" s="4" t="s">
        <v>24</v>
      </c>
      <c r="C11" s="5">
        <v>4.0</v>
      </c>
      <c r="D11" s="5">
        <v>2819.0</v>
      </c>
      <c r="E11" s="5">
        <v>14.0</v>
      </c>
      <c r="F11" s="5">
        <v>8.0</v>
      </c>
      <c r="G11" s="6">
        <f t="shared" si="1"/>
        <v>0.2222222222</v>
      </c>
      <c r="H11" s="6">
        <f t="shared" si="2"/>
        <v>0.3333333333</v>
      </c>
      <c r="I11" s="6">
        <f t="shared" si="3"/>
        <v>0.2666666667</v>
      </c>
      <c r="J11" s="6">
        <f t="shared" si="4"/>
        <v>0.9950582421</v>
      </c>
      <c r="K11" s="6">
        <f t="shared" si="5"/>
        <v>0.9922671353</v>
      </c>
      <c r="L11" s="6">
        <f t="shared" si="6"/>
        <v>0.007732864675</v>
      </c>
      <c r="O11" s="7">
        <f t="shared" si="7"/>
        <v>12</v>
      </c>
    </row>
    <row r="12">
      <c r="A12" s="1">
        <v>10.0</v>
      </c>
      <c r="B12" s="4" t="s">
        <v>25</v>
      </c>
      <c r="C12" s="5">
        <v>40.0</v>
      </c>
      <c r="D12" s="5">
        <v>2737.0</v>
      </c>
      <c r="E12" s="5">
        <v>38.0</v>
      </c>
      <c r="F12" s="5">
        <v>30.0</v>
      </c>
      <c r="G12" s="6">
        <f t="shared" si="1"/>
        <v>0.5128205128</v>
      </c>
      <c r="H12" s="6">
        <f t="shared" si="2"/>
        <v>0.5714285714</v>
      </c>
      <c r="I12" s="6">
        <f t="shared" si="3"/>
        <v>0.5405405405</v>
      </c>
      <c r="J12" s="6">
        <f t="shared" si="4"/>
        <v>0.9863063063</v>
      </c>
      <c r="K12" s="6">
        <f t="shared" si="5"/>
        <v>0.9760984183</v>
      </c>
      <c r="L12" s="6">
        <f t="shared" si="6"/>
        <v>0.02390158172</v>
      </c>
      <c r="O12" s="7">
        <f t="shared" si="7"/>
        <v>70</v>
      </c>
    </row>
    <row r="13">
      <c r="A13" s="1">
        <v>11.0</v>
      </c>
      <c r="B13" s="4" t="s">
        <v>26</v>
      </c>
      <c r="C13" s="5">
        <v>100.0</v>
      </c>
      <c r="D13" s="5">
        <v>2623.0</v>
      </c>
      <c r="E13" s="5">
        <v>80.0</v>
      </c>
      <c r="F13" s="5">
        <v>42.0</v>
      </c>
      <c r="G13" s="6">
        <f t="shared" si="1"/>
        <v>0.5555555556</v>
      </c>
      <c r="H13" s="6">
        <f t="shared" si="2"/>
        <v>0.7042253521</v>
      </c>
      <c r="I13" s="6">
        <f t="shared" si="3"/>
        <v>0.6211180124</v>
      </c>
      <c r="J13" s="6">
        <f t="shared" si="4"/>
        <v>0.9704032556</v>
      </c>
      <c r="K13" s="6">
        <f t="shared" si="5"/>
        <v>0.9571177504</v>
      </c>
      <c r="L13" s="6">
        <f t="shared" si="6"/>
        <v>0.04288224956</v>
      </c>
      <c r="O13" s="7">
        <f t="shared" si="7"/>
        <v>142</v>
      </c>
    </row>
    <row r="14">
      <c r="A14" s="1">
        <v>12.0</v>
      </c>
      <c r="B14" s="4" t="s">
        <v>27</v>
      </c>
      <c r="C14" s="5">
        <v>112.0</v>
      </c>
      <c r="D14" s="5">
        <v>2526.0</v>
      </c>
      <c r="E14" s="5">
        <v>104.0</v>
      </c>
      <c r="F14" s="5">
        <v>103.0</v>
      </c>
      <c r="G14" s="6">
        <f t="shared" si="1"/>
        <v>0.5185185185</v>
      </c>
      <c r="H14" s="6">
        <f t="shared" si="2"/>
        <v>0.5209302326</v>
      </c>
      <c r="I14" s="6">
        <f t="shared" si="3"/>
        <v>0.5197215777</v>
      </c>
      <c r="J14" s="6">
        <f t="shared" si="4"/>
        <v>0.9604562738</v>
      </c>
      <c r="K14" s="6">
        <f t="shared" si="5"/>
        <v>0.9272407733</v>
      </c>
      <c r="L14" s="6">
        <f t="shared" si="6"/>
        <v>0.07275922671</v>
      </c>
      <c r="O14" s="7">
        <f t="shared" si="7"/>
        <v>215</v>
      </c>
    </row>
    <row r="15">
      <c r="A15" s="1">
        <v>13.0</v>
      </c>
      <c r="B15" s="4" t="s">
        <v>28</v>
      </c>
      <c r="C15" s="5">
        <v>165.0</v>
      </c>
      <c r="D15" s="5">
        <v>2509.0</v>
      </c>
      <c r="E15" s="5">
        <v>80.0</v>
      </c>
      <c r="F15" s="5">
        <v>91.0</v>
      </c>
      <c r="G15" s="6">
        <f t="shared" si="1"/>
        <v>0.6734693878</v>
      </c>
      <c r="H15" s="6">
        <f t="shared" si="2"/>
        <v>0.64453125</v>
      </c>
      <c r="I15" s="6">
        <f t="shared" si="3"/>
        <v>0.6586826347</v>
      </c>
      <c r="J15" s="6">
        <f t="shared" si="4"/>
        <v>0.9691000386</v>
      </c>
      <c r="K15" s="6">
        <f t="shared" si="5"/>
        <v>0.9398945518</v>
      </c>
      <c r="L15" s="6">
        <f t="shared" si="6"/>
        <v>0.06010544815</v>
      </c>
      <c r="O15" s="7">
        <f t="shared" si="7"/>
        <v>256</v>
      </c>
    </row>
    <row r="16">
      <c r="A16" s="1">
        <v>14.0</v>
      </c>
      <c r="B16" s="4" t="s">
        <v>29</v>
      </c>
      <c r="C16" s="5">
        <v>178.0</v>
      </c>
      <c r="D16" s="5">
        <v>2368.0</v>
      </c>
      <c r="E16" s="5">
        <v>140.0</v>
      </c>
      <c r="F16" s="5">
        <v>159.0</v>
      </c>
      <c r="G16" s="6">
        <f t="shared" si="1"/>
        <v>0.5597484277</v>
      </c>
      <c r="H16" s="6">
        <f t="shared" si="2"/>
        <v>0.528189911</v>
      </c>
      <c r="I16" s="6">
        <f t="shared" si="3"/>
        <v>0.5435114504</v>
      </c>
      <c r="J16" s="6">
        <f t="shared" si="4"/>
        <v>0.9441786284</v>
      </c>
      <c r="K16" s="6">
        <f t="shared" si="5"/>
        <v>0.8949033392</v>
      </c>
      <c r="L16" s="6">
        <f t="shared" si="6"/>
        <v>0.1050966608</v>
      </c>
      <c r="O16" s="7">
        <f t="shared" si="7"/>
        <v>337</v>
      </c>
    </row>
    <row r="17">
      <c r="A17" s="1">
        <v>15.0</v>
      </c>
      <c r="B17" s="4" t="s">
        <v>30</v>
      </c>
      <c r="C17" s="5">
        <v>78.0</v>
      </c>
      <c r="D17" s="5">
        <v>2669.0</v>
      </c>
      <c r="E17" s="5">
        <v>46.0</v>
      </c>
      <c r="F17" s="5">
        <v>52.0</v>
      </c>
      <c r="G17" s="6">
        <f t="shared" si="1"/>
        <v>0.6290322581</v>
      </c>
      <c r="H17" s="6">
        <f t="shared" si="2"/>
        <v>0.6</v>
      </c>
      <c r="I17" s="6">
        <f t="shared" si="3"/>
        <v>0.6141732283</v>
      </c>
      <c r="J17" s="6">
        <f t="shared" si="4"/>
        <v>0.9830570902</v>
      </c>
      <c r="K17" s="6">
        <f t="shared" si="5"/>
        <v>0.9655536028</v>
      </c>
      <c r="L17" s="6">
        <f t="shared" si="6"/>
        <v>0.03444639719</v>
      </c>
      <c r="O17" s="7">
        <f t="shared" si="7"/>
        <v>130</v>
      </c>
    </row>
    <row r="18">
      <c r="A18" s="1">
        <v>16.0</v>
      </c>
      <c r="B18" s="4" t="s">
        <v>31</v>
      </c>
      <c r="C18" s="5">
        <v>39.0</v>
      </c>
      <c r="D18" s="5">
        <v>2718.0</v>
      </c>
      <c r="E18" s="5">
        <v>44.0</v>
      </c>
      <c r="F18" s="5">
        <v>44.0</v>
      </c>
      <c r="G18" s="6">
        <f t="shared" si="1"/>
        <v>0.4698795181</v>
      </c>
      <c r="H18" s="6">
        <f t="shared" si="2"/>
        <v>0.4698795181</v>
      </c>
      <c r="I18" s="6">
        <f t="shared" si="3"/>
        <v>0.4698795181</v>
      </c>
      <c r="J18" s="6">
        <f t="shared" si="4"/>
        <v>0.9840695148</v>
      </c>
      <c r="K18" s="6">
        <f t="shared" si="5"/>
        <v>0.9690685413</v>
      </c>
      <c r="L18" s="6">
        <f t="shared" si="6"/>
        <v>0.0309314587</v>
      </c>
      <c r="O18" s="7">
        <f t="shared" si="7"/>
        <v>83</v>
      </c>
    </row>
    <row r="19">
      <c r="A19" s="2" t="s">
        <v>32</v>
      </c>
      <c r="C19" s="7">
        <f t="shared" ref="C19:F19" si="8">SUM(C2:C18)</f>
        <v>1590</v>
      </c>
      <c r="D19" s="7">
        <f t="shared" si="8"/>
        <v>44265</v>
      </c>
      <c r="E19" s="7">
        <f t="shared" si="8"/>
        <v>1255</v>
      </c>
      <c r="F19" s="7">
        <f t="shared" si="8"/>
        <v>1255</v>
      </c>
      <c r="G19" s="8">
        <v>0.5588752196836555</v>
      </c>
      <c r="H19" s="8">
        <v>0.5588752196836555</v>
      </c>
      <c r="I19" s="8">
        <v>0.5588752196836555</v>
      </c>
      <c r="J19" s="8">
        <v>0.9724297012302284</v>
      </c>
      <c r="K19" s="8">
        <v>0.9481029670216066</v>
      </c>
      <c r="L19" s="8">
        <v>0.05189703297839343</v>
      </c>
      <c r="M19" s="8">
        <v>0.5588752196836555</v>
      </c>
      <c r="N19" s="8">
        <v>0.5588752196836555</v>
      </c>
      <c r="O19" s="7">
        <f>SUM(O2:O18)</f>
        <v>2845</v>
      </c>
    </row>
    <row r="20">
      <c r="G20" s="6">
        <f t="shared" ref="G20:K20" si="9">MIN(G2:G19)</f>
        <v>0.1724137931</v>
      </c>
      <c r="H20" s="6">
        <f t="shared" si="9"/>
        <v>0.2631578947</v>
      </c>
      <c r="I20" s="6">
        <f t="shared" si="9"/>
        <v>0.2083333333</v>
      </c>
      <c r="J20" s="6">
        <f t="shared" si="9"/>
        <v>0.9441786284</v>
      </c>
      <c r="K20" s="6">
        <f t="shared" si="9"/>
        <v>0.8949033392</v>
      </c>
    </row>
    <row r="21">
      <c r="G21" s="6">
        <f t="shared" ref="G21:K21" si="10">max(G2:G18)</f>
        <v>0.6972222222</v>
      </c>
      <c r="H21" s="6">
        <f t="shared" si="10"/>
        <v>0.7042253521</v>
      </c>
      <c r="I21" s="6">
        <f t="shared" si="10"/>
        <v>0.6747311828</v>
      </c>
      <c r="J21" s="6">
        <f t="shared" si="10"/>
        <v>0.9950582421</v>
      </c>
      <c r="K21" s="6">
        <f t="shared" si="10"/>
        <v>0.9922671353</v>
      </c>
    </row>
    <row r="23">
      <c r="A23" s="9" t="s">
        <v>33</v>
      </c>
    </row>
    <row r="24"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79.0</v>
      </c>
      <c r="C25" s="5">
        <v>22.0</v>
      </c>
      <c r="D25" s="5">
        <v>7.0</v>
      </c>
      <c r="E25" s="5">
        <v>2.0</v>
      </c>
      <c r="F25" s="5">
        <v>2.0</v>
      </c>
      <c r="G25" s="5">
        <v>8.0</v>
      </c>
      <c r="H25" s="5">
        <v>7.0</v>
      </c>
      <c r="I25" s="5">
        <v>14.0</v>
      </c>
      <c r="J25" s="5">
        <v>18.0</v>
      </c>
      <c r="K25" s="5">
        <v>0.0</v>
      </c>
      <c r="L25" s="5">
        <v>3.0</v>
      </c>
      <c r="M25" s="5">
        <v>0.0</v>
      </c>
      <c r="N25" s="5">
        <v>4.0</v>
      </c>
      <c r="O25" s="5">
        <v>3.0</v>
      </c>
      <c r="P25" s="5">
        <v>5.0</v>
      </c>
      <c r="Q25" s="5">
        <v>2.0</v>
      </c>
      <c r="R25" s="5">
        <v>1.0</v>
      </c>
      <c r="S25" s="7">
        <f>IFERROR(__xludf.DUMMYFUNCTION("LARGE(UNIQUE(B25:R25),2)"),22.0)</f>
        <v>22</v>
      </c>
      <c r="T25" s="7">
        <f t="shared" ref="T25:T41" si="11">S25/O2</f>
        <v>0.1419354839</v>
      </c>
    </row>
    <row r="26">
      <c r="A26" s="10">
        <v>1.0</v>
      </c>
      <c r="B26" s="5">
        <v>14.0</v>
      </c>
      <c r="C26" s="5">
        <v>126.0</v>
      </c>
      <c r="D26" s="5">
        <v>22.0</v>
      </c>
      <c r="E26" s="5">
        <v>0.0</v>
      </c>
      <c r="F26" s="5">
        <v>1.0</v>
      </c>
      <c r="G26" s="5">
        <v>19.0</v>
      </c>
      <c r="H26" s="5">
        <v>8.0</v>
      </c>
      <c r="I26" s="5">
        <v>6.0</v>
      </c>
      <c r="J26" s="5">
        <v>7.0</v>
      </c>
      <c r="K26" s="5">
        <v>0.0</v>
      </c>
      <c r="L26" s="5">
        <v>1.0</v>
      </c>
      <c r="M26" s="5">
        <v>2.0</v>
      </c>
      <c r="N26" s="5">
        <v>2.0</v>
      </c>
      <c r="O26" s="5">
        <v>4.0</v>
      </c>
      <c r="P26" s="5">
        <v>4.0</v>
      </c>
      <c r="Q26" s="5">
        <v>5.0</v>
      </c>
      <c r="R26" s="5">
        <v>3.0</v>
      </c>
      <c r="S26" s="7">
        <f>IFERROR(__xludf.DUMMYFUNCTION("LARGE(UNIQUE(B26:R26),2)"),22.0)</f>
        <v>22</v>
      </c>
      <c r="T26" s="7">
        <f t="shared" si="11"/>
        <v>0.0859375</v>
      </c>
    </row>
    <row r="27">
      <c r="A27" s="10">
        <v>2.0</v>
      </c>
      <c r="B27" s="5">
        <v>17.0</v>
      </c>
      <c r="C27" s="5">
        <v>24.0</v>
      </c>
      <c r="D27" s="5">
        <v>76.0</v>
      </c>
      <c r="E27" s="5">
        <v>1.0</v>
      </c>
      <c r="F27" s="5">
        <v>0.0</v>
      </c>
      <c r="G27" s="5">
        <v>15.0</v>
      </c>
      <c r="H27" s="5">
        <v>9.0</v>
      </c>
      <c r="I27" s="5">
        <v>7.0</v>
      </c>
      <c r="J27" s="5">
        <v>3.0</v>
      </c>
      <c r="K27" s="5">
        <v>0.0</v>
      </c>
      <c r="L27" s="5">
        <v>3.0</v>
      </c>
      <c r="M27" s="5">
        <v>0.0</v>
      </c>
      <c r="N27" s="5">
        <v>1.0</v>
      </c>
      <c r="O27" s="5">
        <v>0.0</v>
      </c>
      <c r="P27" s="5">
        <v>2.0</v>
      </c>
      <c r="Q27" s="5">
        <v>0.0</v>
      </c>
      <c r="R27" s="5">
        <v>0.0</v>
      </c>
      <c r="S27" s="7">
        <f>IFERROR(__xludf.DUMMYFUNCTION("LARGE(UNIQUE(B27:R27),2)"),24.0)</f>
        <v>24</v>
      </c>
      <c r="T27" s="7">
        <f t="shared" si="11"/>
        <v>0.1509433962</v>
      </c>
    </row>
    <row r="28">
      <c r="A28" s="10">
        <v>3.0</v>
      </c>
      <c r="B28" s="5">
        <v>0.0</v>
      </c>
      <c r="C28" s="5">
        <v>1.0</v>
      </c>
      <c r="D28" s="5">
        <v>0.0</v>
      </c>
      <c r="E28" s="5">
        <v>12.0</v>
      </c>
      <c r="F28" s="5">
        <v>1.0</v>
      </c>
      <c r="G28" s="5">
        <v>2.0</v>
      </c>
      <c r="H28" s="5">
        <v>2.0</v>
      </c>
      <c r="I28" s="5">
        <v>1.0</v>
      </c>
      <c r="J28" s="5">
        <v>0.0</v>
      </c>
      <c r="K28" s="5">
        <v>0.0</v>
      </c>
      <c r="L28" s="5">
        <v>0.0</v>
      </c>
      <c r="M28" s="5">
        <v>4.0</v>
      </c>
      <c r="N28" s="5">
        <v>2.0</v>
      </c>
      <c r="O28" s="5">
        <v>1.0</v>
      </c>
      <c r="P28" s="5">
        <v>1.0</v>
      </c>
      <c r="Q28" s="5">
        <v>1.0</v>
      </c>
      <c r="R28" s="5">
        <v>0.0</v>
      </c>
      <c r="S28" s="7">
        <f>IFERROR(__xludf.DUMMYFUNCTION("LARGE(UNIQUE(B28:R28),2)"),4.0)</f>
        <v>4</v>
      </c>
      <c r="T28" s="7">
        <f t="shared" si="11"/>
        <v>0.16</v>
      </c>
    </row>
    <row r="29">
      <c r="A29" s="10">
        <v>4.0</v>
      </c>
      <c r="B29" s="5">
        <v>0.0</v>
      </c>
      <c r="C29" s="5">
        <v>3.0</v>
      </c>
      <c r="D29" s="5">
        <v>2.0</v>
      </c>
      <c r="E29" s="5">
        <v>0.0</v>
      </c>
      <c r="F29" s="5">
        <v>10.0</v>
      </c>
      <c r="G29" s="5">
        <v>4.0</v>
      </c>
      <c r="H29" s="5">
        <v>16.0</v>
      </c>
      <c r="I29" s="5">
        <v>0.0</v>
      </c>
      <c r="J29" s="5">
        <v>3.0</v>
      </c>
      <c r="K29" s="5">
        <v>1.0</v>
      </c>
      <c r="L29" s="5">
        <v>1.0</v>
      </c>
      <c r="M29" s="5">
        <v>1.0</v>
      </c>
      <c r="N29" s="5">
        <v>1.0</v>
      </c>
      <c r="O29" s="5">
        <v>5.0</v>
      </c>
      <c r="P29" s="5">
        <v>3.0</v>
      </c>
      <c r="Q29" s="5">
        <v>0.0</v>
      </c>
      <c r="R29" s="5">
        <v>8.0</v>
      </c>
      <c r="S29" s="7">
        <f>IFERROR(__xludf.DUMMYFUNCTION("LARGE(UNIQUE(B29:R29),2)"),10.0)</f>
        <v>10</v>
      </c>
      <c r="T29" s="7">
        <f t="shared" si="11"/>
        <v>0.2631578947</v>
      </c>
    </row>
    <row r="30">
      <c r="A30" s="10">
        <v>5.0</v>
      </c>
      <c r="B30" s="5">
        <v>8.0</v>
      </c>
      <c r="C30" s="5">
        <v>13.0</v>
      </c>
      <c r="D30" s="5">
        <v>12.0</v>
      </c>
      <c r="E30" s="5">
        <v>2.0</v>
      </c>
      <c r="F30" s="5">
        <v>3.0</v>
      </c>
      <c r="G30" s="5">
        <v>94.0</v>
      </c>
      <c r="H30" s="5">
        <v>9.0</v>
      </c>
      <c r="I30" s="5">
        <v>12.0</v>
      </c>
      <c r="J30" s="5">
        <v>7.0</v>
      </c>
      <c r="K30" s="5">
        <v>1.0</v>
      </c>
      <c r="L30" s="5">
        <v>4.0</v>
      </c>
      <c r="M30" s="5">
        <v>0.0</v>
      </c>
      <c r="N30" s="5">
        <v>2.0</v>
      </c>
      <c r="O30" s="5">
        <v>9.0</v>
      </c>
      <c r="P30" s="5">
        <v>11.0</v>
      </c>
      <c r="Q30" s="5">
        <v>0.0</v>
      </c>
      <c r="R30" s="5">
        <v>3.0</v>
      </c>
      <c r="S30" s="7">
        <f>IFERROR(__xludf.DUMMYFUNCTION("LARGE(UNIQUE(B30:R30),2)"),13.0)</f>
        <v>13</v>
      </c>
      <c r="T30" s="7">
        <f t="shared" si="11"/>
        <v>0.06770833333</v>
      </c>
    </row>
    <row r="31">
      <c r="A31" s="10">
        <v>6.0</v>
      </c>
      <c r="B31" s="5">
        <v>7.0</v>
      </c>
      <c r="C31" s="5">
        <v>15.0</v>
      </c>
      <c r="D31" s="5">
        <v>9.0</v>
      </c>
      <c r="E31" s="5">
        <v>0.0</v>
      </c>
      <c r="F31" s="5">
        <v>5.0</v>
      </c>
      <c r="G31" s="5">
        <v>5.0</v>
      </c>
      <c r="H31" s="5">
        <v>251.0</v>
      </c>
      <c r="I31" s="5">
        <v>2.0</v>
      </c>
      <c r="J31" s="5">
        <v>9.0</v>
      </c>
      <c r="K31" s="5">
        <v>0.0</v>
      </c>
      <c r="L31" s="5">
        <v>2.0</v>
      </c>
      <c r="M31" s="5">
        <v>1.0</v>
      </c>
      <c r="N31" s="5">
        <v>9.0</v>
      </c>
      <c r="O31" s="5">
        <v>8.0</v>
      </c>
      <c r="P31" s="5">
        <v>22.0</v>
      </c>
      <c r="Q31" s="5">
        <v>4.0</v>
      </c>
      <c r="R31" s="5">
        <v>11.0</v>
      </c>
      <c r="S31" s="7">
        <f>IFERROR(__xludf.DUMMYFUNCTION("LARGE(UNIQUE(B31:R31),2)"),22.0)</f>
        <v>22</v>
      </c>
      <c r="T31" s="7">
        <f t="shared" si="11"/>
        <v>0.05729166667</v>
      </c>
    </row>
    <row r="32">
      <c r="A32" s="10">
        <v>7.0</v>
      </c>
      <c r="B32" s="5">
        <v>8.0</v>
      </c>
      <c r="C32" s="5">
        <v>10.0</v>
      </c>
      <c r="D32" s="5">
        <v>7.0</v>
      </c>
      <c r="E32" s="5">
        <v>2.0</v>
      </c>
      <c r="F32" s="5">
        <v>2.0</v>
      </c>
      <c r="G32" s="5">
        <v>10.0</v>
      </c>
      <c r="H32" s="5">
        <v>7.0</v>
      </c>
      <c r="I32" s="5">
        <v>55.0</v>
      </c>
      <c r="J32" s="5">
        <v>6.0</v>
      </c>
      <c r="K32" s="5">
        <v>1.0</v>
      </c>
      <c r="L32" s="5">
        <v>4.0</v>
      </c>
      <c r="M32" s="5">
        <v>1.0</v>
      </c>
      <c r="N32" s="5">
        <v>1.0</v>
      </c>
      <c r="O32" s="5">
        <v>4.0</v>
      </c>
      <c r="P32" s="5">
        <v>4.0</v>
      </c>
      <c r="Q32" s="5">
        <v>3.0</v>
      </c>
      <c r="R32" s="5">
        <v>1.0</v>
      </c>
      <c r="S32" s="7">
        <f>IFERROR(__xludf.DUMMYFUNCTION("LARGE(UNIQUE(B32:R32),2)"),10.0)</f>
        <v>10</v>
      </c>
      <c r="T32" s="7">
        <f t="shared" si="11"/>
        <v>0.08403361345</v>
      </c>
    </row>
    <row r="33">
      <c r="A33" s="10">
        <v>8.0</v>
      </c>
      <c r="B33" s="5">
        <v>5.0</v>
      </c>
      <c r="C33" s="5">
        <v>12.0</v>
      </c>
      <c r="D33" s="5">
        <v>5.0</v>
      </c>
      <c r="E33" s="5">
        <v>0.0</v>
      </c>
      <c r="F33" s="5">
        <v>4.0</v>
      </c>
      <c r="G33" s="5">
        <v>6.0</v>
      </c>
      <c r="H33" s="5">
        <v>9.0</v>
      </c>
      <c r="I33" s="5">
        <v>10.0</v>
      </c>
      <c r="J33" s="5">
        <v>171.0</v>
      </c>
      <c r="K33" s="5">
        <v>1.0</v>
      </c>
      <c r="L33" s="5">
        <v>5.0</v>
      </c>
      <c r="M33" s="5">
        <v>3.0</v>
      </c>
      <c r="N33" s="5">
        <v>6.0</v>
      </c>
      <c r="O33" s="5">
        <v>5.0</v>
      </c>
      <c r="P33" s="5">
        <v>15.0</v>
      </c>
      <c r="Q33" s="5">
        <v>3.0</v>
      </c>
      <c r="R33" s="5">
        <v>2.0</v>
      </c>
      <c r="S33" s="7">
        <f>IFERROR(__xludf.DUMMYFUNCTION("LARGE(UNIQUE(B33:R33),2)"),15.0)</f>
        <v>15</v>
      </c>
      <c r="T33" s="7">
        <f t="shared" si="11"/>
        <v>0.05514705882</v>
      </c>
    </row>
    <row r="34">
      <c r="A34" s="10">
        <v>9.0</v>
      </c>
      <c r="B34" s="5">
        <v>1.0</v>
      </c>
      <c r="C34" s="5">
        <v>2.0</v>
      </c>
      <c r="D34" s="5">
        <v>0.0</v>
      </c>
      <c r="E34" s="5">
        <v>0.0</v>
      </c>
      <c r="F34" s="5">
        <v>1.0</v>
      </c>
      <c r="G34" s="5">
        <v>0.0</v>
      </c>
      <c r="H34" s="5">
        <v>1.0</v>
      </c>
      <c r="I34" s="5">
        <v>0.0</v>
      </c>
      <c r="J34" s="5">
        <v>4.0</v>
      </c>
      <c r="K34" s="5">
        <v>4.0</v>
      </c>
      <c r="L34" s="5">
        <v>0.0</v>
      </c>
      <c r="M34" s="5">
        <v>0.0</v>
      </c>
      <c r="N34" s="5">
        <v>1.0</v>
      </c>
      <c r="O34" s="5">
        <v>1.0</v>
      </c>
      <c r="P34" s="5">
        <v>3.0</v>
      </c>
      <c r="Q34" s="5">
        <v>0.0</v>
      </c>
      <c r="R34" s="5">
        <v>0.0</v>
      </c>
      <c r="S34" s="7">
        <f>IFERROR(__xludf.DUMMYFUNCTION("LARGE(UNIQUE(B34:R34),2)"),4.0)</f>
        <v>4</v>
      </c>
      <c r="T34" s="7">
        <f t="shared" si="11"/>
        <v>0.3333333333</v>
      </c>
    </row>
    <row r="35">
      <c r="A35" s="10">
        <v>10.0</v>
      </c>
      <c r="B35" s="5">
        <v>5.0</v>
      </c>
      <c r="C35" s="5">
        <v>1.0</v>
      </c>
      <c r="D35" s="5">
        <v>4.0</v>
      </c>
      <c r="E35" s="5">
        <v>0.0</v>
      </c>
      <c r="F35" s="5">
        <v>0.0</v>
      </c>
      <c r="G35" s="5">
        <v>6.0</v>
      </c>
      <c r="H35" s="5">
        <v>3.0</v>
      </c>
      <c r="I35" s="5">
        <v>2.0</v>
      </c>
      <c r="J35" s="5">
        <v>6.0</v>
      </c>
      <c r="K35" s="5">
        <v>0.0</v>
      </c>
      <c r="L35" s="5">
        <v>40.0</v>
      </c>
      <c r="M35" s="5">
        <v>0.0</v>
      </c>
      <c r="N35" s="5">
        <v>1.0</v>
      </c>
      <c r="O35" s="5">
        <v>4.0</v>
      </c>
      <c r="P35" s="5">
        <v>2.0</v>
      </c>
      <c r="Q35" s="5">
        <v>2.0</v>
      </c>
      <c r="R35" s="5">
        <v>2.0</v>
      </c>
      <c r="S35" s="7">
        <f>IFERROR(__xludf.DUMMYFUNCTION("LARGE(UNIQUE(B35:R35),2)"),6.0)</f>
        <v>6</v>
      </c>
      <c r="T35" s="7">
        <f t="shared" si="11"/>
        <v>0.08571428571</v>
      </c>
    </row>
    <row r="36">
      <c r="A36" s="10">
        <v>11.0</v>
      </c>
      <c r="B36" s="5">
        <v>0.0</v>
      </c>
      <c r="C36" s="5">
        <v>1.0</v>
      </c>
      <c r="D36" s="5">
        <v>2.0</v>
      </c>
      <c r="E36" s="5">
        <v>2.0</v>
      </c>
      <c r="F36" s="5">
        <v>1.0</v>
      </c>
      <c r="G36" s="5">
        <v>4.0</v>
      </c>
      <c r="H36" s="5">
        <v>2.0</v>
      </c>
      <c r="I36" s="5">
        <v>1.0</v>
      </c>
      <c r="J36" s="5">
        <v>4.0</v>
      </c>
      <c r="K36" s="5">
        <v>1.0</v>
      </c>
      <c r="L36" s="5">
        <v>1.0</v>
      </c>
      <c r="M36" s="5">
        <v>100.0</v>
      </c>
      <c r="N36" s="5">
        <v>20.0</v>
      </c>
      <c r="O36" s="5">
        <v>17.0</v>
      </c>
      <c r="P36" s="5">
        <v>18.0</v>
      </c>
      <c r="Q36" s="5">
        <v>5.0</v>
      </c>
      <c r="R36" s="5">
        <v>1.0</v>
      </c>
      <c r="S36" s="7">
        <f>IFERROR(__xludf.DUMMYFUNCTION("LARGE(UNIQUE(B36:R36),2)"),20.0)</f>
        <v>20</v>
      </c>
      <c r="T36" s="7">
        <f t="shared" si="11"/>
        <v>0.1408450704</v>
      </c>
    </row>
    <row r="37">
      <c r="A37" s="10">
        <v>12.0</v>
      </c>
      <c r="B37" s="5">
        <v>4.0</v>
      </c>
      <c r="C37" s="5">
        <v>3.0</v>
      </c>
      <c r="D37" s="5">
        <v>3.0</v>
      </c>
      <c r="E37" s="5">
        <v>3.0</v>
      </c>
      <c r="F37" s="5">
        <v>2.0</v>
      </c>
      <c r="G37" s="5">
        <v>2.0</v>
      </c>
      <c r="H37" s="5">
        <v>7.0</v>
      </c>
      <c r="I37" s="5">
        <v>1.0</v>
      </c>
      <c r="J37" s="5">
        <v>6.0</v>
      </c>
      <c r="K37" s="5">
        <v>0.0</v>
      </c>
      <c r="L37" s="5">
        <v>4.0</v>
      </c>
      <c r="M37" s="5">
        <v>8.0</v>
      </c>
      <c r="N37" s="5">
        <v>112.0</v>
      </c>
      <c r="O37" s="5">
        <v>12.0</v>
      </c>
      <c r="P37" s="5">
        <v>41.0</v>
      </c>
      <c r="Q37" s="5">
        <v>5.0</v>
      </c>
      <c r="R37" s="5">
        <v>3.0</v>
      </c>
      <c r="S37" s="7">
        <f>IFERROR(__xludf.DUMMYFUNCTION("LARGE(UNIQUE(B37:R37),2)"),41.0)</f>
        <v>41</v>
      </c>
      <c r="T37" s="7">
        <f t="shared" si="11"/>
        <v>0.1906976744</v>
      </c>
    </row>
    <row r="38">
      <c r="A38" s="10">
        <v>13.0</v>
      </c>
      <c r="B38" s="5">
        <v>5.0</v>
      </c>
      <c r="C38" s="5">
        <v>8.0</v>
      </c>
      <c r="D38" s="5">
        <v>6.0</v>
      </c>
      <c r="E38" s="5">
        <v>0.0</v>
      </c>
      <c r="F38" s="5">
        <v>2.0</v>
      </c>
      <c r="G38" s="5">
        <v>6.0</v>
      </c>
      <c r="H38" s="5">
        <v>7.0</v>
      </c>
      <c r="I38" s="5">
        <v>4.0</v>
      </c>
      <c r="J38" s="5">
        <v>10.0</v>
      </c>
      <c r="K38" s="5">
        <v>0.0</v>
      </c>
      <c r="L38" s="5">
        <v>2.0</v>
      </c>
      <c r="M38" s="5">
        <v>5.0</v>
      </c>
      <c r="N38" s="5">
        <v>13.0</v>
      </c>
      <c r="O38" s="5">
        <v>165.0</v>
      </c>
      <c r="P38" s="5">
        <v>5.0</v>
      </c>
      <c r="Q38" s="5">
        <v>4.0</v>
      </c>
      <c r="R38" s="5">
        <v>3.0</v>
      </c>
      <c r="S38" s="7">
        <f>IFERROR(__xludf.DUMMYFUNCTION("LARGE(UNIQUE(B38:R38),2)"),13.0)</f>
        <v>13</v>
      </c>
      <c r="T38" s="7">
        <f t="shared" si="11"/>
        <v>0.05078125</v>
      </c>
    </row>
    <row r="39">
      <c r="A39" s="10">
        <v>14.0</v>
      </c>
      <c r="B39" s="5">
        <v>0.0</v>
      </c>
      <c r="C39" s="5">
        <v>11.0</v>
      </c>
      <c r="D39" s="5">
        <v>3.0</v>
      </c>
      <c r="E39" s="5">
        <v>0.0</v>
      </c>
      <c r="F39" s="5">
        <v>2.0</v>
      </c>
      <c r="G39" s="5">
        <v>9.0</v>
      </c>
      <c r="H39" s="5">
        <v>22.0</v>
      </c>
      <c r="I39" s="5">
        <v>3.0</v>
      </c>
      <c r="J39" s="5">
        <v>11.0</v>
      </c>
      <c r="K39" s="5">
        <v>2.0</v>
      </c>
      <c r="L39" s="5">
        <v>0.0</v>
      </c>
      <c r="M39" s="5">
        <v>12.0</v>
      </c>
      <c r="N39" s="5">
        <v>35.0</v>
      </c>
      <c r="O39" s="5">
        <v>12.0</v>
      </c>
      <c r="P39" s="5">
        <v>178.0</v>
      </c>
      <c r="Q39" s="5">
        <v>13.0</v>
      </c>
      <c r="R39" s="5">
        <v>5.0</v>
      </c>
      <c r="S39" s="7">
        <f>IFERROR(__xludf.DUMMYFUNCTION("LARGE(UNIQUE(B39:R39),2)"),35.0)</f>
        <v>35</v>
      </c>
      <c r="T39" s="7">
        <f t="shared" si="11"/>
        <v>0.1038575668</v>
      </c>
    </row>
    <row r="40">
      <c r="A40" s="10">
        <v>15.0</v>
      </c>
      <c r="B40" s="5">
        <v>2.0</v>
      </c>
      <c r="C40" s="5">
        <v>4.0</v>
      </c>
      <c r="D40" s="5">
        <v>0.0</v>
      </c>
      <c r="E40" s="5">
        <v>1.0</v>
      </c>
      <c r="F40" s="5">
        <v>0.0</v>
      </c>
      <c r="G40" s="5">
        <v>1.0</v>
      </c>
      <c r="H40" s="5">
        <v>6.0</v>
      </c>
      <c r="I40" s="5">
        <v>0.0</v>
      </c>
      <c r="J40" s="5">
        <v>5.0</v>
      </c>
      <c r="K40" s="5">
        <v>0.0</v>
      </c>
      <c r="L40" s="5">
        <v>0.0</v>
      </c>
      <c r="M40" s="5">
        <v>5.0</v>
      </c>
      <c r="N40" s="5">
        <v>2.0</v>
      </c>
      <c r="O40" s="5">
        <v>5.0</v>
      </c>
      <c r="P40" s="5">
        <v>14.0</v>
      </c>
      <c r="Q40" s="5">
        <v>78.0</v>
      </c>
      <c r="R40" s="5">
        <v>1.0</v>
      </c>
      <c r="S40" s="7">
        <f>IFERROR(__xludf.DUMMYFUNCTION("LARGE(UNIQUE(B40:R40),2)"),14.0)</f>
        <v>14</v>
      </c>
      <c r="T40" s="7">
        <f t="shared" si="11"/>
        <v>0.1076923077</v>
      </c>
    </row>
    <row r="41">
      <c r="A41" s="10">
        <v>16.0</v>
      </c>
      <c r="B41" s="5">
        <v>0.0</v>
      </c>
      <c r="C41" s="5">
        <v>0.0</v>
      </c>
      <c r="D41" s="5">
        <v>1.0</v>
      </c>
      <c r="E41" s="5">
        <v>0.0</v>
      </c>
      <c r="F41" s="5">
        <v>2.0</v>
      </c>
      <c r="G41" s="5">
        <v>1.0</v>
      </c>
      <c r="H41" s="5">
        <v>18.0</v>
      </c>
      <c r="I41" s="5">
        <v>1.0</v>
      </c>
      <c r="J41" s="5">
        <v>2.0</v>
      </c>
      <c r="K41" s="5">
        <v>1.0</v>
      </c>
      <c r="L41" s="5">
        <v>0.0</v>
      </c>
      <c r="M41" s="5">
        <v>0.0</v>
      </c>
      <c r="N41" s="5">
        <v>3.0</v>
      </c>
      <c r="O41" s="5">
        <v>1.0</v>
      </c>
      <c r="P41" s="5">
        <v>9.0</v>
      </c>
      <c r="Q41" s="5">
        <v>5.0</v>
      </c>
      <c r="R41" s="5">
        <v>39.0</v>
      </c>
      <c r="S41" s="7">
        <f>IFERROR(__xludf.DUMMYFUNCTION("LARGE(UNIQUE(B41:R41),2)"),18.0)</f>
        <v>18</v>
      </c>
      <c r="T41" s="7">
        <f t="shared" si="11"/>
        <v>0.2168674699</v>
      </c>
    </row>
    <row r="42">
      <c r="A42" s="10"/>
      <c r="B42" s="7">
        <f>IFERROR(__xludf.DUMMYFUNCTION("LARGE(UNIQUE(B25:B41),2)"),17.0)</f>
        <v>17</v>
      </c>
      <c r="C42" s="7">
        <f>IFERROR(__xludf.DUMMYFUNCTION("LARGE(UNIQUE(C25:C41),2)"),24.0)</f>
        <v>24</v>
      </c>
      <c r="D42" s="7">
        <f>IFERROR(__xludf.DUMMYFUNCTION("LARGE(UNIQUE(D25:D41),2)"),22.0)</f>
        <v>22</v>
      </c>
      <c r="E42" s="7">
        <f>IFERROR(__xludf.DUMMYFUNCTION("LARGE(UNIQUE(E25:E41),2)"),3.0)</f>
        <v>3</v>
      </c>
      <c r="F42" s="7">
        <f>IFERROR(__xludf.DUMMYFUNCTION("LARGE(UNIQUE(F25:F41),2)"),5.0)</f>
        <v>5</v>
      </c>
      <c r="G42" s="7">
        <f>IFERROR(__xludf.DUMMYFUNCTION("LARGE(UNIQUE(G25:G41),2)"),19.0)</f>
        <v>19</v>
      </c>
      <c r="H42" s="7">
        <f>IFERROR(__xludf.DUMMYFUNCTION("LARGE(UNIQUE(H25:H41),2)"),22.0)</f>
        <v>22</v>
      </c>
      <c r="I42" s="7">
        <f>IFERROR(__xludf.DUMMYFUNCTION("LARGE(UNIQUE(I25:I41),2)"),14.0)</f>
        <v>14</v>
      </c>
      <c r="J42" s="7">
        <f>IFERROR(__xludf.DUMMYFUNCTION("LARGE(UNIQUE(J25:J41),2)"),18.0)</f>
        <v>18</v>
      </c>
      <c r="K42" s="7">
        <f>IFERROR(__xludf.DUMMYFUNCTION("LARGE(UNIQUE(K25:K41),2)"),2.0)</f>
        <v>2</v>
      </c>
      <c r="L42" s="7">
        <f>IFERROR(__xludf.DUMMYFUNCTION("LARGE(UNIQUE(L25:L41),2)"),5.0)</f>
        <v>5</v>
      </c>
      <c r="M42" s="7">
        <f>IFERROR(__xludf.DUMMYFUNCTION("LARGE(UNIQUE(M25:M41),2)"),12.0)</f>
        <v>12</v>
      </c>
      <c r="N42" s="7">
        <f>IFERROR(__xludf.DUMMYFUNCTION("LARGE(UNIQUE(N25:N41),2)"),35.0)</f>
        <v>35</v>
      </c>
      <c r="O42" s="7">
        <f>IFERROR(__xludf.DUMMYFUNCTION("LARGE(UNIQUE(O25:O41),2)"),17.0)</f>
        <v>17</v>
      </c>
      <c r="P42" s="7">
        <f>IFERROR(__xludf.DUMMYFUNCTION("LARGE(UNIQUE(P25:P41),2)"),41.0)</f>
        <v>41</v>
      </c>
      <c r="Q42" s="7">
        <f>IFERROR(__xludf.DUMMYFUNCTION("LARGE(UNIQUE(Q25:Q41),2)"),13.0)</f>
        <v>13</v>
      </c>
      <c r="R42" s="7">
        <f>IFERROR(__xludf.DUMMYFUNCTION("LARGE(UNIQUE(R25:R41),2)"),11.0)</f>
        <v>11</v>
      </c>
      <c r="S42" s="7">
        <f>max(S25:S41)</f>
        <v>41</v>
      </c>
    </row>
    <row r="43">
      <c r="T43" s="7">
        <f>max(T25:T41)</f>
        <v>0.3333333333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  <c r="Q47" s="22">
        <v>297.12559</v>
      </c>
    </row>
    <row r="48">
      <c r="A48" s="14">
        <v>0.0</v>
      </c>
      <c r="B48" s="15" t="s">
        <v>38</v>
      </c>
      <c r="C48" s="21">
        <v>163.0</v>
      </c>
      <c r="D48" s="21">
        <v>4268.0</v>
      </c>
      <c r="E48" s="21">
        <v>108.0</v>
      </c>
      <c r="F48" s="21">
        <v>154.0</v>
      </c>
      <c r="G48" s="16">
        <f t="shared" ref="G48:G64" si="12">C48/(C48+E48)</f>
        <v>0.6014760148</v>
      </c>
      <c r="H48" s="16">
        <f t="shared" ref="H48:H64" si="13">C48/(C48+F48)</f>
        <v>0.5141955836</v>
      </c>
      <c r="I48" s="16">
        <f t="shared" ref="I48:I64" si="14">2*H48*G48/(H48+G48)</f>
        <v>0.5544217687</v>
      </c>
      <c r="J48" s="16">
        <f t="shared" ref="J48:J64" si="15">D48/(D48+E48)</f>
        <v>0.9753199269</v>
      </c>
      <c r="K48" s="16">
        <f t="shared" ref="K48:K64" si="16">(C48+D48)/(C48+D48+E48+F48)</f>
        <v>0.9441721713</v>
      </c>
      <c r="L48" s="16">
        <f t="shared" ref="L48:L64" si="17">1-K48</f>
        <v>0.05582782868</v>
      </c>
      <c r="M48" s="16"/>
      <c r="N48" s="16"/>
      <c r="O48" s="17">
        <f t="shared" ref="O48:O64" si="18">F48+C48</f>
        <v>317</v>
      </c>
      <c r="Q48" s="22">
        <v>2.1E-4</v>
      </c>
    </row>
    <row r="49">
      <c r="A49" s="14">
        <v>1.0</v>
      </c>
      <c r="B49" s="15" t="s">
        <v>39</v>
      </c>
      <c r="C49" s="21">
        <v>235.0</v>
      </c>
      <c r="D49" s="21">
        <v>4115.0</v>
      </c>
      <c r="E49" s="21">
        <v>158.0</v>
      </c>
      <c r="F49" s="21">
        <v>185.0</v>
      </c>
      <c r="G49" s="16">
        <f t="shared" si="12"/>
        <v>0.5979643766</v>
      </c>
      <c r="H49" s="16">
        <f t="shared" si="13"/>
        <v>0.5595238095</v>
      </c>
      <c r="I49" s="16">
        <f t="shared" si="14"/>
        <v>0.5781057811</v>
      </c>
      <c r="J49" s="16">
        <f t="shared" si="15"/>
        <v>0.9630236368</v>
      </c>
      <c r="K49" s="16">
        <f t="shared" si="16"/>
        <v>0.9269124228</v>
      </c>
      <c r="L49" s="16">
        <f t="shared" si="17"/>
        <v>0.07308757724</v>
      </c>
      <c r="M49" s="16"/>
      <c r="N49" s="16"/>
      <c r="O49" s="17">
        <f t="shared" si="18"/>
        <v>420</v>
      </c>
      <c r="Q49" s="22">
        <v>1.00899</v>
      </c>
    </row>
    <row r="50">
      <c r="A50" s="14">
        <v>2.0</v>
      </c>
      <c r="B50" s="18" t="s">
        <v>40</v>
      </c>
      <c r="C50" s="21">
        <v>59.0</v>
      </c>
      <c r="D50" s="21">
        <v>4452.0</v>
      </c>
      <c r="E50" s="21">
        <v>107.0</v>
      </c>
      <c r="F50" s="21">
        <v>75.0</v>
      </c>
      <c r="G50" s="16">
        <f t="shared" si="12"/>
        <v>0.3554216867</v>
      </c>
      <c r="H50" s="16">
        <f t="shared" si="13"/>
        <v>0.4402985075</v>
      </c>
      <c r="I50" s="16">
        <f t="shared" si="14"/>
        <v>0.3933333333</v>
      </c>
      <c r="J50" s="16">
        <f t="shared" si="15"/>
        <v>0.9765299408</v>
      </c>
      <c r="K50" s="16">
        <f t="shared" si="16"/>
        <v>0.9612188366</v>
      </c>
      <c r="L50" s="16">
        <f t="shared" si="17"/>
        <v>0.03878116343</v>
      </c>
      <c r="M50" s="16"/>
      <c r="N50" s="16"/>
      <c r="O50" s="17">
        <f t="shared" si="18"/>
        <v>134</v>
      </c>
    </row>
    <row r="51">
      <c r="A51" s="14">
        <v>3.0</v>
      </c>
      <c r="B51" s="15" t="s">
        <v>41</v>
      </c>
      <c r="C51" s="21">
        <v>56.0</v>
      </c>
      <c r="D51" s="21">
        <v>4600.0</v>
      </c>
      <c r="E51" s="21">
        <v>23.0</v>
      </c>
      <c r="F51" s="21">
        <v>14.0</v>
      </c>
      <c r="G51" s="16">
        <f t="shared" si="12"/>
        <v>0.7088607595</v>
      </c>
      <c r="H51" s="16">
        <f t="shared" si="13"/>
        <v>0.8</v>
      </c>
      <c r="I51" s="16">
        <f t="shared" si="14"/>
        <v>0.7516778523</v>
      </c>
      <c r="J51" s="16">
        <f t="shared" si="15"/>
        <v>0.9950248756</v>
      </c>
      <c r="K51" s="16">
        <f t="shared" si="16"/>
        <v>0.9921159173</v>
      </c>
      <c r="L51" s="16">
        <f t="shared" si="17"/>
        <v>0.007884082676</v>
      </c>
      <c r="M51" s="16"/>
      <c r="N51" s="16"/>
      <c r="O51" s="17">
        <f t="shared" si="18"/>
        <v>70</v>
      </c>
    </row>
    <row r="52">
      <c r="A52" s="14">
        <v>4.0</v>
      </c>
      <c r="B52" s="15" t="s">
        <v>42</v>
      </c>
      <c r="C52" s="21">
        <v>57.0</v>
      </c>
      <c r="D52" s="21">
        <v>4542.0</v>
      </c>
      <c r="E52" s="21">
        <v>53.0</v>
      </c>
      <c r="F52" s="21">
        <v>41.0</v>
      </c>
      <c r="G52" s="16">
        <f t="shared" si="12"/>
        <v>0.5181818182</v>
      </c>
      <c r="H52" s="16">
        <f t="shared" si="13"/>
        <v>0.5816326531</v>
      </c>
      <c r="I52" s="16">
        <f t="shared" si="14"/>
        <v>0.5480769231</v>
      </c>
      <c r="J52" s="16">
        <f t="shared" si="15"/>
        <v>0.9884657236</v>
      </c>
      <c r="K52" s="16">
        <f t="shared" si="16"/>
        <v>0.9799701683</v>
      </c>
      <c r="L52" s="16">
        <f t="shared" si="17"/>
        <v>0.02002983166</v>
      </c>
      <c r="M52" s="16"/>
      <c r="N52" s="16"/>
      <c r="O52" s="17">
        <f t="shared" si="18"/>
        <v>98</v>
      </c>
    </row>
    <row r="53">
      <c r="A53" s="14">
        <v>5.0</v>
      </c>
      <c r="B53" s="15" t="s">
        <v>43</v>
      </c>
      <c r="C53" s="21">
        <v>131.0</v>
      </c>
      <c r="D53" s="21">
        <v>4334.0</v>
      </c>
      <c r="E53" s="21">
        <v>126.0</v>
      </c>
      <c r="F53" s="21">
        <v>102.0</v>
      </c>
      <c r="G53" s="16">
        <f t="shared" si="12"/>
        <v>0.5097276265</v>
      </c>
      <c r="H53" s="16">
        <f t="shared" si="13"/>
        <v>0.5622317597</v>
      </c>
      <c r="I53" s="16">
        <f t="shared" si="14"/>
        <v>0.5346938776</v>
      </c>
      <c r="J53" s="16">
        <f t="shared" si="15"/>
        <v>0.9717488789</v>
      </c>
      <c r="K53" s="16">
        <f t="shared" si="16"/>
        <v>0.951417004</v>
      </c>
      <c r="L53" s="16">
        <f t="shared" si="17"/>
        <v>0.04858299595</v>
      </c>
      <c r="M53" s="16"/>
      <c r="N53" s="16"/>
      <c r="O53" s="17">
        <f t="shared" si="18"/>
        <v>233</v>
      </c>
    </row>
    <row r="54">
      <c r="A54" s="14">
        <v>6.0</v>
      </c>
      <c r="B54" s="15" t="s">
        <v>44</v>
      </c>
      <c r="C54" s="21">
        <v>428.0</v>
      </c>
      <c r="D54" s="21">
        <v>3928.0</v>
      </c>
      <c r="E54" s="21">
        <v>119.0</v>
      </c>
      <c r="F54" s="21">
        <v>218.0</v>
      </c>
      <c r="G54" s="16">
        <f t="shared" si="12"/>
        <v>0.7824497258</v>
      </c>
      <c r="H54" s="16">
        <f t="shared" si="13"/>
        <v>0.6625386997</v>
      </c>
      <c r="I54" s="16">
        <f t="shared" si="14"/>
        <v>0.71751886</v>
      </c>
      <c r="J54" s="16">
        <f t="shared" si="15"/>
        <v>0.9705955028</v>
      </c>
      <c r="K54" s="16">
        <f t="shared" si="16"/>
        <v>0.9281909227</v>
      </c>
      <c r="L54" s="16">
        <f t="shared" si="17"/>
        <v>0.07180907735</v>
      </c>
      <c r="M54" s="16"/>
      <c r="N54" s="16"/>
      <c r="O54" s="17">
        <f t="shared" si="18"/>
        <v>646</v>
      </c>
    </row>
    <row r="55">
      <c r="A55" s="14">
        <v>7.0</v>
      </c>
      <c r="B55" s="15" t="s">
        <v>45</v>
      </c>
      <c r="C55" s="21">
        <v>141.0</v>
      </c>
      <c r="D55" s="21">
        <v>4309.0</v>
      </c>
      <c r="E55" s="21">
        <v>130.0</v>
      </c>
      <c r="F55" s="21">
        <v>113.0</v>
      </c>
      <c r="G55" s="16">
        <f t="shared" si="12"/>
        <v>0.520295203</v>
      </c>
      <c r="H55" s="16">
        <f t="shared" si="13"/>
        <v>0.5551181102</v>
      </c>
      <c r="I55" s="16">
        <f t="shared" si="14"/>
        <v>0.5371428571</v>
      </c>
      <c r="J55" s="16">
        <f t="shared" si="15"/>
        <v>0.9707141248</v>
      </c>
      <c r="K55" s="16">
        <f t="shared" si="16"/>
        <v>0.9482207543</v>
      </c>
      <c r="L55" s="16">
        <f t="shared" si="17"/>
        <v>0.05177924569</v>
      </c>
      <c r="M55" s="16"/>
      <c r="N55" s="16"/>
      <c r="O55" s="17">
        <f t="shared" si="18"/>
        <v>254</v>
      </c>
    </row>
    <row r="56">
      <c r="A56" s="14">
        <v>8.0</v>
      </c>
      <c r="B56" s="15" t="s">
        <v>46</v>
      </c>
      <c r="C56" s="21">
        <v>276.0</v>
      </c>
      <c r="D56" s="21">
        <v>4139.0</v>
      </c>
      <c r="E56" s="21">
        <v>142.0</v>
      </c>
      <c r="F56" s="21">
        <v>136.0</v>
      </c>
      <c r="G56" s="16">
        <f t="shared" si="12"/>
        <v>0.6602870813</v>
      </c>
      <c r="H56" s="16">
        <f t="shared" si="13"/>
        <v>0.6699029126</v>
      </c>
      <c r="I56" s="16">
        <f t="shared" si="14"/>
        <v>0.665060241</v>
      </c>
      <c r="J56" s="16">
        <f t="shared" si="15"/>
        <v>0.9668301799</v>
      </c>
      <c r="K56" s="16">
        <f t="shared" si="16"/>
        <v>0.9407628383</v>
      </c>
      <c r="L56" s="16">
        <f t="shared" si="17"/>
        <v>0.05923716173</v>
      </c>
      <c r="M56" s="16"/>
      <c r="N56" s="16"/>
      <c r="O56" s="17">
        <f t="shared" si="18"/>
        <v>412</v>
      </c>
    </row>
    <row r="57">
      <c r="A57" s="14">
        <v>9.0</v>
      </c>
      <c r="B57" s="15" t="s">
        <v>47</v>
      </c>
      <c r="C57" s="21">
        <v>21.0</v>
      </c>
      <c r="D57" s="21">
        <v>4645.0</v>
      </c>
      <c r="E57" s="21">
        <v>18.0</v>
      </c>
      <c r="F57" s="21">
        <v>9.0</v>
      </c>
      <c r="G57" s="16">
        <f t="shared" si="12"/>
        <v>0.5384615385</v>
      </c>
      <c r="H57" s="16">
        <f t="shared" si="13"/>
        <v>0.7</v>
      </c>
      <c r="I57" s="16">
        <f t="shared" si="14"/>
        <v>0.6086956522</v>
      </c>
      <c r="J57" s="16">
        <f t="shared" si="15"/>
        <v>0.9961398241</v>
      </c>
      <c r="K57" s="16">
        <f t="shared" si="16"/>
        <v>0.9942467505</v>
      </c>
      <c r="L57" s="16">
        <f t="shared" si="17"/>
        <v>0.005753249521</v>
      </c>
      <c r="M57" s="16"/>
      <c r="N57" s="16"/>
      <c r="O57" s="17">
        <f t="shared" si="18"/>
        <v>30</v>
      </c>
    </row>
    <row r="58">
      <c r="A58" s="14">
        <v>10.0</v>
      </c>
      <c r="B58" s="15" t="s">
        <v>48</v>
      </c>
      <c r="C58" s="21">
        <v>98.0</v>
      </c>
      <c r="D58" s="21">
        <v>4492.0</v>
      </c>
      <c r="E58" s="21">
        <v>63.0</v>
      </c>
      <c r="F58" s="21">
        <v>40.0</v>
      </c>
      <c r="G58" s="16">
        <f t="shared" si="12"/>
        <v>0.6086956522</v>
      </c>
      <c r="H58" s="16">
        <f t="shared" si="13"/>
        <v>0.7101449275</v>
      </c>
      <c r="I58" s="16">
        <f t="shared" si="14"/>
        <v>0.6555183946</v>
      </c>
      <c r="J58" s="16">
        <f t="shared" si="15"/>
        <v>0.986169045</v>
      </c>
      <c r="K58" s="16">
        <f t="shared" si="16"/>
        <v>0.9780524185</v>
      </c>
      <c r="L58" s="16">
        <f t="shared" si="17"/>
        <v>0.0219475815</v>
      </c>
      <c r="M58" s="16"/>
      <c r="N58" s="16"/>
      <c r="O58" s="17">
        <f t="shared" si="18"/>
        <v>138</v>
      </c>
    </row>
    <row r="59">
      <c r="A59" s="14">
        <v>11.0</v>
      </c>
      <c r="B59" s="15" t="s">
        <v>49</v>
      </c>
      <c r="C59" s="21">
        <v>95.0</v>
      </c>
      <c r="D59" s="21">
        <v>4482.0</v>
      </c>
      <c r="E59" s="21">
        <v>69.0</v>
      </c>
      <c r="F59" s="21">
        <v>47.0</v>
      </c>
      <c r="G59" s="16">
        <f t="shared" si="12"/>
        <v>0.5792682927</v>
      </c>
      <c r="H59" s="16">
        <f t="shared" si="13"/>
        <v>0.6690140845</v>
      </c>
      <c r="I59" s="16">
        <f t="shared" si="14"/>
        <v>0.6209150327</v>
      </c>
      <c r="J59" s="16">
        <f t="shared" si="15"/>
        <v>0.984838497</v>
      </c>
      <c r="K59" s="16">
        <f t="shared" si="16"/>
        <v>0.9752823354</v>
      </c>
      <c r="L59" s="16">
        <f t="shared" si="17"/>
        <v>0.02471766461</v>
      </c>
      <c r="M59" s="16"/>
      <c r="N59" s="16"/>
      <c r="O59" s="17">
        <f t="shared" si="18"/>
        <v>142</v>
      </c>
    </row>
    <row r="60">
      <c r="A60" s="14">
        <v>12.0</v>
      </c>
      <c r="B60" s="15" t="s">
        <v>50</v>
      </c>
      <c r="C60" s="21">
        <v>240.0</v>
      </c>
      <c r="D60" s="21">
        <v>4131.0</v>
      </c>
      <c r="E60" s="21">
        <v>171.0</v>
      </c>
      <c r="F60" s="21">
        <v>151.0</v>
      </c>
      <c r="G60" s="16">
        <f t="shared" si="12"/>
        <v>0.5839416058</v>
      </c>
      <c r="H60" s="16">
        <f t="shared" si="13"/>
        <v>0.6138107417</v>
      </c>
      <c r="I60" s="16">
        <f t="shared" si="14"/>
        <v>0.5985037406</v>
      </c>
      <c r="J60" s="16">
        <f t="shared" si="15"/>
        <v>0.960251046</v>
      </c>
      <c r="K60" s="16">
        <f t="shared" si="16"/>
        <v>0.9313871724</v>
      </c>
      <c r="L60" s="16">
        <f t="shared" si="17"/>
        <v>0.06861282762</v>
      </c>
      <c r="M60" s="16"/>
      <c r="N60" s="16"/>
      <c r="O60" s="17">
        <f t="shared" si="18"/>
        <v>391</v>
      </c>
    </row>
    <row r="61">
      <c r="A61" s="14">
        <v>13.0</v>
      </c>
      <c r="B61" s="15" t="s">
        <v>51</v>
      </c>
      <c r="C61" s="21">
        <v>292.0</v>
      </c>
      <c r="D61" s="21">
        <v>4164.0</v>
      </c>
      <c r="E61" s="21">
        <v>114.0</v>
      </c>
      <c r="F61" s="21">
        <v>123.0</v>
      </c>
      <c r="G61" s="16">
        <f t="shared" si="12"/>
        <v>0.7192118227</v>
      </c>
      <c r="H61" s="16">
        <f t="shared" si="13"/>
        <v>0.7036144578</v>
      </c>
      <c r="I61" s="16">
        <f t="shared" si="14"/>
        <v>0.7113276492</v>
      </c>
      <c r="J61" s="16">
        <f t="shared" si="15"/>
        <v>0.9733520337</v>
      </c>
      <c r="K61" s="16">
        <f t="shared" si="16"/>
        <v>0.9494992542</v>
      </c>
      <c r="L61" s="16">
        <f t="shared" si="17"/>
        <v>0.05050074579</v>
      </c>
      <c r="M61" s="16"/>
      <c r="N61" s="16"/>
      <c r="O61" s="17">
        <f t="shared" si="18"/>
        <v>415</v>
      </c>
    </row>
    <row r="62">
      <c r="A62" s="14">
        <v>14.0</v>
      </c>
      <c r="B62" s="15" t="s">
        <v>52</v>
      </c>
      <c r="C62" s="21">
        <v>344.0</v>
      </c>
      <c r="D62" s="21">
        <v>3984.0</v>
      </c>
      <c r="E62" s="21">
        <v>183.0</v>
      </c>
      <c r="F62" s="21">
        <v>182.0</v>
      </c>
      <c r="G62" s="16">
        <f t="shared" si="12"/>
        <v>0.6527514231</v>
      </c>
      <c r="H62" s="16">
        <f t="shared" si="13"/>
        <v>0.6539923954</v>
      </c>
      <c r="I62" s="16">
        <f t="shared" si="14"/>
        <v>0.65337132</v>
      </c>
      <c r="J62" s="16">
        <f t="shared" si="15"/>
        <v>0.9560835133</v>
      </c>
      <c r="K62" s="16">
        <f t="shared" si="16"/>
        <v>0.9222245898</v>
      </c>
      <c r="L62" s="16">
        <f t="shared" si="17"/>
        <v>0.07777541019</v>
      </c>
      <c r="M62" s="16"/>
      <c r="N62" s="16"/>
      <c r="O62" s="17">
        <f t="shared" si="18"/>
        <v>526</v>
      </c>
    </row>
    <row r="63">
      <c r="A63" s="14">
        <v>15.0</v>
      </c>
      <c r="B63" s="15" t="s">
        <v>53</v>
      </c>
      <c r="C63" s="21">
        <v>182.0</v>
      </c>
      <c r="D63" s="21">
        <v>4284.0</v>
      </c>
      <c r="E63" s="21">
        <v>117.0</v>
      </c>
      <c r="F63" s="21">
        <v>110.0</v>
      </c>
      <c r="G63" s="16">
        <f t="shared" si="12"/>
        <v>0.6086956522</v>
      </c>
      <c r="H63" s="16">
        <f t="shared" si="13"/>
        <v>0.6232876712</v>
      </c>
      <c r="I63" s="16">
        <f t="shared" si="14"/>
        <v>0.6159052453</v>
      </c>
      <c r="J63" s="16">
        <f t="shared" si="15"/>
        <v>0.9734151329</v>
      </c>
      <c r="K63" s="16">
        <f t="shared" si="16"/>
        <v>0.9516300874</v>
      </c>
      <c r="L63" s="16">
        <f t="shared" si="17"/>
        <v>0.04836991264</v>
      </c>
      <c r="M63" s="16"/>
      <c r="N63" s="16"/>
      <c r="O63" s="17">
        <f t="shared" si="18"/>
        <v>292</v>
      </c>
    </row>
    <row r="64">
      <c r="A64" s="14">
        <v>16.0</v>
      </c>
      <c r="B64" s="15" t="s">
        <v>54</v>
      </c>
      <c r="C64" s="21">
        <v>114.0</v>
      </c>
      <c r="D64" s="21">
        <v>4458.0</v>
      </c>
      <c r="E64" s="21">
        <v>60.0</v>
      </c>
      <c r="F64" s="21">
        <v>61.0</v>
      </c>
      <c r="G64" s="16">
        <f t="shared" si="12"/>
        <v>0.6551724138</v>
      </c>
      <c r="H64" s="16">
        <f t="shared" si="13"/>
        <v>0.6514285714</v>
      </c>
      <c r="I64" s="16">
        <f t="shared" si="14"/>
        <v>0.6532951289</v>
      </c>
      <c r="J64" s="16">
        <f t="shared" si="15"/>
        <v>0.9867197875</v>
      </c>
      <c r="K64" s="16">
        <f t="shared" si="16"/>
        <v>0.9742169188</v>
      </c>
      <c r="L64" s="16">
        <f t="shared" si="17"/>
        <v>0.02578308118</v>
      </c>
      <c r="M64" s="16"/>
      <c r="N64" s="16"/>
      <c r="O64" s="17">
        <f t="shared" si="18"/>
        <v>175</v>
      </c>
    </row>
    <row r="65">
      <c r="A65" s="12" t="s">
        <v>32</v>
      </c>
      <c r="C65" s="17">
        <f t="shared" ref="C65:F65" si="19">SUM(C48:C64)</f>
        <v>2932</v>
      </c>
      <c r="D65" s="17">
        <f t="shared" si="19"/>
        <v>73327</v>
      </c>
      <c r="E65" s="17">
        <f t="shared" si="19"/>
        <v>1761</v>
      </c>
      <c r="F65" s="17">
        <f t="shared" si="19"/>
        <v>1761</v>
      </c>
      <c r="G65" s="19">
        <v>0.6247602812699765</v>
      </c>
      <c r="H65" s="19">
        <v>0.6247602812699765</v>
      </c>
      <c r="I65" s="19">
        <v>0.6247602812699765</v>
      </c>
      <c r="J65" s="19">
        <v>0.9765475175793735</v>
      </c>
      <c r="K65" s="19">
        <v>0.9558541507376443</v>
      </c>
      <c r="L65" s="19">
        <v>0.04414584926235565</v>
      </c>
      <c r="M65" s="19">
        <v>0.6247602812699765</v>
      </c>
      <c r="N65" s="19">
        <v>0.6247602812699765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0">max(G47:G63)</f>
        <v>0.7824497258</v>
      </c>
      <c r="H66" s="16">
        <f t="shared" si="20"/>
        <v>0.8</v>
      </c>
      <c r="I66" s="16">
        <f t="shared" si="20"/>
        <v>0.7516778523</v>
      </c>
      <c r="J66" s="16">
        <f t="shared" si="20"/>
        <v>0.9961398241</v>
      </c>
      <c r="K66" s="16">
        <f t="shared" si="20"/>
        <v>0.9942467505</v>
      </c>
      <c r="L66" s="16"/>
      <c r="M66" s="16"/>
      <c r="N66" s="16"/>
    </row>
    <row r="67">
      <c r="G67" s="16">
        <f t="shared" ref="G67:K67" si="21">MIN(G49:G66)</f>
        <v>0.3554216867</v>
      </c>
      <c r="H67" s="16">
        <f t="shared" si="21"/>
        <v>0.4402985075</v>
      </c>
      <c r="I67" s="16">
        <f t="shared" si="21"/>
        <v>0.3933333333</v>
      </c>
      <c r="J67" s="16">
        <f t="shared" si="21"/>
        <v>0.9560835133</v>
      </c>
      <c r="K67" s="16">
        <f t="shared" si="21"/>
        <v>0.9222245898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163.0</v>
      </c>
      <c r="C71" s="5">
        <v>25.0</v>
      </c>
      <c r="D71" s="5">
        <v>16.0</v>
      </c>
      <c r="E71" s="5">
        <v>1.0</v>
      </c>
      <c r="F71" s="5">
        <v>1.0</v>
      </c>
      <c r="G71" s="5">
        <v>7.0</v>
      </c>
      <c r="H71" s="5">
        <v>12.0</v>
      </c>
      <c r="I71" s="5">
        <v>14.0</v>
      </c>
      <c r="J71" s="5">
        <v>10.0</v>
      </c>
      <c r="K71" s="5">
        <v>0.0</v>
      </c>
      <c r="L71" s="5">
        <v>3.0</v>
      </c>
      <c r="M71" s="5">
        <v>1.0</v>
      </c>
      <c r="N71" s="5">
        <v>4.0</v>
      </c>
      <c r="O71" s="5">
        <v>5.0</v>
      </c>
      <c r="P71" s="5">
        <v>2.0</v>
      </c>
      <c r="Q71" s="5">
        <v>6.0</v>
      </c>
      <c r="R71" s="5">
        <v>1.0</v>
      </c>
      <c r="S71" s="7">
        <f>IFERROR(__xludf.DUMMYFUNCTION("LARGE(UNIQUE(B71:R71),2)"),25.0)</f>
        <v>25</v>
      </c>
      <c r="T71" s="7">
        <f t="shared" ref="T71:T87" si="22">S71/O48</f>
        <v>0.07886435331</v>
      </c>
    </row>
    <row r="72">
      <c r="A72" s="10">
        <v>1.0</v>
      </c>
      <c r="B72" s="5">
        <v>39.0</v>
      </c>
      <c r="C72" s="5">
        <v>235.0</v>
      </c>
      <c r="D72" s="5">
        <v>18.0</v>
      </c>
      <c r="E72" s="5">
        <v>4.0</v>
      </c>
      <c r="F72" s="5">
        <v>4.0</v>
      </c>
      <c r="G72" s="5">
        <v>14.0</v>
      </c>
      <c r="H72" s="5">
        <v>18.0</v>
      </c>
      <c r="I72" s="5">
        <v>19.0</v>
      </c>
      <c r="J72" s="5">
        <v>9.0</v>
      </c>
      <c r="K72" s="5">
        <v>0.0</v>
      </c>
      <c r="L72" s="5">
        <v>1.0</v>
      </c>
      <c r="M72" s="5">
        <v>0.0</v>
      </c>
      <c r="N72" s="5">
        <v>3.0</v>
      </c>
      <c r="O72" s="5">
        <v>8.0</v>
      </c>
      <c r="P72" s="5">
        <v>10.0</v>
      </c>
      <c r="Q72" s="5">
        <v>10.0</v>
      </c>
      <c r="R72" s="5">
        <v>1.0</v>
      </c>
      <c r="S72" s="7">
        <f>IFERROR(__xludf.DUMMYFUNCTION("LARGE(UNIQUE(B72:R72),2)"),39.0)</f>
        <v>39</v>
      </c>
      <c r="T72" s="7">
        <f t="shared" si="22"/>
        <v>0.09285714286</v>
      </c>
    </row>
    <row r="73">
      <c r="A73" s="10">
        <v>2.0</v>
      </c>
      <c r="B73" s="5">
        <v>19.0</v>
      </c>
      <c r="C73" s="5">
        <v>26.0</v>
      </c>
      <c r="D73" s="5">
        <v>59.0</v>
      </c>
      <c r="E73" s="5">
        <v>0.0</v>
      </c>
      <c r="F73" s="5">
        <v>3.0</v>
      </c>
      <c r="G73" s="5">
        <v>11.0</v>
      </c>
      <c r="H73" s="5">
        <v>7.0</v>
      </c>
      <c r="I73" s="5">
        <v>19.0</v>
      </c>
      <c r="J73" s="5">
        <v>5.0</v>
      </c>
      <c r="K73" s="5">
        <v>0.0</v>
      </c>
      <c r="L73" s="5">
        <v>1.0</v>
      </c>
      <c r="M73" s="5">
        <v>0.0</v>
      </c>
      <c r="N73" s="5">
        <v>3.0</v>
      </c>
      <c r="O73" s="5">
        <v>8.0</v>
      </c>
      <c r="P73" s="5">
        <v>1.0</v>
      </c>
      <c r="Q73" s="5">
        <v>3.0</v>
      </c>
      <c r="R73" s="5">
        <v>1.0</v>
      </c>
      <c r="S73" s="7">
        <f>IFERROR(__xludf.DUMMYFUNCTION("LARGE(UNIQUE(B73:R73),2)"),26.0)</f>
        <v>26</v>
      </c>
      <c r="T73" s="7">
        <f t="shared" si="22"/>
        <v>0.1940298507</v>
      </c>
    </row>
    <row r="74">
      <c r="A74" s="10">
        <v>3.0</v>
      </c>
      <c r="B74" s="5">
        <v>2.0</v>
      </c>
      <c r="C74" s="5">
        <v>3.0</v>
      </c>
      <c r="D74" s="5">
        <v>2.0</v>
      </c>
      <c r="E74" s="5">
        <v>56.0</v>
      </c>
      <c r="F74" s="5">
        <v>0.0</v>
      </c>
      <c r="G74" s="5">
        <v>0.0</v>
      </c>
      <c r="H74" s="5">
        <v>2.0</v>
      </c>
      <c r="I74" s="5">
        <v>0.0</v>
      </c>
      <c r="J74" s="5">
        <v>3.0</v>
      </c>
      <c r="K74" s="5">
        <v>0.0</v>
      </c>
      <c r="L74" s="5">
        <v>0.0</v>
      </c>
      <c r="M74" s="5">
        <v>1.0</v>
      </c>
      <c r="N74" s="5">
        <v>4.0</v>
      </c>
      <c r="O74" s="5">
        <v>1.0</v>
      </c>
      <c r="P74" s="5">
        <v>4.0</v>
      </c>
      <c r="Q74" s="5">
        <v>1.0</v>
      </c>
      <c r="R74" s="5">
        <v>0.0</v>
      </c>
      <c r="S74" s="7">
        <f>IFERROR(__xludf.DUMMYFUNCTION("LARGE(UNIQUE(B74:R74),2)"),4.0)</f>
        <v>4</v>
      </c>
      <c r="T74" s="7">
        <f t="shared" si="22"/>
        <v>0.05714285714</v>
      </c>
    </row>
    <row r="75">
      <c r="A75" s="10">
        <v>4.0</v>
      </c>
      <c r="B75" s="5">
        <v>1.0</v>
      </c>
      <c r="C75" s="5">
        <v>1.0</v>
      </c>
      <c r="D75" s="5">
        <v>2.0</v>
      </c>
      <c r="E75" s="5">
        <v>1.0</v>
      </c>
      <c r="F75" s="5">
        <v>57.0</v>
      </c>
      <c r="G75" s="5">
        <v>3.0</v>
      </c>
      <c r="H75" s="5">
        <v>14.0</v>
      </c>
      <c r="I75" s="5">
        <v>9.0</v>
      </c>
      <c r="J75" s="5">
        <v>3.0</v>
      </c>
      <c r="K75" s="5">
        <v>0.0</v>
      </c>
      <c r="L75" s="5">
        <v>0.0</v>
      </c>
      <c r="M75" s="5">
        <v>2.0</v>
      </c>
      <c r="N75" s="5">
        <v>0.0</v>
      </c>
      <c r="O75" s="5">
        <v>1.0</v>
      </c>
      <c r="P75" s="5">
        <v>9.0</v>
      </c>
      <c r="Q75" s="5">
        <v>0.0</v>
      </c>
      <c r="R75" s="5">
        <v>7.0</v>
      </c>
      <c r="S75" s="7">
        <f>IFERROR(__xludf.DUMMYFUNCTION("LARGE(UNIQUE(B75:R75),2)"),14.0)</f>
        <v>14</v>
      </c>
      <c r="T75" s="7">
        <f t="shared" si="22"/>
        <v>0.1428571429</v>
      </c>
    </row>
    <row r="76">
      <c r="A76" s="10">
        <v>5.0</v>
      </c>
      <c r="B76" s="5">
        <v>14.0</v>
      </c>
      <c r="C76" s="5">
        <v>19.0</v>
      </c>
      <c r="D76" s="5">
        <v>10.0</v>
      </c>
      <c r="E76" s="5">
        <v>1.0</v>
      </c>
      <c r="F76" s="5">
        <v>3.0</v>
      </c>
      <c r="G76" s="5">
        <v>131.0</v>
      </c>
      <c r="H76" s="5">
        <v>26.0</v>
      </c>
      <c r="I76" s="5">
        <v>11.0</v>
      </c>
      <c r="J76" s="5">
        <v>8.0</v>
      </c>
      <c r="K76" s="5">
        <v>0.0</v>
      </c>
      <c r="L76" s="5">
        <v>10.0</v>
      </c>
      <c r="M76" s="5">
        <v>1.0</v>
      </c>
      <c r="N76" s="5">
        <v>2.0</v>
      </c>
      <c r="O76" s="5">
        <v>6.0</v>
      </c>
      <c r="P76" s="5">
        <v>7.0</v>
      </c>
      <c r="Q76" s="5">
        <v>3.0</v>
      </c>
      <c r="R76" s="5">
        <v>5.0</v>
      </c>
      <c r="S76" s="7">
        <f>IFERROR(__xludf.DUMMYFUNCTION("LARGE(UNIQUE(B76:R76),2)"),26.0)</f>
        <v>26</v>
      </c>
      <c r="T76" s="7">
        <f t="shared" si="22"/>
        <v>0.1115879828</v>
      </c>
    </row>
    <row r="77">
      <c r="A77" s="10">
        <v>6.0</v>
      </c>
      <c r="B77" s="5">
        <v>8.0</v>
      </c>
      <c r="C77" s="5">
        <v>12.0</v>
      </c>
      <c r="D77" s="5">
        <v>4.0</v>
      </c>
      <c r="E77" s="5">
        <v>0.0</v>
      </c>
      <c r="F77" s="5">
        <v>8.0</v>
      </c>
      <c r="G77" s="5">
        <v>18.0</v>
      </c>
      <c r="H77" s="5">
        <v>428.0</v>
      </c>
      <c r="I77" s="5">
        <v>7.0</v>
      </c>
      <c r="J77" s="5">
        <v>7.0</v>
      </c>
      <c r="K77" s="5">
        <v>0.0</v>
      </c>
      <c r="L77" s="5">
        <v>1.0</v>
      </c>
      <c r="M77" s="5">
        <v>1.0</v>
      </c>
      <c r="N77" s="5">
        <v>6.0</v>
      </c>
      <c r="O77" s="5">
        <v>16.0</v>
      </c>
      <c r="P77" s="5">
        <v>11.0</v>
      </c>
      <c r="Q77" s="5">
        <v>11.0</v>
      </c>
      <c r="R77" s="5">
        <v>9.0</v>
      </c>
      <c r="S77" s="7">
        <f>IFERROR(__xludf.DUMMYFUNCTION("LARGE(UNIQUE(B77:R77),2)"),18.0)</f>
        <v>18</v>
      </c>
      <c r="T77" s="7">
        <f t="shared" si="22"/>
        <v>0.02786377709</v>
      </c>
    </row>
    <row r="78">
      <c r="A78" s="10">
        <v>7.0</v>
      </c>
      <c r="B78" s="5">
        <v>18.0</v>
      </c>
      <c r="C78" s="5">
        <v>34.0</v>
      </c>
      <c r="D78" s="5">
        <v>8.0</v>
      </c>
      <c r="E78" s="5">
        <v>0.0</v>
      </c>
      <c r="F78" s="5">
        <v>8.0</v>
      </c>
      <c r="G78" s="5">
        <v>9.0</v>
      </c>
      <c r="H78" s="5">
        <v>11.0</v>
      </c>
      <c r="I78" s="5">
        <v>141.0</v>
      </c>
      <c r="J78" s="5">
        <v>13.0</v>
      </c>
      <c r="K78" s="5">
        <v>0.0</v>
      </c>
      <c r="L78" s="5">
        <v>2.0</v>
      </c>
      <c r="M78" s="5">
        <v>0.0</v>
      </c>
      <c r="N78" s="5">
        <v>3.0</v>
      </c>
      <c r="O78" s="5">
        <v>8.0</v>
      </c>
      <c r="P78" s="5">
        <v>8.0</v>
      </c>
      <c r="Q78" s="5">
        <v>6.0</v>
      </c>
      <c r="R78" s="5">
        <v>2.0</v>
      </c>
      <c r="S78" s="7">
        <f>IFERROR(__xludf.DUMMYFUNCTION("LARGE(UNIQUE(B78:R78),2)"),34.0)</f>
        <v>34</v>
      </c>
      <c r="T78" s="7">
        <f t="shared" si="22"/>
        <v>0.1338582677</v>
      </c>
    </row>
    <row r="79">
      <c r="A79" s="10">
        <v>8.0</v>
      </c>
      <c r="B79" s="5">
        <v>23.0</v>
      </c>
      <c r="C79" s="5">
        <v>16.0</v>
      </c>
      <c r="D79" s="5">
        <v>1.0</v>
      </c>
      <c r="E79" s="5">
        <v>0.0</v>
      </c>
      <c r="F79" s="5">
        <v>1.0</v>
      </c>
      <c r="G79" s="5">
        <v>14.0</v>
      </c>
      <c r="H79" s="5">
        <v>22.0</v>
      </c>
      <c r="I79" s="5">
        <v>10.0</v>
      </c>
      <c r="J79" s="5">
        <v>276.0</v>
      </c>
      <c r="K79" s="5">
        <v>4.0</v>
      </c>
      <c r="L79" s="5">
        <v>13.0</v>
      </c>
      <c r="M79" s="5">
        <v>1.0</v>
      </c>
      <c r="N79" s="5">
        <v>12.0</v>
      </c>
      <c r="O79" s="5">
        <v>4.0</v>
      </c>
      <c r="P79" s="5">
        <v>17.0</v>
      </c>
      <c r="Q79" s="5">
        <v>2.0</v>
      </c>
      <c r="R79" s="5">
        <v>2.0</v>
      </c>
      <c r="S79" s="7">
        <f>IFERROR(__xludf.DUMMYFUNCTION("LARGE(UNIQUE(B79:R79),2)"),23.0)</f>
        <v>23</v>
      </c>
      <c r="T79" s="7">
        <f t="shared" si="22"/>
        <v>0.05582524272</v>
      </c>
    </row>
    <row r="80">
      <c r="A80" s="10">
        <v>9.0</v>
      </c>
      <c r="B80" s="5">
        <v>0.0</v>
      </c>
      <c r="C80" s="5">
        <v>0.0</v>
      </c>
      <c r="D80" s="5">
        <v>1.0</v>
      </c>
      <c r="E80" s="5">
        <v>0.0</v>
      </c>
      <c r="F80" s="5">
        <v>1.0</v>
      </c>
      <c r="G80" s="5">
        <v>0.0</v>
      </c>
      <c r="H80" s="5">
        <v>0.0</v>
      </c>
      <c r="I80" s="5">
        <v>1.0</v>
      </c>
      <c r="J80" s="5">
        <v>7.0</v>
      </c>
      <c r="K80" s="5">
        <v>21.0</v>
      </c>
      <c r="L80" s="5">
        <v>2.0</v>
      </c>
      <c r="M80" s="5">
        <v>0.0</v>
      </c>
      <c r="N80" s="5">
        <v>2.0</v>
      </c>
      <c r="O80" s="5">
        <v>0.0</v>
      </c>
      <c r="P80" s="5">
        <v>4.0</v>
      </c>
      <c r="Q80" s="5">
        <v>0.0</v>
      </c>
      <c r="R80" s="5">
        <v>0.0</v>
      </c>
      <c r="S80" s="7">
        <f>IFERROR(__xludf.DUMMYFUNCTION("LARGE(UNIQUE(B80:R80),2)"),7.0)</f>
        <v>7</v>
      </c>
      <c r="T80" s="7">
        <f t="shared" si="22"/>
        <v>0.2333333333</v>
      </c>
    </row>
    <row r="81">
      <c r="A81" s="10">
        <v>10.0</v>
      </c>
      <c r="B81" s="5">
        <v>7.0</v>
      </c>
      <c r="C81" s="5">
        <v>7.0</v>
      </c>
      <c r="D81" s="5">
        <v>2.0</v>
      </c>
      <c r="E81" s="5">
        <v>1.0</v>
      </c>
      <c r="F81" s="5">
        <v>1.0</v>
      </c>
      <c r="G81" s="5">
        <v>5.0</v>
      </c>
      <c r="H81" s="5">
        <v>4.0</v>
      </c>
      <c r="I81" s="5">
        <v>7.0</v>
      </c>
      <c r="J81" s="5">
        <v>11.0</v>
      </c>
      <c r="K81" s="5">
        <v>1.0</v>
      </c>
      <c r="L81" s="5">
        <v>98.0</v>
      </c>
      <c r="M81" s="5">
        <v>0.0</v>
      </c>
      <c r="N81" s="5">
        <v>4.0</v>
      </c>
      <c r="O81" s="5">
        <v>3.0</v>
      </c>
      <c r="P81" s="5">
        <v>7.0</v>
      </c>
      <c r="Q81" s="5">
        <v>1.0</v>
      </c>
      <c r="R81" s="5">
        <v>2.0</v>
      </c>
      <c r="S81" s="7">
        <f>IFERROR(__xludf.DUMMYFUNCTION("LARGE(UNIQUE(B81:R81),2)"),11.0)</f>
        <v>11</v>
      </c>
      <c r="T81" s="7">
        <f t="shared" si="22"/>
        <v>0.07971014493</v>
      </c>
    </row>
    <row r="82">
      <c r="A82" s="10">
        <v>11.0</v>
      </c>
      <c r="B82" s="5">
        <v>1.0</v>
      </c>
      <c r="C82" s="5">
        <v>1.0</v>
      </c>
      <c r="D82" s="5">
        <v>0.0</v>
      </c>
      <c r="E82" s="5">
        <v>0.0</v>
      </c>
      <c r="F82" s="5">
        <v>2.0</v>
      </c>
      <c r="G82" s="5">
        <v>1.0</v>
      </c>
      <c r="H82" s="5">
        <v>11.0</v>
      </c>
      <c r="I82" s="5">
        <v>1.0</v>
      </c>
      <c r="J82" s="5">
        <v>5.0</v>
      </c>
      <c r="K82" s="5">
        <v>0.0</v>
      </c>
      <c r="L82" s="5">
        <v>0.0</v>
      </c>
      <c r="M82" s="5">
        <v>95.0</v>
      </c>
      <c r="N82" s="5">
        <v>14.0</v>
      </c>
      <c r="O82" s="5">
        <v>13.0</v>
      </c>
      <c r="P82" s="5">
        <v>7.0</v>
      </c>
      <c r="Q82" s="5">
        <v>11.0</v>
      </c>
      <c r="R82" s="5">
        <v>2.0</v>
      </c>
      <c r="S82" s="7">
        <f>IFERROR(__xludf.DUMMYFUNCTION("LARGE(UNIQUE(B82:R82),2)"),14.0)</f>
        <v>14</v>
      </c>
      <c r="T82" s="7">
        <f t="shared" si="22"/>
        <v>0.0985915493</v>
      </c>
    </row>
    <row r="83">
      <c r="A83" s="10">
        <v>12.0</v>
      </c>
      <c r="B83" s="5">
        <v>4.0</v>
      </c>
      <c r="C83" s="5">
        <v>5.0</v>
      </c>
      <c r="D83" s="5">
        <v>2.0</v>
      </c>
      <c r="E83" s="5">
        <v>2.0</v>
      </c>
      <c r="F83" s="5">
        <v>1.0</v>
      </c>
      <c r="G83" s="5">
        <v>5.0</v>
      </c>
      <c r="H83" s="5">
        <v>19.0</v>
      </c>
      <c r="I83" s="5">
        <v>5.0</v>
      </c>
      <c r="J83" s="5">
        <v>22.0</v>
      </c>
      <c r="K83" s="5">
        <v>1.0</v>
      </c>
      <c r="L83" s="5">
        <v>4.0</v>
      </c>
      <c r="M83" s="5">
        <v>15.0</v>
      </c>
      <c r="N83" s="5">
        <v>240.0</v>
      </c>
      <c r="O83" s="5">
        <v>20.0</v>
      </c>
      <c r="P83" s="5">
        <v>46.0</v>
      </c>
      <c r="Q83" s="5">
        <v>17.0</v>
      </c>
      <c r="R83" s="5">
        <v>3.0</v>
      </c>
      <c r="S83" s="7">
        <f>IFERROR(__xludf.DUMMYFUNCTION("LARGE(UNIQUE(B83:R83),2)"),46.0)</f>
        <v>46</v>
      </c>
      <c r="T83" s="7">
        <f t="shared" si="22"/>
        <v>0.1176470588</v>
      </c>
    </row>
    <row r="84">
      <c r="A84" s="10">
        <v>13.0</v>
      </c>
      <c r="B84" s="5">
        <v>11.0</v>
      </c>
      <c r="C84" s="5">
        <v>13.0</v>
      </c>
      <c r="D84" s="5">
        <v>5.0</v>
      </c>
      <c r="E84" s="5">
        <v>3.0</v>
      </c>
      <c r="F84" s="5">
        <v>1.0</v>
      </c>
      <c r="G84" s="5">
        <v>6.0</v>
      </c>
      <c r="H84" s="5">
        <v>9.0</v>
      </c>
      <c r="I84" s="5">
        <v>2.0</v>
      </c>
      <c r="J84" s="5">
        <v>4.0</v>
      </c>
      <c r="K84" s="5">
        <v>1.0</v>
      </c>
      <c r="L84" s="5">
        <v>2.0</v>
      </c>
      <c r="M84" s="5">
        <v>9.0</v>
      </c>
      <c r="N84" s="5">
        <v>19.0</v>
      </c>
      <c r="O84" s="5">
        <v>292.0</v>
      </c>
      <c r="P84" s="5">
        <v>14.0</v>
      </c>
      <c r="Q84" s="5">
        <v>7.0</v>
      </c>
      <c r="R84" s="5">
        <v>8.0</v>
      </c>
      <c r="S84" s="7">
        <f>IFERROR(__xludf.DUMMYFUNCTION("LARGE(UNIQUE(B84:R84),2)"),19.0)</f>
        <v>19</v>
      </c>
      <c r="T84" s="7">
        <f t="shared" si="22"/>
        <v>0.04578313253</v>
      </c>
    </row>
    <row r="85">
      <c r="A85" s="10">
        <v>14.0</v>
      </c>
      <c r="B85" s="5">
        <v>4.0</v>
      </c>
      <c r="C85" s="5">
        <v>10.0</v>
      </c>
      <c r="D85" s="5">
        <v>1.0</v>
      </c>
      <c r="E85" s="5">
        <v>0.0</v>
      </c>
      <c r="F85" s="5">
        <v>2.0</v>
      </c>
      <c r="G85" s="5">
        <v>5.0</v>
      </c>
      <c r="H85" s="5">
        <v>24.0</v>
      </c>
      <c r="I85" s="5">
        <v>6.0</v>
      </c>
      <c r="J85" s="5">
        <v>20.0</v>
      </c>
      <c r="K85" s="5">
        <v>0.0</v>
      </c>
      <c r="L85" s="5">
        <v>1.0</v>
      </c>
      <c r="M85" s="5">
        <v>8.0</v>
      </c>
      <c r="N85" s="5">
        <v>45.0</v>
      </c>
      <c r="O85" s="5">
        <v>11.0</v>
      </c>
      <c r="P85" s="5">
        <v>344.0</v>
      </c>
      <c r="Q85" s="5">
        <v>31.0</v>
      </c>
      <c r="R85" s="5">
        <v>15.0</v>
      </c>
      <c r="S85" s="7">
        <f>IFERROR(__xludf.DUMMYFUNCTION("LARGE(UNIQUE(B85:R85),2)"),45.0)</f>
        <v>45</v>
      </c>
      <c r="T85" s="7">
        <f t="shared" si="22"/>
        <v>0.0855513308</v>
      </c>
    </row>
    <row r="86">
      <c r="A86" s="10">
        <v>15.0</v>
      </c>
      <c r="B86" s="5">
        <v>2.0</v>
      </c>
      <c r="C86" s="5">
        <v>13.0</v>
      </c>
      <c r="D86" s="5">
        <v>2.0</v>
      </c>
      <c r="E86" s="5">
        <v>1.0</v>
      </c>
      <c r="F86" s="5">
        <v>2.0</v>
      </c>
      <c r="G86" s="5">
        <v>1.0</v>
      </c>
      <c r="H86" s="5">
        <v>17.0</v>
      </c>
      <c r="I86" s="5">
        <v>1.0</v>
      </c>
      <c r="J86" s="5">
        <v>4.0</v>
      </c>
      <c r="K86" s="5">
        <v>0.0</v>
      </c>
      <c r="L86" s="5">
        <v>0.0</v>
      </c>
      <c r="M86" s="5">
        <v>5.0</v>
      </c>
      <c r="N86" s="5">
        <v>25.0</v>
      </c>
      <c r="O86" s="5">
        <v>13.0</v>
      </c>
      <c r="P86" s="5">
        <v>28.0</v>
      </c>
      <c r="Q86" s="5">
        <v>182.0</v>
      </c>
      <c r="R86" s="5">
        <v>3.0</v>
      </c>
      <c r="S86" s="7">
        <f>IFERROR(__xludf.DUMMYFUNCTION("LARGE(UNIQUE(B86:R86),2)"),28.0)</f>
        <v>28</v>
      </c>
      <c r="T86" s="7">
        <f t="shared" si="22"/>
        <v>0.09589041096</v>
      </c>
    </row>
    <row r="87">
      <c r="A87" s="10">
        <v>16.0</v>
      </c>
      <c r="B87" s="5">
        <v>1.0</v>
      </c>
      <c r="C87" s="5">
        <v>0.0</v>
      </c>
      <c r="D87" s="5">
        <v>1.0</v>
      </c>
      <c r="E87" s="5">
        <v>0.0</v>
      </c>
      <c r="F87" s="5">
        <v>3.0</v>
      </c>
      <c r="G87" s="5">
        <v>3.0</v>
      </c>
      <c r="H87" s="5">
        <v>22.0</v>
      </c>
      <c r="I87" s="5">
        <v>1.0</v>
      </c>
      <c r="J87" s="5">
        <v>5.0</v>
      </c>
      <c r="K87" s="5">
        <v>2.0</v>
      </c>
      <c r="L87" s="5">
        <v>0.0</v>
      </c>
      <c r="M87" s="5">
        <v>3.0</v>
      </c>
      <c r="N87" s="5">
        <v>5.0</v>
      </c>
      <c r="O87" s="5">
        <v>6.0</v>
      </c>
      <c r="P87" s="5">
        <v>7.0</v>
      </c>
      <c r="Q87" s="5">
        <v>1.0</v>
      </c>
      <c r="R87" s="5">
        <v>114.0</v>
      </c>
      <c r="S87" s="7">
        <f>IFERROR(__xludf.DUMMYFUNCTION("LARGE(UNIQUE(B87:R87),2)"),22.0)</f>
        <v>22</v>
      </c>
      <c r="T87" s="7">
        <f t="shared" si="22"/>
        <v>0.1257142857</v>
      </c>
    </row>
    <row r="88">
      <c r="A88" s="10"/>
      <c r="B88" s="7">
        <f>IFERROR(__xludf.DUMMYFUNCTION("LARGE(UNIQUE(B71:B87),2)"),39.0)</f>
        <v>39</v>
      </c>
      <c r="C88" s="7">
        <f>IFERROR(__xludf.DUMMYFUNCTION("LARGE(UNIQUE(C71:C87),2)"),34.0)</f>
        <v>34</v>
      </c>
      <c r="D88" s="7">
        <f>IFERROR(__xludf.DUMMYFUNCTION("LARGE(UNIQUE(D71:D87),2)"),18.0)</f>
        <v>18</v>
      </c>
      <c r="E88" s="7">
        <f>IFERROR(__xludf.DUMMYFUNCTION("LARGE(UNIQUE(E71:E87),2)"),4.0)</f>
        <v>4</v>
      </c>
      <c r="F88" s="7">
        <f>IFERROR(__xludf.DUMMYFUNCTION("LARGE(UNIQUE(F71:F87),2)"),8.0)</f>
        <v>8</v>
      </c>
      <c r="G88" s="7">
        <f>IFERROR(__xludf.DUMMYFUNCTION("LARGE(UNIQUE(G71:G87),2)"),18.0)</f>
        <v>18</v>
      </c>
      <c r="H88" s="7">
        <f>IFERROR(__xludf.DUMMYFUNCTION("LARGE(UNIQUE(H71:H87),2)"),26.0)</f>
        <v>26</v>
      </c>
      <c r="I88" s="7">
        <f>IFERROR(__xludf.DUMMYFUNCTION("LARGE(UNIQUE(I71:I87),2)"),19.0)</f>
        <v>19</v>
      </c>
      <c r="J88" s="7">
        <f>IFERROR(__xludf.DUMMYFUNCTION("LARGE(UNIQUE(J71:J87),2)"),22.0)</f>
        <v>22</v>
      </c>
      <c r="K88" s="7">
        <f>IFERROR(__xludf.DUMMYFUNCTION("LARGE(UNIQUE(K71:K87),2)"),4.0)</f>
        <v>4</v>
      </c>
      <c r="L88" s="7">
        <f>IFERROR(__xludf.DUMMYFUNCTION("LARGE(UNIQUE(L71:L87),2)"),13.0)</f>
        <v>13</v>
      </c>
      <c r="M88" s="7">
        <f>IFERROR(__xludf.DUMMYFUNCTION("LARGE(UNIQUE(M71:M87),2)"),15.0)</f>
        <v>15</v>
      </c>
      <c r="N88" s="7">
        <f>IFERROR(__xludf.DUMMYFUNCTION("LARGE(UNIQUE(N71:N87),2)"),45.0)</f>
        <v>45</v>
      </c>
      <c r="O88" s="7">
        <f>IFERROR(__xludf.DUMMYFUNCTION("LARGE(UNIQUE(O71:O87),2)"),20.0)</f>
        <v>20</v>
      </c>
      <c r="P88" s="7">
        <f>IFERROR(__xludf.DUMMYFUNCTION("LARGE(UNIQUE(P71:P87),2)"),46.0)</f>
        <v>46</v>
      </c>
      <c r="Q88" s="7">
        <f>IFERROR(__xludf.DUMMYFUNCTION("LARGE(UNIQUE(Q71:Q87),2)"),31.0)</f>
        <v>31</v>
      </c>
      <c r="R88" s="7">
        <f>IFERROR(__xludf.DUMMYFUNCTION("LARGE(UNIQUE(R71:R87),2)"),15.0)</f>
        <v>15</v>
      </c>
      <c r="S88" s="7">
        <f>max(S71:S87)</f>
        <v>46</v>
      </c>
    </row>
    <row r="89">
      <c r="T89" s="7">
        <f>max(T71:T87)</f>
        <v>0.2333333333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</row>
    <row r="2">
      <c r="A2" s="1">
        <v>0.0</v>
      </c>
      <c r="B2" s="4" t="s">
        <v>15</v>
      </c>
      <c r="C2" s="5">
        <v>135.0</v>
      </c>
      <c r="D2" s="5">
        <v>1497.0</v>
      </c>
      <c r="E2" s="5">
        <v>42.0</v>
      </c>
      <c r="F2" s="5">
        <v>1171.0</v>
      </c>
      <c r="G2" s="6">
        <f t="shared" ref="G2:G18" si="1">C2/(C2+E2)</f>
        <v>0.7627118644</v>
      </c>
      <c r="H2" s="6">
        <f t="shared" ref="H2:H10" si="2">C2/(C2+F2)</f>
        <v>0.1033690658</v>
      </c>
      <c r="I2" s="6">
        <f t="shared" ref="I2:I10" si="3">2*H2*G2/(H2+G2)</f>
        <v>0.182063385</v>
      </c>
      <c r="J2" s="6">
        <f t="shared" ref="J2:J18" si="4">D2/(D2+E2)</f>
        <v>0.9727095517</v>
      </c>
      <c r="K2" s="6">
        <f t="shared" ref="K2:K18" si="5">(C2+D2)/(C2+D2+E2+F2)</f>
        <v>0.5736379613</v>
      </c>
      <c r="L2" s="6">
        <f t="shared" ref="L2:L18" si="6">1-K2</f>
        <v>0.4263620387</v>
      </c>
      <c r="O2" s="7">
        <f t="shared" ref="O2:O18" si="7">F2+C2</f>
        <v>1306</v>
      </c>
    </row>
    <row r="3">
      <c r="A3" s="1">
        <v>1.0</v>
      </c>
      <c r="B3" s="4" t="s">
        <v>16</v>
      </c>
      <c r="C3" s="5">
        <v>73.0</v>
      </c>
      <c r="D3" s="5">
        <v>2554.0</v>
      </c>
      <c r="E3" s="5">
        <v>151.0</v>
      </c>
      <c r="F3" s="5">
        <v>67.0</v>
      </c>
      <c r="G3" s="6">
        <f t="shared" si="1"/>
        <v>0.3258928571</v>
      </c>
      <c r="H3" s="6">
        <f t="shared" si="2"/>
        <v>0.5214285714</v>
      </c>
      <c r="I3" s="6">
        <f t="shared" si="3"/>
        <v>0.4010989011</v>
      </c>
      <c r="J3" s="6">
        <f t="shared" si="4"/>
        <v>0.9441774492</v>
      </c>
      <c r="K3" s="6">
        <f t="shared" si="5"/>
        <v>0.9233743409</v>
      </c>
      <c r="L3" s="6">
        <f t="shared" si="6"/>
        <v>0.07662565905</v>
      </c>
      <c r="O3" s="7">
        <f t="shared" si="7"/>
        <v>140</v>
      </c>
    </row>
    <row r="4">
      <c r="A4" s="1">
        <v>2.0</v>
      </c>
      <c r="B4" s="4" t="s">
        <v>17</v>
      </c>
      <c r="C4" s="5">
        <v>41.0</v>
      </c>
      <c r="D4" s="5">
        <v>2653.0</v>
      </c>
      <c r="E4" s="5">
        <v>117.0</v>
      </c>
      <c r="F4" s="5">
        <v>34.0</v>
      </c>
      <c r="G4" s="6">
        <f t="shared" si="1"/>
        <v>0.2594936709</v>
      </c>
      <c r="H4" s="6">
        <f t="shared" si="2"/>
        <v>0.5466666667</v>
      </c>
      <c r="I4" s="6">
        <f t="shared" si="3"/>
        <v>0.3519313305</v>
      </c>
      <c r="J4" s="6">
        <f t="shared" si="4"/>
        <v>0.9577617329</v>
      </c>
      <c r="K4" s="6">
        <f t="shared" si="5"/>
        <v>0.9469244288</v>
      </c>
      <c r="L4" s="6">
        <f t="shared" si="6"/>
        <v>0.05307557118</v>
      </c>
      <c r="O4" s="7">
        <f t="shared" si="7"/>
        <v>75</v>
      </c>
    </row>
    <row r="5">
      <c r="A5" s="1">
        <v>3.0</v>
      </c>
      <c r="B5" s="4" t="s">
        <v>18</v>
      </c>
      <c r="C5" s="5">
        <v>4.0</v>
      </c>
      <c r="D5" s="5">
        <v>2814.0</v>
      </c>
      <c r="E5" s="5">
        <v>24.0</v>
      </c>
      <c r="F5" s="5">
        <v>3.0</v>
      </c>
      <c r="G5" s="6">
        <f t="shared" si="1"/>
        <v>0.1428571429</v>
      </c>
      <c r="H5" s="6">
        <f t="shared" si="2"/>
        <v>0.5714285714</v>
      </c>
      <c r="I5" s="6">
        <f t="shared" si="3"/>
        <v>0.2285714286</v>
      </c>
      <c r="J5" s="6">
        <f t="shared" si="4"/>
        <v>0.9915433404</v>
      </c>
      <c r="K5" s="6">
        <f t="shared" si="5"/>
        <v>0.9905096661</v>
      </c>
      <c r="L5" s="6">
        <f t="shared" si="6"/>
        <v>0.009490333919</v>
      </c>
      <c r="O5" s="7">
        <f t="shared" si="7"/>
        <v>7</v>
      </c>
    </row>
    <row r="6">
      <c r="A6" s="1">
        <v>4.0</v>
      </c>
      <c r="B6" s="4" t="s">
        <v>19</v>
      </c>
      <c r="C6" s="5">
        <v>3.0</v>
      </c>
      <c r="D6" s="5">
        <v>2782.0</v>
      </c>
      <c r="E6" s="5">
        <v>55.0</v>
      </c>
      <c r="F6" s="5">
        <v>5.0</v>
      </c>
      <c r="G6" s="6">
        <f t="shared" si="1"/>
        <v>0.05172413793</v>
      </c>
      <c r="H6" s="6">
        <f t="shared" si="2"/>
        <v>0.375</v>
      </c>
      <c r="I6" s="6">
        <f t="shared" si="3"/>
        <v>0.09090909091</v>
      </c>
      <c r="J6" s="6">
        <f t="shared" si="4"/>
        <v>0.9806133239</v>
      </c>
      <c r="K6" s="6">
        <f t="shared" si="5"/>
        <v>0.9789103691</v>
      </c>
      <c r="L6" s="6">
        <f t="shared" si="6"/>
        <v>0.02108963093</v>
      </c>
      <c r="O6" s="7">
        <f t="shared" si="7"/>
        <v>8</v>
      </c>
    </row>
    <row r="7">
      <c r="A7" s="1">
        <v>5.0</v>
      </c>
      <c r="B7" s="4" t="s">
        <v>20</v>
      </c>
      <c r="C7" s="5">
        <v>55.0</v>
      </c>
      <c r="D7" s="5">
        <v>2620.0</v>
      </c>
      <c r="E7" s="5">
        <v>135.0</v>
      </c>
      <c r="F7" s="5">
        <v>35.0</v>
      </c>
      <c r="G7" s="6">
        <f t="shared" si="1"/>
        <v>0.2894736842</v>
      </c>
      <c r="H7" s="6">
        <f t="shared" si="2"/>
        <v>0.6111111111</v>
      </c>
      <c r="I7" s="6">
        <f t="shared" si="3"/>
        <v>0.3928571429</v>
      </c>
      <c r="J7" s="6">
        <f t="shared" si="4"/>
        <v>0.9509981851</v>
      </c>
      <c r="K7" s="6">
        <f t="shared" si="5"/>
        <v>0.9402460457</v>
      </c>
      <c r="L7" s="6">
        <f t="shared" si="6"/>
        <v>0.05975395431</v>
      </c>
      <c r="O7" s="7">
        <f t="shared" si="7"/>
        <v>90</v>
      </c>
    </row>
    <row r="8">
      <c r="A8" s="1">
        <v>6.0</v>
      </c>
      <c r="B8" s="4" t="s">
        <v>21</v>
      </c>
      <c r="C8" s="5">
        <v>209.0</v>
      </c>
      <c r="D8" s="5">
        <v>2411.0</v>
      </c>
      <c r="E8" s="5">
        <v>151.0</v>
      </c>
      <c r="F8" s="5">
        <v>74.0</v>
      </c>
      <c r="G8" s="6">
        <f t="shared" si="1"/>
        <v>0.5805555556</v>
      </c>
      <c r="H8" s="6">
        <f t="shared" si="2"/>
        <v>0.7385159011</v>
      </c>
      <c r="I8" s="6">
        <f t="shared" si="3"/>
        <v>0.6500777605</v>
      </c>
      <c r="J8" s="6">
        <f t="shared" si="4"/>
        <v>0.9410616706</v>
      </c>
      <c r="K8" s="6">
        <f t="shared" si="5"/>
        <v>0.920913884</v>
      </c>
      <c r="L8" s="6">
        <f t="shared" si="6"/>
        <v>0.07908611599</v>
      </c>
      <c r="O8" s="7">
        <f t="shared" si="7"/>
        <v>283</v>
      </c>
    </row>
    <row r="9">
      <c r="A9" s="1">
        <v>7.0</v>
      </c>
      <c r="B9" s="4" t="s">
        <v>22</v>
      </c>
      <c r="C9" s="5">
        <v>22.0</v>
      </c>
      <c r="D9" s="5">
        <v>2693.0</v>
      </c>
      <c r="E9" s="5">
        <v>104.0</v>
      </c>
      <c r="F9" s="5">
        <v>26.0</v>
      </c>
      <c r="G9" s="6">
        <f t="shared" si="1"/>
        <v>0.1746031746</v>
      </c>
      <c r="H9" s="6">
        <f t="shared" si="2"/>
        <v>0.4583333333</v>
      </c>
      <c r="I9" s="6">
        <f t="shared" si="3"/>
        <v>0.2528735632</v>
      </c>
      <c r="J9" s="6">
        <f t="shared" si="4"/>
        <v>0.9628173043</v>
      </c>
      <c r="K9" s="6">
        <f t="shared" si="5"/>
        <v>0.9543057996</v>
      </c>
      <c r="L9" s="6">
        <f t="shared" si="6"/>
        <v>0.04569420035</v>
      </c>
      <c r="O9" s="7">
        <f t="shared" si="7"/>
        <v>48</v>
      </c>
    </row>
    <row r="10">
      <c r="A10" s="1">
        <v>8.0</v>
      </c>
      <c r="B10" s="4" t="s">
        <v>23</v>
      </c>
      <c r="C10" s="5">
        <v>127.0</v>
      </c>
      <c r="D10" s="5">
        <v>2535.0</v>
      </c>
      <c r="E10" s="5">
        <v>135.0</v>
      </c>
      <c r="F10" s="5">
        <v>48.0</v>
      </c>
      <c r="G10" s="6">
        <f t="shared" si="1"/>
        <v>0.4847328244</v>
      </c>
      <c r="H10" s="6">
        <f t="shared" si="2"/>
        <v>0.7257142857</v>
      </c>
      <c r="I10" s="6">
        <f t="shared" si="3"/>
        <v>0.5812356979</v>
      </c>
      <c r="J10" s="6">
        <f t="shared" si="4"/>
        <v>0.9494382022</v>
      </c>
      <c r="K10" s="6">
        <f t="shared" si="5"/>
        <v>0.9356766257</v>
      </c>
      <c r="L10" s="6">
        <f t="shared" si="6"/>
        <v>0.06432337434</v>
      </c>
      <c r="O10" s="7">
        <f t="shared" si="7"/>
        <v>175</v>
      </c>
    </row>
    <row r="11">
      <c r="A11" s="1">
        <v>9.0</v>
      </c>
      <c r="B11" s="4" t="s">
        <v>24</v>
      </c>
      <c r="C11" s="5">
        <v>1.0</v>
      </c>
      <c r="D11" s="5">
        <v>2824.0</v>
      </c>
      <c r="E11" s="5">
        <v>17.0</v>
      </c>
      <c r="F11" s="5">
        <v>3.0</v>
      </c>
      <c r="G11" s="6">
        <f t="shared" si="1"/>
        <v>0.05555555556</v>
      </c>
      <c r="H11" s="8">
        <v>0.0</v>
      </c>
      <c r="I11" s="8">
        <v>0.0</v>
      </c>
      <c r="J11" s="6">
        <f t="shared" si="4"/>
        <v>0.9940161915</v>
      </c>
      <c r="K11" s="6">
        <f t="shared" si="5"/>
        <v>0.992970123</v>
      </c>
      <c r="L11" s="6">
        <f t="shared" si="6"/>
        <v>0.007029876977</v>
      </c>
      <c r="O11" s="7">
        <f t="shared" si="7"/>
        <v>4</v>
      </c>
    </row>
    <row r="12">
      <c r="A12" s="1">
        <v>10.0</v>
      </c>
      <c r="B12" s="4" t="s">
        <v>25</v>
      </c>
      <c r="C12" s="5">
        <v>22.0</v>
      </c>
      <c r="D12" s="5">
        <v>2761.0</v>
      </c>
      <c r="E12" s="5">
        <v>56.0</v>
      </c>
      <c r="F12" s="5">
        <v>6.0</v>
      </c>
      <c r="G12" s="6">
        <f t="shared" si="1"/>
        <v>0.2820512821</v>
      </c>
      <c r="H12" s="6">
        <f t="shared" ref="H12:H18" si="8">C12/(C12+F12)</f>
        <v>0.7857142857</v>
      </c>
      <c r="I12" s="6">
        <f t="shared" ref="I12:I18" si="9">2*H12*G12/(H12+G12)</f>
        <v>0.4150943396</v>
      </c>
      <c r="J12" s="6">
        <f t="shared" si="4"/>
        <v>0.9801206958</v>
      </c>
      <c r="K12" s="6">
        <f t="shared" si="5"/>
        <v>0.9782073814</v>
      </c>
      <c r="L12" s="6">
        <f t="shared" si="6"/>
        <v>0.02179261863</v>
      </c>
      <c r="O12" s="7">
        <f t="shared" si="7"/>
        <v>28</v>
      </c>
    </row>
    <row r="13">
      <c r="A13" s="1">
        <v>11.0</v>
      </c>
      <c r="B13" s="4" t="s">
        <v>26</v>
      </c>
      <c r="C13" s="5">
        <v>100.0</v>
      </c>
      <c r="D13" s="5">
        <v>2647.0</v>
      </c>
      <c r="E13" s="5">
        <v>80.0</v>
      </c>
      <c r="F13" s="5">
        <v>18.0</v>
      </c>
      <c r="G13" s="6">
        <f t="shared" si="1"/>
        <v>0.5555555556</v>
      </c>
      <c r="H13" s="6">
        <f t="shared" si="8"/>
        <v>0.8474576271</v>
      </c>
      <c r="I13" s="6">
        <f t="shared" si="9"/>
        <v>0.6711409396</v>
      </c>
      <c r="J13" s="6">
        <f t="shared" si="4"/>
        <v>0.970663733</v>
      </c>
      <c r="K13" s="6">
        <f t="shared" si="5"/>
        <v>0.9655536028</v>
      </c>
      <c r="L13" s="6">
        <f t="shared" si="6"/>
        <v>0.03444639719</v>
      </c>
      <c r="O13" s="7">
        <f t="shared" si="7"/>
        <v>118</v>
      </c>
    </row>
    <row r="14">
      <c r="A14" s="1">
        <v>12.0</v>
      </c>
      <c r="B14" s="4" t="s">
        <v>27</v>
      </c>
      <c r="C14" s="5">
        <v>54.0</v>
      </c>
      <c r="D14" s="5">
        <v>2603.0</v>
      </c>
      <c r="E14" s="5">
        <v>162.0</v>
      </c>
      <c r="F14" s="5">
        <v>26.0</v>
      </c>
      <c r="G14" s="6">
        <f t="shared" si="1"/>
        <v>0.25</v>
      </c>
      <c r="H14" s="6">
        <f t="shared" si="8"/>
        <v>0.675</v>
      </c>
      <c r="I14" s="6">
        <f t="shared" si="9"/>
        <v>0.3648648649</v>
      </c>
      <c r="J14" s="6">
        <f t="shared" si="4"/>
        <v>0.9414104882</v>
      </c>
      <c r="K14" s="6">
        <f t="shared" si="5"/>
        <v>0.9339191564</v>
      </c>
      <c r="L14" s="6">
        <f t="shared" si="6"/>
        <v>0.06608084359</v>
      </c>
      <c r="O14" s="7">
        <f t="shared" si="7"/>
        <v>80</v>
      </c>
    </row>
    <row r="15">
      <c r="A15" s="1">
        <v>13.0</v>
      </c>
      <c r="B15" s="4" t="s">
        <v>28</v>
      </c>
      <c r="C15" s="5">
        <v>125.0</v>
      </c>
      <c r="D15" s="5">
        <v>2558.0</v>
      </c>
      <c r="E15" s="5">
        <v>120.0</v>
      </c>
      <c r="F15" s="5">
        <v>42.0</v>
      </c>
      <c r="G15" s="6">
        <f t="shared" si="1"/>
        <v>0.5102040816</v>
      </c>
      <c r="H15" s="6">
        <f t="shared" si="8"/>
        <v>0.748502994</v>
      </c>
      <c r="I15" s="6">
        <f t="shared" si="9"/>
        <v>0.6067961165</v>
      </c>
      <c r="J15" s="6">
        <f t="shared" si="4"/>
        <v>0.9551904406</v>
      </c>
      <c r="K15" s="6">
        <f t="shared" si="5"/>
        <v>0.9430579965</v>
      </c>
      <c r="L15" s="6">
        <f t="shared" si="6"/>
        <v>0.05694200351</v>
      </c>
      <c r="O15" s="7">
        <f t="shared" si="7"/>
        <v>167</v>
      </c>
    </row>
    <row r="16">
      <c r="A16" s="1">
        <v>14.0</v>
      </c>
      <c r="B16" s="4" t="s">
        <v>29</v>
      </c>
      <c r="C16" s="5">
        <v>133.0</v>
      </c>
      <c r="D16" s="5">
        <v>2444.0</v>
      </c>
      <c r="E16" s="5">
        <v>185.0</v>
      </c>
      <c r="F16" s="5">
        <v>83.0</v>
      </c>
      <c r="G16" s="6">
        <f t="shared" si="1"/>
        <v>0.4182389937</v>
      </c>
      <c r="H16" s="6">
        <f t="shared" si="8"/>
        <v>0.6157407407</v>
      </c>
      <c r="I16" s="6">
        <f t="shared" si="9"/>
        <v>0.4981273408</v>
      </c>
      <c r="J16" s="6">
        <f t="shared" si="4"/>
        <v>0.9296310384</v>
      </c>
      <c r="K16" s="6">
        <f t="shared" si="5"/>
        <v>0.9057996485</v>
      </c>
      <c r="L16" s="6">
        <f t="shared" si="6"/>
        <v>0.09420035149</v>
      </c>
      <c r="O16" s="7">
        <f t="shared" si="7"/>
        <v>216</v>
      </c>
    </row>
    <row r="17">
      <c r="A17" s="1">
        <v>15.0</v>
      </c>
      <c r="B17" s="4" t="s">
        <v>30</v>
      </c>
      <c r="C17" s="5">
        <v>45.0</v>
      </c>
      <c r="D17" s="5">
        <v>2702.0</v>
      </c>
      <c r="E17" s="5">
        <v>79.0</v>
      </c>
      <c r="F17" s="5">
        <v>19.0</v>
      </c>
      <c r="G17" s="6">
        <f t="shared" si="1"/>
        <v>0.3629032258</v>
      </c>
      <c r="H17" s="6">
        <f t="shared" si="8"/>
        <v>0.703125</v>
      </c>
      <c r="I17" s="6">
        <f t="shared" si="9"/>
        <v>0.4787234043</v>
      </c>
      <c r="J17" s="6">
        <f t="shared" si="4"/>
        <v>0.9715929522</v>
      </c>
      <c r="K17" s="6">
        <f t="shared" si="5"/>
        <v>0.9655536028</v>
      </c>
      <c r="L17" s="6">
        <f t="shared" si="6"/>
        <v>0.03444639719</v>
      </c>
      <c r="O17" s="7">
        <f t="shared" si="7"/>
        <v>64</v>
      </c>
    </row>
    <row r="18">
      <c r="A18" s="1">
        <v>16.0</v>
      </c>
      <c r="B18" s="4" t="s">
        <v>31</v>
      </c>
      <c r="C18" s="5">
        <v>22.0</v>
      </c>
      <c r="D18" s="5">
        <v>2748.0</v>
      </c>
      <c r="E18" s="5">
        <v>61.0</v>
      </c>
      <c r="F18" s="5">
        <v>14.0</v>
      </c>
      <c r="G18" s="6">
        <f t="shared" si="1"/>
        <v>0.265060241</v>
      </c>
      <c r="H18" s="6">
        <f t="shared" si="8"/>
        <v>0.6111111111</v>
      </c>
      <c r="I18" s="6">
        <f t="shared" si="9"/>
        <v>0.3697478992</v>
      </c>
      <c r="J18" s="6">
        <f t="shared" si="4"/>
        <v>0.9782840869</v>
      </c>
      <c r="K18" s="6">
        <f t="shared" si="5"/>
        <v>0.9736379613</v>
      </c>
      <c r="L18" s="6">
        <f t="shared" si="6"/>
        <v>0.02636203866</v>
      </c>
      <c r="O18" s="7">
        <f t="shared" si="7"/>
        <v>36</v>
      </c>
    </row>
    <row r="19">
      <c r="A19" s="2" t="s">
        <v>32</v>
      </c>
      <c r="C19" s="7">
        <f t="shared" ref="C19:F19" si="10">SUM(C2:C18)</f>
        <v>1171</v>
      </c>
      <c r="D19" s="7">
        <f t="shared" si="10"/>
        <v>43846</v>
      </c>
      <c r="E19" s="7">
        <f t="shared" si="10"/>
        <v>1674</v>
      </c>
      <c r="F19" s="7">
        <f t="shared" si="10"/>
        <v>1674</v>
      </c>
      <c r="G19" s="8">
        <v>0.4115992970123023</v>
      </c>
      <c r="H19" s="8">
        <v>0.4115992970123023</v>
      </c>
      <c r="I19" s="8">
        <v>0.4115992970123023</v>
      </c>
      <c r="J19" s="8">
        <v>0.9632249560632689</v>
      </c>
      <c r="K19" s="8">
        <v>0.9307763878838002</v>
      </c>
      <c r="L19" s="8">
        <v>0.06922361211619976</v>
      </c>
      <c r="M19" s="8">
        <v>0.4115992970123023</v>
      </c>
      <c r="N19" s="8">
        <v>0.4115992970123023</v>
      </c>
      <c r="O19" s="7">
        <f>SUM(O2:O18)</f>
        <v>2845</v>
      </c>
    </row>
    <row r="20">
      <c r="G20" s="6">
        <f t="shared" ref="G20:K20" si="11">MIN(G2:G19)</f>
        <v>0.05172413793</v>
      </c>
      <c r="H20" s="6">
        <f t="shared" si="11"/>
        <v>0</v>
      </c>
      <c r="I20" s="6">
        <f t="shared" si="11"/>
        <v>0</v>
      </c>
      <c r="J20" s="6">
        <f t="shared" si="11"/>
        <v>0.9296310384</v>
      </c>
      <c r="K20" s="6">
        <f t="shared" si="11"/>
        <v>0.5736379613</v>
      </c>
    </row>
    <row r="21">
      <c r="G21" s="6">
        <f t="shared" ref="G21:K21" si="12">max(G2:G18)</f>
        <v>0.7627118644</v>
      </c>
      <c r="H21" s="6">
        <f t="shared" si="12"/>
        <v>0.8474576271</v>
      </c>
      <c r="I21" s="6">
        <f t="shared" si="12"/>
        <v>0.6711409396</v>
      </c>
      <c r="J21" s="6">
        <f t="shared" si="12"/>
        <v>0.9940161915</v>
      </c>
      <c r="K21" s="6">
        <f t="shared" si="12"/>
        <v>0.992970123</v>
      </c>
    </row>
    <row r="23">
      <c r="A23" s="9" t="s">
        <v>33</v>
      </c>
    </row>
    <row r="24"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135.0</v>
      </c>
      <c r="C25" s="5">
        <v>11.0</v>
      </c>
      <c r="D25" s="5">
        <v>8.0</v>
      </c>
      <c r="E25" s="5">
        <v>1.0</v>
      </c>
      <c r="F25" s="5">
        <v>0.0</v>
      </c>
      <c r="G25" s="5">
        <v>1.0</v>
      </c>
      <c r="H25" s="5">
        <v>2.0</v>
      </c>
      <c r="I25" s="5">
        <v>3.0</v>
      </c>
      <c r="J25" s="5">
        <v>10.0</v>
      </c>
      <c r="K25" s="5">
        <v>0.0</v>
      </c>
      <c r="L25" s="5">
        <v>0.0</v>
      </c>
      <c r="M25" s="5">
        <v>0.0</v>
      </c>
      <c r="N25" s="5">
        <v>2.0</v>
      </c>
      <c r="O25" s="5">
        <v>1.0</v>
      </c>
      <c r="P25" s="5">
        <v>2.0</v>
      </c>
      <c r="Q25" s="5">
        <v>0.0</v>
      </c>
      <c r="R25" s="5">
        <v>1.0</v>
      </c>
      <c r="S25" s="7">
        <f>IFERROR(__xludf.DUMMYFUNCTION("LARGE(UNIQUE(B25:R25),2)"),11.0)</f>
        <v>11</v>
      </c>
      <c r="T25" s="7">
        <f t="shared" ref="T25:T41" si="13">S25/O2</f>
        <v>0.008422664625</v>
      </c>
    </row>
    <row r="26">
      <c r="A26" s="10">
        <v>1.0</v>
      </c>
      <c r="B26" s="5">
        <v>107.0</v>
      </c>
      <c r="C26" s="5">
        <v>73.0</v>
      </c>
      <c r="D26" s="5">
        <v>11.0</v>
      </c>
      <c r="E26" s="5">
        <v>0.0</v>
      </c>
      <c r="F26" s="5">
        <v>1.0</v>
      </c>
      <c r="G26" s="5">
        <v>9.0</v>
      </c>
      <c r="H26" s="5">
        <v>0.0</v>
      </c>
      <c r="I26" s="5">
        <v>6.0</v>
      </c>
      <c r="J26" s="5">
        <v>6.0</v>
      </c>
      <c r="K26" s="5">
        <v>0.0</v>
      </c>
      <c r="L26" s="5">
        <v>0.0</v>
      </c>
      <c r="M26" s="5">
        <v>0.0</v>
      </c>
      <c r="N26" s="5">
        <v>0.0</v>
      </c>
      <c r="O26" s="5">
        <v>1.0</v>
      </c>
      <c r="P26" s="5">
        <v>9.0</v>
      </c>
      <c r="Q26" s="5">
        <v>1.0</v>
      </c>
      <c r="R26" s="5">
        <v>0.0</v>
      </c>
      <c r="S26" s="7">
        <f>IFERROR(__xludf.DUMMYFUNCTION("LARGE(UNIQUE(B26:R26),2)"),73.0)</f>
        <v>73</v>
      </c>
      <c r="T26" s="7">
        <f t="shared" si="13"/>
        <v>0.5214285714</v>
      </c>
    </row>
    <row r="27">
      <c r="A27" s="10">
        <v>2.0</v>
      </c>
      <c r="B27" s="5">
        <v>89.0</v>
      </c>
      <c r="C27" s="5">
        <v>14.0</v>
      </c>
      <c r="D27" s="5">
        <v>41.0</v>
      </c>
      <c r="E27" s="5">
        <v>0.0</v>
      </c>
      <c r="F27" s="5">
        <v>0.0</v>
      </c>
      <c r="G27" s="5">
        <v>4.0</v>
      </c>
      <c r="H27" s="5">
        <v>5.0</v>
      </c>
      <c r="I27" s="5">
        <v>3.0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1.0</v>
      </c>
      <c r="P27" s="5">
        <v>1.0</v>
      </c>
      <c r="Q27" s="5">
        <v>0.0</v>
      </c>
      <c r="R27" s="5">
        <v>0.0</v>
      </c>
      <c r="S27" s="7">
        <f>IFERROR(__xludf.DUMMYFUNCTION("LARGE(UNIQUE(B27:R27),2)"),41.0)</f>
        <v>41</v>
      </c>
      <c r="T27" s="7">
        <f t="shared" si="13"/>
        <v>0.5466666667</v>
      </c>
    </row>
    <row r="28">
      <c r="A28" s="10">
        <v>3.0</v>
      </c>
      <c r="B28" s="5">
        <v>17.0</v>
      </c>
      <c r="C28" s="5">
        <v>1.0</v>
      </c>
      <c r="D28" s="5">
        <v>0.0</v>
      </c>
      <c r="E28" s="5">
        <v>4.0</v>
      </c>
      <c r="F28" s="5">
        <v>0.0</v>
      </c>
      <c r="G28" s="5">
        <v>1.0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3.0</v>
      </c>
      <c r="N28" s="5">
        <v>2.0</v>
      </c>
      <c r="O28" s="5">
        <v>0.0</v>
      </c>
      <c r="P28" s="5">
        <v>0.0</v>
      </c>
      <c r="Q28" s="5">
        <v>0.0</v>
      </c>
      <c r="R28" s="5">
        <v>0.0</v>
      </c>
      <c r="S28" s="7">
        <f>IFERROR(__xludf.DUMMYFUNCTION("LARGE(UNIQUE(B28:R28),2)"),4.0)</f>
        <v>4</v>
      </c>
      <c r="T28" s="7">
        <f t="shared" si="13"/>
        <v>0.5714285714</v>
      </c>
    </row>
    <row r="29">
      <c r="A29" s="10">
        <v>4.0</v>
      </c>
      <c r="B29" s="5">
        <v>35.0</v>
      </c>
      <c r="C29" s="5">
        <v>0.0</v>
      </c>
      <c r="D29" s="5">
        <v>1.0</v>
      </c>
      <c r="E29" s="5">
        <v>0.0</v>
      </c>
      <c r="F29" s="5">
        <v>3.0</v>
      </c>
      <c r="G29" s="5">
        <v>0.0</v>
      </c>
      <c r="H29" s="5">
        <v>11.0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2.0</v>
      </c>
      <c r="P29" s="5">
        <v>5.0</v>
      </c>
      <c r="Q29" s="5">
        <v>0.0</v>
      </c>
      <c r="R29" s="5">
        <v>1.0</v>
      </c>
      <c r="S29" s="7">
        <f>IFERROR(__xludf.DUMMYFUNCTION("LARGE(UNIQUE(B29:R29),2)"),11.0)</f>
        <v>11</v>
      </c>
      <c r="T29" s="7">
        <f t="shared" si="13"/>
        <v>1.375</v>
      </c>
    </row>
    <row r="30">
      <c r="A30" s="10">
        <v>5.0</v>
      </c>
      <c r="B30" s="5">
        <v>95.0</v>
      </c>
      <c r="C30" s="5">
        <v>3.0</v>
      </c>
      <c r="D30" s="5">
        <v>7.0</v>
      </c>
      <c r="E30" s="5">
        <v>0.0</v>
      </c>
      <c r="F30" s="5">
        <v>1.0</v>
      </c>
      <c r="G30" s="5">
        <v>55.0</v>
      </c>
      <c r="H30" s="5">
        <v>5.0</v>
      </c>
      <c r="I30" s="5">
        <v>5.0</v>
      </c>
      <c r="J30" s="5">
        <v>2.0</v>
      </c>
      <c r="K30" s="5">
        <v>0.0</v>
      </c>
      <c r="L30" s="5">
        <v>4.0</v>
      </c>
      <c r="M30" s="5">
        <v>0.0</v>
      </c>
      <c r="N30" s="5">
        <v>0.0</v>
      </c>
      <c r="O30" s="5">
        <v>7.0</v>
      </c>
      <c r="P30" s="5">
        <v>4.0</v>
      </c>
      <c r="Q30" s="5">
        <v>0.0</v>
      </c>
      <c r="R30" s="5">
        <v>2.0</v>
      </c>
      <c r="S30" s="7">
        <f>IFERROR(__xludf.DUMMYFUNCTION("LARGE(UNIQUE(B30:R30),2)"),55.0)</f>
        <v>55</v>
      </c>
      <c r="T30" s="7">
        <f t="shared" si="13"/>
        <v>0.6111111111</v>
      </c>
    </row>
    <row r="31">
      <c r="A31" s="10">
        <v>6.0</v>
      </c>
      <c r="B31" s="5">
        <v>121.0</v>
      </c>
      <c r="C31" s="5">
        <v>5.0</v>
      </c>
      <c r="D31" s="5">
        <v>2.0</v>
      </c>
      <c r="E31" s="5">
        <v>0.0</v>
      </c>
      <c r="F31" s="5">
        <v>0.0</v>
      </c>
      <c r="G31" s="5">
        <v>0.0</v>
      </c>
      <c r="H31" s="5">
        <v>209.0</v>
      </c>
      <c r="I31" s="5">
        <v>2.0</v>
      </c>
      <c r="J31" s="5">
        <v>2.0</v>
      </c>
      <c r="K31" s="5">
        <v>0.0</v>
      </c>
      <c r="L31" s="5">
        <v>0.0</v>
      </c>
      <c r="M31" s="5">
        <v>0.0</v>
      </c>
      <c r="N31" s="5">
        <v>3.0</v>
      </c>
      <c r="O31" s="5">
        <v>0.0</v>
      </c>
      <c r="P31" s="5">
        <v>6.0</v>
      </c>
      <c r="Q31" s="5">
        <v>4.0</v>
      </c>
      <c r="R31" s="5">
        <v>6.0</v>
      </c>
      <c r="S31" s="7">
        <f>IFERROR(__xludf.DUMMYFUNCTION("LARGE(UNIQUE(B31:R31),2)"),121.0)</f>
        <v>121</v>
      </c>
      <c r="T31" s="7">
        <f t="shared" si="13"/>
        <v>0.4275618375</v>
      </c>
    </row>
    <row r="32">
      <c r="A32" s="10">
        <v>7.0</v>
      </c>
      <c r="B32" s="5">
        <v>71.0</v>
      </c>
      <c r="C32" s="5">
        <v>14.0</v>
      </c>
      <c r="D32" s="5">
        <v>1.0</v>
      </c>
      <c r="E32" s="5">
        <v>1.0</v>
      </c>
      <c r="F32" s="5">
        <v>0.0</v>
      </c>
      <c r="G32" s="5">
        <v>4.0</v>
      </c>
      <c r="H32" s="5">
        <v>6.0</v>
      </c>
      <c r="I32" s="5">
        <v>22.0</v>
      </c>
      <c r="J32" s="5">
        <v>1.0</v>
      </c>
      <c r="K32" s="5">
        <v>0.0</v>
      </c>
      <c r="L32" s="5">
        <v>0.0</v>
      </c>
      <c r="M32" s="5">
        <v>1.0</v>
      </c>
      <c r="N32" s="5">
        <v>0.0</v>
      </c>
      <c r="O32" s="5">
        <v>2.0</v>
      </c>
      <c r="P32" s="5">
        <v>2.0</v>
      </c>
      <c r="Q32" s="5">
        <v>0.0</v>
      </c>
      <c r="R32" s="5">
        <v>1.0</v>
      </c>
      <c r="S32" s="7">
        <f>IFERROR(__xludf.DUMMYFUNCTION("LARGE(UNIQUE(B32:R32),2)"),22.0)</f>
        <v>22</v>
      </c>
      <c r="T32" s="7">
        <f t="shared" si="13"/>
        <v>0.4583333333</v>
      </c>
    </row>
    <row r="33">
      <c r="A33" s="10">
        <v>8.0</v>
      </c>
      <c r="B33" s="5">
        <v>98.0</v>
      </c>
      <c r="C33" s="5">
        <v>4.0</v>
      </c>
      <c r="D33" s="5">
        <v>2.0</v>
      </c>
      <c r="E33" s="5">
        <v>0.0</v>
      </c>
      <c r="F33" s="5">
        <v>0.0</v>
      </c>
      <c r="G33" s="5">
        <v>3.0</v>
      </c>
      <c r="H33" s="5">
        <v>7.0</v>
      </c>
      <c r="I33" s="5">
        <v>3.0</v>
      </c>
      <c r="J33" s="5">
        <v>127.0</v>
      </c>
      <c r="K33" s="5">
        <v>2.0</v>
      </c>
      <c r="L33" s="5">
        <v>2.0</v>
      </c>
      <c r="M33" s="5">
        <v>1.0</v>
      </c>
      <c r="N33" s="5">
        <v>0.0</v>
      </c>
      <c r="O33" s="5">
        <v>3.0</v>
      </c>
      <c r="P33" s="5">
        <v>7.0</v>
      </c>
      <c r="Q33" s="5">
        <v>3.0</v>
      </c>
      <c r="R33" s="5">
        <v>0.0</v>
      </c>
      <c r="S33" s="7">
        <f>IFERROR(__xludf.DUMMYFUNCTION("LARGE(UNIQUE(B33:R33),2)"),98.0)</f>
        <v>98</v>
      </c>
      <c r="T33" s="7">
        <f t="shared" si="13"/>
        <v>0.56</v>
      </c>
    </row>
    <row r="34">
      <c r="A34" s="10">
        <v>9.0</v>
      </c>
      <c r="B34" s="5">
        <v>12.0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1.0</v>
      </c>
      <c r="I34" s="5">
        <v>0.0</v>
      </c>
      <c r="J34" s="5">
        <v>0.0</v>
      </c>
      <c r="K34" s="5">
        <v>1.0</v>
      </c>
      <c r="L34" s="5">
        <v>0.0</v>
      </c>
      <c r="M34" s="5">
        <v>0.0</v>
      </c>
      <c r="N34" s="5">
        <v>0.0</v>
      </c>
      <c r="O34" s="5">
        <v>0.0</v>
      </c>
      <c r="P34" s="5">
        <v>4.0</v>
      </c>
      <c r="Q34" s="5">
        <v>0.0</v>
      </c>
      <c r="R34" s="5">
        <v>0.0</v>
      </c>
      <c r="S34" s="7">
        <f>IFERROR(__xludf.DUMMYFUNCTION("LARGE(UNIQUE(B34:R34),2)"),4.0)</f>
        <v>4</v>
      </c>
      <c r="T34" s="7">
        <f t="shared" si="13"/>
        <v>1</v>
      </c>
    </row>
    <row r="35">
      <c r="A35" s="10">
        <v>10.0</v>
      </c>
      <c r="B35" s="5">
        <v>37.0</v>
      </c>
      <c r="C35" s="5">
        <v>2.0</v>
      </c>
      <c r="D35" s="5">
        <v>0.0</v>
      </c>
      <c r="E35" s="5">
        <v>0.0</v>
      </c>
      <c r="F35" s="5">
        <v>0.0</v>
      </c>
      <c r="G35" s="5">
        <v>7.0</v>
      </c>
      <c r="H35" s="5">
        <v>2.0</v>
      </c>
      <c r="I35" s="5">
        <v>2.0</v>
      </c>
      <c r="J35" s="5">
        <v>5.0</v>
      </c>
      <c r="K35" s="5">
        <v>0.0</v>
      </c>
      <c r="L35" s="5">
        <v>22.0</v>
      </c>
      <c r="M35" s="5">
        <v>0.0</v>
      </c>
      <c r="N35" s="5">
        <v>1.0</v>
      </c>
      <c r="O35" s="5">
        <v>0.0</v>
      </c>
      <c r="P35" s="5">
        <v>0.0</v>
      </c>
      <c r="Q35" s="5">
        <v>0.0</v>
      </c>
      <c r="R35" s="5">
        <v>0.0</v>
      </c>
      <c r="S35" s="7">
        <f>IFERROR(__xludf.DUMMYFUNCTION("LARGE(UNIQUE(B35:R35),2)"),22.0)</f>
        <v>22</v>
      </c>
      <c r="T35" s="7">
        <f t="shared" si="13"/>
        <v>0.7857142857</v>
      </c>
    </row>
    <row r="36">
      <c r="A36" s="10">
        <v>11.0</v>
      </c>
      <c r="B36" s="5">
        <v>51.0</v>
      </c>
      <c r="C36" s="5">
        <v>0.0</v>
      </c>
      <c r="D36" s="5">
        <v>1.0</v>
      </c>
      <c r="E36" s="5">
        <v>1.0</v>
      </c>
      <c r="F36" s="5">
        <v>0.0</v>
      </c>
      <c r="G36" s="5">
        <v>1.0</v>
      </c>
      <c r="H36" s="5">
        <v>4.0</v>
      </c>
      <c r="I36" s="5">
        <v>0.0</v>
      </c>
      <c r="J36" s="5">
        <v>0.0</v>
      </c>
      <c r="K36" s="5">
        <v>0.0</v>
      </c>
      <c r="L36" s="5">
        <v>0.0</v>
      </c>
      <c r="M36" s="5">
        <v>100.0</v>
      </c>
      <c r="N36" s="5">
        <v>4.0</v>
      </c>
      <c r="O36" s="5">
        <v>10.0</v>
      </c>
      <c r="P36" s="5">
        <v>6.0</v>
      </c>
      <c r="Q36" s="5">
        <v>2.0</v>
      </c>
      <c r="R36" s="5">
        <v>0.0</v>
      </c>
      <c r="S36" s="7">
        <f>IFERROR(__xludf.DUMMYFUNCTION("LARGE(UNIQUE(B36:R36),2)"),51.0)</f>
        <v>51</v>
      </c>
      <c r="T36" s="7">
        <f t="shared" si="13"/>
        <v>0.4322033898</v>
      </c>
    </row>
    <row r="37">
      <c r="A37" s="10">
        <v>12.0</v>
      </c>
      <c r="B37" s="5">
        <v>115.0</v>
      </c>
      <c r="C37" s="5">
        <v>1.0</v>
      </c>
      <c r="D37" s="5">
        <v>0.0</v>
      </c>
      <c r="E37" s="5">
        <v>0.0</v>
      </c>
      <c r="F37" s="5">
        <v>2.0</v>
      </c>
      <c r="G37" s="5">
        <v>1.0</v>
      </c>
      <c r="H37" s="5">
        <v>2.0</v>
      </c>
      <c r="I37" s="5">
        <v>0.0</v>
      </c>
      <c r="J37" s="5">
        <v>5.0</v>
      </c>
      <c r="K37" s="5">
        <v>0.0</v>
      </c>
      <c r="L37" s="5">
        <v>0.0</v>
      </c>
      <c r="M37" s="5">
        <v>5.0</v>
      </c>
      <c r="N37" s="5">
        <v>54.0</v>
      </c>
      <c r="O37" s="5">
        <v>4.0</v>
      </c>
      <c r="P37" s="5">
        <v>22.0</v>
      </c>
      <c r="Q37" s="5">
        <v>3.0</v>
      </c>
      <c r="R37" s="5">
        <v>2.0</v>
      </c>
      <c r="S37" s="7">
        <f>IFERROR(__xludf.DUMMYFUNCTION("LARGE(UNIQUE(B37:R37),2)"),54.0)</f>
        <v>54</v>
      </c>
      <c r="T37" s="7">
        <f t="shared" si="13"/>
        <v>0.675</v>
      </c>
    </row>
    <row r="38">
      <c r="A38" s="10">
        <v>13.0</v>
      </c>
      <c r="B38" s="5">
        <v>88.0</v>
      </c>
      <c r="C38" s="5">
        <v>6.0</v>
      </c>
      <c r="D38" s="5">
        <v>0.0</v>
      </c>
      <c r="E38" s="5">
        <v>0.0</v>
      </c>
      <c r="F38" s="5">
        <v>1.0</v>
      </c>
      <c r="G38" s="5">
        <v>1.0</v>
      </c>
      <c r="H38" s="5">
        <v>5.0</v>
      </c>
      <c r="I38" s="5">
        <v>1.0</v>
      </c>
      <c r="J38" s="5">
        <v>3.0</v>
      </c>
      <c r="K38" s="5">
        <v>0.0</v>
      </c>
      <c r="L38" s="5">
        <v>0.0</v>
      </c>
      <c r="M38" s="5">
        <v>5.0</v>
      </c>
      <c r="N38" s="5">
        <v>4.0</v>
      </c>
      <c r="O38" s="5">
        <v>125.0</v>
      </c>
      <c r="P38" s="5">
        <v>5.0</v>
      </c>
      <c r="Q38" s="5">
        <v>0.0</v>
      </c>
      <c r="R38" s="5">
        <v>1.0</v>
      </c>
      <c r="S38" s="7">
        <f>IFERROR(__xludf.DUMMYFUNCTION("LARGE(UNIQUE(B38:R38),2)"),88.0)</f>
        <v>88</v>
      </c>
      <c r="T38" s="7">
        <f t="shared" si="13"/>
        <v>0.5269461078</v>
      </c>
    </row>
    <row r="39">
      <c r="A39" s="10">
        <v>14.0</v>
      </c>
      <c r="B39" s="5">
        <v>133.0</v>
      </c>
      <c r="C39" s="5">
        <v>1.0</v>
      </c>
      <c r="D39" s="5">
        <v>1.0</v>
      </c>
      <c r="E39" s="5">
        <v>0.0</v>
      </c>
      <c r="F39" s="5">
        <v>0.0</v>
      </c>
      <c r="G39" s="5">
        <v>2.0</v>
      </c>
      <c r="H39" s="5">
        <v>13.0</v>
      </c>
      <c r="I39" s="5">
        <v>1.0</v>
      </c>
      <c r="J39" s="5">
        <v>11.0</v>
      </c>
      <c r="K39" s="5">
        <v>1.0</v>
      </c>
      <c r="L39" s="5">
        <v>0.0</v>
      </c>
      <c r="M39" s="5">
        <v>2.0</v>
      </c>
      <c r="N39" s="5">
        <v>9.0</v>
      </c>
      <c r="O39" s="5">
        <v>5.0</v>
      </c>
      <c r="P39" s="5">
        <v>133.0</v>
      </c>
      <c r="Q39" s="5">
        <v>6.0</v>
      </c>
      <c r="R39" s="5">
        <v>0.0</v>
      </c>
      <c r="S39" s="7">
        <f>IFERROR(__xludf.DUMMYFUNCTION("LARGE(UNIQUE(B39:R39),2)"),133.0)</f>
        <v>133</v>
      </c>
      <c r="T39" s="7">
        <f t="shared" si="13"/>
        <v>0.6157407407</v>
      </c>
    </row>
    <row r="40">
      <c r="A40" s="10">
        <v>15.0</v>
      </c>
      <c r="B40" s="5">
        <v>59.0</v>
      </c>
      <c r="C40" s="5">
        <v>4.0</v>
      </c>
      <c r="D40" s="5">
        <v>0.0</v>
      </c>
      <c r="E40" s="5">
        <v>0.0</v>
      </c>
      <c r="F40" s="5">
        <v>0.0</v>
      </c>
      <c r="G40" s="5">
        <v>0.0</v>
      </c>
      <c r="H40" s="5">
        <v>3.0</v>
      </c>
      <c r="I40" s="5">
        <v>0.0</v>
      </c>
      <c r="J40" s="5">
        <v>1.0</v>
      </c>
      <c r="K40" s="5">
        <v>0.0</v>
      </c>
      <c r="L40" s="5">
        <v>0.0</v>
      </c>
      <c r="M40" s="5">
        <v>1.0</v>
      </c>
      <c r="N40" s="5">
        <v>1.0</v>
      </c>
      <c r="O40" s="5">
        <v>5.0</v>
      </c>
      <c r="P40" s="5">
        <v>5.0</v>
      </c>
      <c r="Q40" s="5">
        <v>45.0</v>
      </c>
      <c r="R40" s="5">
        <v>0.0</v>
      </c>
      <c r="S40" s="7">
        <f>IFERROR(__xludf.DUMMYFUNCTION("LARGE(UNIQUE(B40:R40),2)"),45.0)</f>
        <v>45</v>
      </c>
      <c r="T40" s="7">
        <f t="shared" si="13"/>
        <v>0.703125</v>
      </c>
    </row>
    <row r="41">
      <c r="A41" s="10">
        <v>16.0</v>
      </c>
      <c r="B41" s="5">
        <v>43.0</v>
      </c>
      <c r="C41" s="5">
        <v>1.0</v>
      </c>
      <c r="D41" s="5">
        <v>0.0</v>
      </c>
      <c r="E41" s="5">
        <v>0.0</v>
      </c>
      <c r="F41" s="5">
        <v>0.0</v>
      </c>
      <c r="G41" s="5">
        <v>1.0</v>
      </c>
      <c r="H41" s="5">
        <v>8.0</v>
      </c>
      <c r="I41" s="5">
        <v>0.0</v>
      </c>
      <c r="J41" s="5">
        <v>2.0</v>
      </c>
      <c r="K41" s="5">
        <v>0.0</v>
      </c>
      <c r="L41" s="5">
        <v>0.0</v>
      </c>
      <c r="M41" s="5">
        <v>0.0</v>
      </c>
      <c r="N41" s="5">
        <v>0.0</v>
      </c>
      <c r="O41" s="5">
        <v>1.0</v>
      </c>
      <c r="P41" s="5">
        <v>5.0</v>
      </c>
      <c r="Q41" s="5">
        <v>0.0</v>
      </c>
      <c r="R41" s="5">
        <v>22.0</v>
      </c>
      <c r="S41" s="7">
        <f>IFERROR(__xludf.DUMMYFUNCTION("LARGE(UNIQUE(B41:R41),2)"),22.0)</f>
        <v>22</v>
      </c>
      <c r="T41" s="7">
        <f t="shared" si="13"/>
        <v>0.6111111111</v>
      </c>
    </row>
    <row r="42">
      <c r="A42" s="10"/>
      <c r="B42" s="7">
        <f>IFERROR(__xludf.DUMMYFUNCTION("LARGE(UNIQUE(B25:B41),2)"),133.0)</f>
        <v>133</v>
      </c>
      <c r="C42" s="7">
        <f>IFERROR(__xludf.DUMMYFUNCTION("LARGE(UNIQUE(C25:C41),2)"),14.0)</f>
        <v>14</v>
      </c>
      <c r="D42" s="7">
        <f>IFERROR(__xludf.DUMMYFUNCTION("LARGE(UNIQUE(D25:D41),2)"),11.0)</f>
        <v>11</v>
      </c>
      <c r="E42" s="7">
        <f>IFERROR(__xludf.DUMMYFUNCTION("LARGE(UNIQUE(E25:E41),2)"),1.0)</f>
        <v>1</v>
      </c>
      <c r="F42" s="7">
        <f>IFERROR(__xludf.DUMMYFUNCTION("LARGE(UNIQUE(F25:F41),2)"),2.0)</f>
        <v>2</v>
      </c>
      <c r="G42" s="7">
        <f>IFERROR(__xludf.DUMMYFUNCTION("LARGE(UNIQUE(G25:G41),2)"),9.0)</f>
        <v>9</v>
      </c>
      <c r="H42" s="7">
        <f>IFERROR(__xludf.DUMMYFUNCTION("LARGE(UNIQUE(H25:H41),2)"),13.0)</f>
        <v>13</v>
      </c>
      <c r="I42" s="7">
        <f>IFERROR(__xludf.DUMMYFUNCTION("LARGE(UNIQUE(I25:I41),2)"),6.0)</f>
        <v>6</v>
      </c>
      <c r="J42" s="7">
        <f>IFERROR(__xludf.DUMMYFUNCTION("LARGE(UNIQUE(J25:J41),2)"),11.0)</f>
        <v>11</v>
      </c>
      <c r="K42" s="7">
        <f>IFERROR(__xludf.DUMMYFUNCTION("LARGE(UNIQUE(K25:K41),2)"),1.0)</f>
        <v>1</v>
      </c>
      <c r="L42" s="7">
        <f>IFERROR(__xludf.DUMMYFUNCTION("LARGE(UNIQUE(L25:L41),2)"),4.0)</f>
        <v>4</v>
      </c>
      <c r="M42" s="7">
        <f>IFERROR(__xludf.DUMMYFUNCTION("LARGE(UNIQUE(M25:M41),2)"),5.0)</f>
        <v>5</v>
      </c>
      <c r="N42" s="7">
        <f>IFERROR(__xludf.DUMMYFUNCTION("LARGE(UNIQUE(N25:N41),2)"),9.0)</f>
        <v>9</v>
      </c>
      <c r="O42" s="7">
        <f>IFERROR(__xludf.DUMMYFUNCTION("LARGE(UNIQUE(O25:O41),2)"),10.0)</f>
        <v>10</v>
      </c>
      <c r="P42" s="7">
        <f>IFERROR(__xludf.DUMMYFUNCTION("LARGE(UNIQUE(P25:P41),2)"),22.0)</f>
        <v>22</v>
      </c>
      <c r="Q42" s="7">
        <f>IFERROR(__xludf.DUMMYFUNCTION("LARGE(UNIQUE(Q25:Q41),2)"),6.0)</f>
        <v>6</v>
      </c>
      <c r="R42" s="7">
        <f>IFERROR(__xludf.DUMMYFUNCTION("LARGE(UNIQUE(R25:R41),2)"),6.0)</f>
        <v>6</v>
      </c>
      <c r="S42" s="7">
        <f>max(S25:S41)</f>
        <v>133</v>
      </c>
    </row>
    <row r="43">
      <c r="T43" s="7">
        <f>max(T25:T41)</f>
        <v>1.375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</row>
    <row r="48">
      <c r="A48" s="14">
        <v>0.0</v>
      </c>
      <c r="B48" s="15" t="s">
        <v>38</v>
      </c>
      <c r="C48" s="21">
        <v>237.0</v>
      </c>
      <c r="D48" s="21">
        <v>2650.0</v>
      </c>
      <c r="E48" s="21">
        <v>34.0</v>
      </c>
      <c r="F48" s="21">
        <v>1772.0</v>
      </c>
      <c r="G48" s="16">
        <f t="shared" ref="G48:G64" si="14">C48/(C48+E48)</f>
        <v>0.8745387454</v>
      </c>
      <c r="H48" s="16">
        <f t="shared" ref="H48:H64" si="15">C48/(C48+F48)</f>
        <v>0.1179691389</v>
      </c>
      <c r="I48" s="16">
        <f t="shared" ref="I48:I64" si="16">2*H48*G48/(H48+G48)</f>
        <v>0.2078947368</v>
      </c>
      <c r="J48" s="16">
        <f t="shared" ref="J48:J64" si="17">D48/(D48+E48)</f>
        <v>0.9873323398</v>
      </c>
      <c r="K48" s="16">
        <f t="shared" ref="K48:K64" si="18">(C48+D48)/(C48+D48+E48+F48)</f>
        <v>0.6151715321</v>
      </c>
      <c r="L48" s="16">
        <f t="shared" ref="L48:L64" si="19">1-K48</f>
        <v>0.3848284679</v>
      </c>
      <c r="M48" s="16"/>
      <c r="N48" s="16"/>
      <c r="O48" s="17">
        <f t="shared" ref="O48:O64" si="20">F48+C48</f>
        <v>2009</v>
      </c>
    </row>
    <row r="49">
      <c r="A49" s="14">
        <v>1.0</v>
      </c>
      <c r="B49" s="15" t="s">
        <v>39</v>
      </c>
      <c r="C49" s="21">
        <v>199.0</v>
      </c>
      <c r="D49" s="21">
        <v>4225.0</v>
      </c>
      <c r="E49" s="21">
        <v>194.0</v>
      </c>
      <c r="F49" s="21">
        <v>75.0</v>
      </c>
      <c r="G49" s="16">
        <f t="shared" si="14"/>
        <v>0.5063613232</v>
      </c>
      <c r="H49" s="16">
        <f t="shared" si="15"/>
        <v>0.7262773723</v>
      </c>
      <c r="I49" s="16">
        <f t="shared" si="16"/>
        <v>0.5967016492</v>
      </c>
      <c r="J49" s="16">
        <f t="shared" si="17"/>
        <v>0.9560986649</v>
      </c>
      <c r="K49" s="16">
        <f t="shared" si="18"/>
        <v>0.9426805881</v>
      </c>
      <c r="L49" s="16">
        <f t="shared" si="19"/>
        <v>0.05731941189</v>
      </c>
      <c r="M49" s="16"/>
      <c r="N49" s="16"/>
      <c r="O49" s="17">
        <f t="shared" si="20"/>
        <v>274</v>
      </c>
    </row>
    <row r="50">
      <c r="A50" s="14">
        <v>2.0</v>
      </c>
      <c r="B50" s="18" t="s">
        <v>40</v>
      </c>
      <c r="C50" s="21">
        <v>23.0</v>
      </c>
      <c r="D50" s="21">
        <v>4522.0</v>
      </c>
      <c r="E50" s="21">
        <v>143.0</v>
      </c>
      <c r="F50" s="21">
        <v>5.0</v>
      </c>
      <c r="G50" s="16">
        <f t="shared" si="14"/>
        <v>0.1385542169</v>
      </c>
      <c r="H50" s="16">
        <f t="shared" si="15"/>
        <v>0.8214285714</v>
      </c>
      <c r="I50" s="16">
        <f t="shared" si="16"/>
        <v>0.2371134021</v>
      </c>
      <c r="J50" s="16">
        <f t="shared" si="17"/>
        <v>0.9693461951</v>
      </c>
      <c r="K50" s="16">
        <f t="shared" si="18"/>
        <v>0.9684636693</v>
      </c>
      <c r="L50" s="16">
        <f t="shared" si="19"/>
        <v>0.03153633071</v>
      </c>
      <c r="M50" s="16"/>
      <c r="N50" s="16"/>
      <c r="O50" s="17">
        <f t="shared" si="20"/>
        <v>28</v>
      </c>
    </row>
    <row r="51">
      <c r="A51" s="14">
        <v>3.0</v>
      </c>
      <c r="B51" s="15" t="s">
        <v>41</v>
      </c>
      <c r="C51" s="21">
        <v>46.0</v>
      </c>
      <c r="D51" s="21">
        <v>4612.0</v>
      </c>
      <c r="E51" s="21">
        <v>33.0</v>
      </c>
      <c r="F51" s="21">
        <v>2.0</v>
      </c>
      <c r="G51" s="16">
        <f t="shared" si="14"/>
        <v>0.582278481</v>
      </c>
      <c r="H51" s="16">
        <f t="shared" si="15"/>
        <v>0.9583333333</v>
      </c>
      <c r="I51" s="16">
        <f t="shared" si="16"/>
        <v>0.7244094488</v>
      </c>
      <c r="J51" s="16">
        <f t="shared" si="17"/>
        <v>0.9928955867</v>
      </c>
      <c r="K51" s="16">
        <f t="shared" si="18"/>
        <v>0.992542084</v>
      </c>
      <c r="L51" s="16">
        <f t="shared" si="19"/>
        <v>0.007457916045</v>
      </c>
      <c r="M51" s="16"/>
      <c r="N51" s="16"/>
      <c r="O51" s="17">
        <f t="shared" si="20"/>
        <v>48</v>
      </c>
    </row>
    <row r="52">
      <c r="A52" s="14">
        <v>4.0</v>
      </c>
      <c r="B52" s="15" t="s">
        <v>42</v>
      </c>
      <c r="C52" s="21">
        <v>26.0</v>
      </c>
      <c r="D52" s="21">
        <v>4580.0</v>
      </c>
      <c r="E52" s="21">
        <v>84.0</v>
      </c>
      <c r="F52" s="21">
        <v>3.0</v>
      </c>
      <c r="G52" s="16">
        <f t="shared" si="14"/>
        <v>0.2363636364</v>
      </c>
      <c r="H52" s="16">
        <f t="shared" si="15"/>
        <v>0.8965517241</v>
      </c>
      <c r="I52" s="16">
        <f t="shared" si="16"/>
        <v>0.3741007194</v>
      </c>
      <c r="J52" s="16">
        <f t="shared" si="17"/>
        <v>0.9819897084</v>
      </c>
      <c r="K52" s="16">
        <f t="shared" si="18"/>
        <v>0.9814617515</v>
      </c>
      <c r="L52" s="16">
        <f t="shared" si="19"/>
        <v>0.01853824846</v>
      </c>
      <c r="M52" s="16"/>
      <c r="N52" s="16"/>
      <c r="O52" s="17">
        <f t="shared" si="20"/>
        <v>29</v>
      </c>
    </row>
    <row r="53">
      <c r="A53" s="14">
        <v>5.0</v>
      </c>
      <c r="B53" s="15" t="s">
        <v>43</v>
      </c>
      <c r="C53" s="21">
        <v>91.0</v>
      </c>
      <c r="D53" s="21">
        <v>4423.0</v>
      </c>
      <c r="E53" s="21">
        <v>166.0</v>
      </c>
      <c r="F53" s="21">
        <v>13.0</v>
      </c>
      <c r="G53" s="16">
        <f t="shared" si="14"/>
        <v>0.3540856031</v>
      </c>
      <c r="H53" s="16">
        <f t="shared" si="15"/>
        <v>0.875</v>
      </c>
      <c r="I53" s="16">
        <f t="shared" si="16"/>
        <v>0.5041551247</v>
      </c>
      <c r="J53" s="16">
        <f t="shared" si="17"/>
        <v>0.9638265417</v>
      </c>
      <c r="K53" s="16">
        <f t="shared" si="18"/>
        <v>0.9618580865</v>
      </c>
      <c r="L53" s="16">
        <f t="shared" si="19"/>
        <v>0.03814191349</v>
      </c>
      <c r="M53" s="16"/>
      <c r="N53" s="16"/>
      <c r="O53" s="17">
        <f t="shared" si="20"/>
        <v>104</v>
      </c>
    </row>
    <row r="54">
      <c r="A54" s="14">
        <v>6.0</v>
      </c>
      <c r="B54" s="15" t="s">
        <v>44</v>
      </c>
      <c r="C54" s="21">
        <v>390.0</v>
      </c>
      <c r="D54" s="21">
        <v>4053.0</v>
      </c>
      <c r="E54" s="21">
        <v>157.0</v>
      </c>
      <c r="F54" s="21">
        <v>93.0</v>
      </c>
      <c r="G54" s="16">
        <f t="shared" si="14"/>
        <v>0.7129798903</v>
      </c>
      <c r="H54" s="16">
        <f t="shared" si="15"/>
        <v>0.8074534161</v>
      </c>
      <c r="I54" s="16">
        <f t="shared" si="16"/>
        <v>0.7572815534</v>
      </c>
      <c r="J54" s="16">
        <f t="shared" si="17"/>
        <v>0.9627078385</v>
      </c>
      <c r="K54" s="16">
        <f t="shared" si="18"/>
        <v>0.9467291711</v>
      </c>
      <c r="L54" s="16">
        <f t="shared" si="19"/>
        <v>0.05327082889</v>
      </c>
      <c r="M54" s="16"/>
      <c r="N54" s="16"/>
      <c r="O54" s="17">
        <f t="shared" si="20"/>
        <v>483</v>
      </c>
    </row>
    <row r="55">
      <c r="A55" s="14">
        <v>7.0</v>
      </c>
      <c r="B55" s="15" t="s">
        <v>45</v>
      </c>
      <c r="C55" s="21">
        <v>94.0</v>
      </c>
      <c r="D55" s="21">
        <v>4378.0</v>
      </c>
      <c r="E55" s="21">
        <v>177.0</v>
      </c>
      <c r="F55" s="21">
        <v>44.0</v>
      </c>
      <c r="G55" s="16">
        <f t="shared" si="14"/>
        <v>0.3468634686</v>
      </c>
      <c r="H55" s="16">
        <f t="shared" si="15"/>
        <v>0.6811594203</v>
      </c>
      <c r="I55" s="16">
        <f t="shared" si="16"/>
        <v>0.4596577017</v>
      </c>
      <c r="J55" s="16">
        <f t="shared" si="17"/>
        <v>0.9611416026</v>
      </c>
      <c r="K55" s="16">
        <f t="shared" si="18"/>
        <v>0.9529085873</v>
      </c>
      <c r="L55" s="16">
        <f t="shared" si="19"/>
        <v>0.04709141274</v>
      </c>
      <c r="M55" s="16"/>
      <c r="N55" s="16"/>
      <c r="O55" s="17">
        <f t="shared" si="20"/>
        <v>138</v>
      </c>
    </row>
    <row r="56">
      <c r="A56" s="14">
        <v>8.0</v>
      </c>
      <c r="B56" s="15" t="s">
        <v>46</v>
      </c>
      <c r="C56" s="21">
        <v>212.0</v>
      </c>
      <c r="D56" s="21">
        <v>4227.0</v>
      </c>
      <c r="E56" s="21">
        <v>206.0</v>
      </c>
      <c r="F56" s="21">
        <v>48.0</v>
      </c>
      <c r="G56" s="16">
        <f t="shared" si="14"/>
        <v>0.5071770335</v>
      </c>
      <c r="H56" s="16">
        <f t="shared" si="15"/>
        <v>0.8153846154</v>
      </c>
      <c r="I56" s="16">
        <f t="shared" si="16"/>
        <v>0.6253687316</v>
      </c>
      <c r="J56" s="16">
        <f t="shared" si="17"/>
        <v>0.9535303406</v>
      </c>
      <c r="K56" s="16">
        <f t="shared" si="18"/>
        <v>0.9458768378</v>
      </c>
      <c r="L56" s="16">
        <f t="shared" si="19"/>
        <v>0.05412316216</v>
      </c>
      <c r="M56" s="16"/>
      <c r="N56" s="16"/>
      <c r="O56" s="17">
        <f t="shared" si="20"/>
        <v>260</v>
      </c>
    </row>
    <row r="57">
      <c r="A57" s="14">
        <v>9.0</v>
      </c>
      <c r="B57" s="15" t="s">
        <v>47</v>
      </c>
      <c r="C57" s="21">
        <v>8.0</v>
      </c>
      <c r="D57" s="21">
        <v>4653.0</v>
      </c>
      <c r="E57" s="21">
        <v>31.0</v>
      </c>
      <c r="F57" s="21">
        <v>1.0</v>
      </c>
      <c r="G57" s="16">
        <f t="shared" si="14"/>
        <v>0.2051282051</v>
      </c>
      <c r="H57" s="16">
        <f t="shared" si="15"/>
        <v>0.8888888889</v>
      </c>
      <c r="I57" s="16">
        <f t="shared" si="16"/>
        <v>0.3333333333</v>
      </c>
      <c r="J57" s="16">
        <f t="shared" si="17"/>
        <v>0.993381725</v>
      </c>
      <c r="K57" s="16">
        <f t="shared" si="18"/>
        <v>0.9931813339</v>
      </c>
      <c r="L57" s="16">
        <f t="shared" si="19"/>
        <v>0.006818666098</v>
      </c>
      <c r="M57" s="16"/>
      <c r="N57" s="16"/>
      <c r="O57" s="17">
        <f t="shared" si="20"/>
        <v>9</v>
      </c>
    </row>
    <row r="58">
      <c r="A58" s="14">
        <v>10.0</v>
      </c>
      <c r="B58" s="15" t="s">
        <v>48</v>
      </c>
      <c r="C58" s="21">
        <v>65.0</v>
      </c>
      <c r="D58" s="21">
        <v>4516.0</v>
      </c>
      <c r="E58" s="21">
        <v>96.0</v>
      </c>
      <c r="F58" s="21">
        <v>16.0</v>
      </c>
      <c r="G58" s="16">
        <f t="shared" si="14"/>
        <v>0.4037267081</v>
      </c>
      <c r="H58" s="16">
        <f t="shared" si="15"/>
        <v>0.8024691358</v>
      </c>
      <c r="I58" s="16">
        <f t="shared" si="16"/>
        <v>0.5371900826</v>
      </c>
      <c r="J58" s="16">
        <f t="shared" si="17"/>
        <v>0.9791847355</v>
      </c>
      <c r="K58" s="16">
        <f t="shared" si="18"/>
        <v>0.9761346687</v>
      </c>
      <c r="L58" s="16">
        <f t="shared" si="19"/>
        <v>0.02386533134</v>
      </c>
      <c r="M58" s="16"/>
      <c r="N58" s="16"/>
      <c r="O58" s="17">
        <f t="shared" si="20"/>
        <v>81</v>
      </c>
    </row>
    <row r="59">
      <c r="A59" s="14">
        <v>11.0</v>
      </c>
      <c r="B59" s="15" t="s">
        <v>49</v>
      </c>
      <c r="C59" s="21">
        <v>77.0</v>
      </c>
      <c r="D59" s="21">
        <v>4522.0</v>
      </c>
      <c r="E59" s="21">
        <v>87.0</v>
      </c>
      <c r="F59" s="21">
        <v>7.0</v>
      </c>
      <c r="G59" s="16">
        <f t="shared" si="14"/>
        <v>0.4695121951</v>
      </c>
      <c r="H59" s="16">
        <f t="shared" si="15"/>
        <v>0.9166666667</v>
      </c>
      <c r="I59" s="16">
        <f t="shared" si="16"/>
        <v>0.6209677419</v>
      </c>
      <c r="J59" s="16">
        <f t="shared" si="17"/>
        <v>0.981123888</v>
      </c>
      <c r="K59" s="16">
        <f t="shared" si="18"/>
        <v>0.9799701683</v>
      </c>
      <c r="L59" s="16">
        <f t="shared" si="19"/>
        <v>0.02002983166</v>
      </c>
      <c r="M59" s="16"/>
      <c r="N59" s="16"/>
      <c r="O59" s="17">
        <f t="shared" si="20"/>
        <v>84</v>
      </c>
    </row>
    <row r="60">
      <c r="A60" s="14">
        <v>12.0</v>
      </c>
      <c r="B60" s="15" t="s">
        <v>50</v>
      </c>
      <c r="C60" s="21">
        <v>190.0</v>
      </c>
      <c r="D60" s="21">
        <v>4225.0</v>
      </c>
      <c r="E60" s="21">
        <v>221.0</v>
      </c>
      <c r="F60" s="21">
        <v>57.0</v>
      </c>
      <c r="G60" s="16">
        <f t="shared" si="14"/>
        <v>0.4622871046</v>
      </c>
      <c r="H60" s="16">
        <f t="shared" si="15"/>
        <v>0.7692307692</v>
      </c>
      <c r="I60" s="16">
        <f t="shared" si="16"/>
        <v>0.5775075988</v>
      </c>
      <c r="J60" s="16">
        <f t="shared" si="17"/>
        <v>0.9502923977</v>
      </c>
      <c r="K60" s="16">
        <f t="shared" si="18"/>
        <v>0.9407628383</v>
      </c>
      <c r="L60" s="16">
        <f t="shared" si="19"/>
        <v>0.05923716173</v>
      </c>
      <c r="M60" s="16"/>
      <c r="N60" s="16"/>
      <c r="O60" s="17">
        <f t="shared" si="20"/>
        <v>247</v>
      </c>
    </row>
    <row r="61">
      <c r="A61" s="14">
        <v>13.0</v>
      </c>
      <c r="B61" s="15" t="s">
        <v>51</v>
      </c>
      <c r="C61" s="21">
        <v>235.0</v>
      </c>
      <c r="D61" s="21">
        <v>4257.0</v>
      </c>
      <c r="E61" s="21">
        <v>171.0</v>
      </c>
      <c r="F61" s="21">
        <v>30.0</v>
      </c>
      <c r="G61" s="16">
        <f t="shared" si="14"/>
        <v>0.578817734</v>
      </c>
      <c r="H61" s="16">
        <f t="shared" si="15"/>
        <v>0.8867924528</v>
      </c>
      <c r="I61" s="16">
        <f t="shared" si="16"/>
        <v>0.7004470939</v>
      </c>
      <c r="J61" s="16">
        <f t="shared" si="17"/>
        <v>0.9613821138</v>
      </c>
      <c r="K61" s="16">
        <f t="shared" si="18"/>
        <v>0.9571702536</v>
      </c>
      <c r="L61" s="16">
        <f t="shared" si="19"/>
        <v>0.04282974643</v>
      </c>
      <c r="M61" s="16"/>
      <c r="N61" s="16"/>
      <c r="O61" s="17">
        <f t="shared" si="20"/>
        <v>265</v>
      </c>
    </row>
    <row r="62">
      <c r="A62" s="14">
        <v>14.0</v>
      </c>
      <c r="B62" s="15" t="s">
        <v>52</v>
      </c>
      <c r="C62" s="21">
        <v>289.0</v>
      </c>
      <c r="D62" s="21">
        <v>4082.0</v>
      </c>
      <c r="E62" s="21">
        <v>238.0</v>
      </c>
      <c r="F62" s="21">
        <v>84.0</v>
      </c>
      <c r="G62" s="16">
        <f t="shared" si="14"/>
        <v>0.5483870968</v>
      </c>
      <c r="H62" s="16">
        <f t="shared" si="15"/>
        <v>0.7747989276</v>
      </c>
      <c r="I62" s="16">
        <f t="shared" si="16"/>
        <v>0.6422222222</v>
      </c>
      <c r="J62" s="16">
        <f t="shared" si="17"/>
        <v>0.9449074074</v>
      </c>
      <c r="K62" s="16">
        <f t="shared" si="18"/>
        <v>0.9313871724</v>
      </c>
      <c r="L62" s="16">
        <f t="shared" si="19"/>
        <v>0.06861282762</v>
      </c>
      <c r="M62" s="16"/>
      <c r="N62" s="16"/>
      <c r="O62" s="17">
        <f t="shared" si="20"/>
        <v>373</v>
      </c>
    </row>
    <row r="63">
      <c r="A63" s="14">
        <v>15.0</v>
      </c>
      <c r="B63" s="15" t="s">
        <v>53</v>
      </c>
      <c r="C63" s="21">
        <v>139.0</v>
      </c>
      <c r="D63" s="21">
        <v>4364.0</v>
      </c>
      <c r="E63" s="21">
        <v>160.0</v>
      </c>
      <c r="F63" s="21">
        <v>30.0</v>
      </c>
      <c r="G63" s="16">
        <f t="shared" si="14"/>
        <v>0.4648829431</v>
      </c>
      <c r="H63" s="16">
        <f t="shared" si="15"/>
        <v>0.8224852071</v>
      </c>
      <c r="I63" s="16">
        <f t="shared" si="16"/>
        <v>0.594017094</v>
      </c>
      <c r="J63" s="16">
        <f t="shared" si="17"/>
        <v>0.9646330681</v>
      </c>
      <c r="K63" s="16">
        <f t="shared" si="18"/>
        <v>0.95951417</v>
      </c>
      <c r="L63" s="16">
        <f t="shared" si="19"/>
        <v>0.04048582996</v>
      </c>
      <c r="M63" s="16"/>
      <c r="N63" s="16"/>
      <c r="O63" s="17">
        <f t="shared" si="20"/>
        <v>169</v>
      </c>
    </row>
    <row r="64">
      <c r="A64" s="14">
        <v>16.0</v>
      </c>
      <c r="B64" s="15" t="s">
        <v>54</v>
      </c>
      <c r="C64" s="21">
        <v>77.0</v>
      </c>
      <c r="D64" s="21">
        <v>4504.0</v>
      </c>
      <c r="E64" s="21">
        <v>97.0</v>
      </c>
      <c r="F64" s="21">
        <v>15.0</v>
      </c>
      <c r="G64" s="16">
        <f t="shared" si="14"/>
        <v>0.4425287356</v>
      </c>
      <c r="H64" s="16">
        <f t="shared" si="15"/>
        <v>0.8369565217</v>
      </c>
      <c r="I64" s="16">
        <f t="shared" si="16"/>
        <v>0.5789473684</v>
      </c>
      <c r="J64" s="16">
        <f t="shared" si="17"/>
        <v>0.9789176266</v>
      </c>
      <c r="K64" s="16">
        <f t="shared" si="18"/>
        <v>0.9761346687</v>
      </c>
      <c r="L64" s="16">
        <f t="shared" si="19"/>
        <v>0.02386533134</v>
      </c>
      <c r="M64" s="16"/>
      <c r="N64" s="16"/>
      <c r="O64" s="17">
        <f t="shared" si="20"/>
        <v>92</v>
      </c>
    </row>
    <row r="65">
      <c r="A65" s="12" t="s">
        <v>32</v>
      </c>
      <c r="C65" s="17">
        <f t="shared" ref="C65:F65" si="21">SUM(C48:C64)</f>
        <v>2398</v>
      </c>
      <c r="D65" s="17">
        <f t="shared" si="21"/>
        <v>72793</v>
      </c>
      <c r="E65" s="17">
        <f t="shared" si="21"/>
        <v>2295</v>
      </c>
      <c r="F65" s="17">
        <f t="shared" si="21"/>
        <v>2295</v>
      </c>
      <c r="G65" s="19">
        <v>0.5109737907521841</v>
      </c>
      <c r="H65" s="19">
        <v>0.5109737907521841</v>
      </c>
      <c r="I65" s="19">
        <v>0.5109737907521841</v>
      </c>
      <c r="J65" s="19">
        <v>0.9694358619220115</v>
      </c>
      <c r="K65" s="19">
        <v>0.9424675047943746</v>
      </c>
      <c r="L65" s="19">
        <v>0.05753249520562542</v>
      </c>
      <c r="M65" s="19">
        <v>0.5109737907521841</v>
      </c>
      <c r="N65" s="19">
        <v>0.5109737907521841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2">max(G47:G63)</f>
        <v>0.8745387454</v>
      </c>
      <c r="H66" s="16">
        <f t="shared" si="22"/>
        <v>0.9583333333</v>
      </c>
      <c r="I66" s="16">
        <f t="shared" si="22"/>
        <v>0.7572815534</v>
      </c>
      <c r="J66" s="16">
        <f t="shared" si="22"/>
        <v>0.993381725</v>
      </c>
      <c r="K66" s="16">
        <f t="shared" si="22"/>
        <v>0.9931813339</v>
      </c>
      <c r="L66" s="16"/>
      <c r="M66" s="16"/>
      <c r="N66" s="16"/>
    </row>
    <row r="67">
      <c r="G67" s="16">
        <f t="shared" ref="G67:H67" si="23">MIN(G49:G66)</f>
        <v>0.1385542169</v>
      </c>
      <c r="H67" s="16">
        <f t="shared" si="23"/>
        <v>0.5109737908</v>
      </c>
      <c r="I67" s="16">
        <f>MIN(I48:I65)</f>
        <v>0.2078947368</v>
      </c>
      <c r="J67" s="16">
        <f t="shared" ref="J67:K67" si="24">MIN(J49:J66)</f>
        <v>0.9449074074</v>
      </c>
      <c r="K67" s="16">
        <f t="shared" si="24"/>
        <v>0.9313871724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237.0</v>
      </c>
      <c r="C71" s="5">
        <v>10.0</v>
      </c>
      <c r="D71" s="5">
        <v>1.0</v>
      </c>
      <c r="E71" s="5">
        <v>0.0</v>
      </c>
      <c r="F71" s="5">
        <v>0.0</v>
      </c>
      <c r="G71" s="5">
        <v>2.0</v>
      </c>
      <c r="H71" s="5">
        <v>3.0</v>
      </c>
      <c r="I71" s="5">
        <v>8.0</v>
      </c>
      <c r="J71" s="5">
        <v>7.0</v>
      </c>
      <c r="K71" s="5">
        <v>0.0</v>
      </c>
      <c r="L71" s="5">
        <v>1.0</v>
      </c>
      <c r="M71" s="5">
        <v>0.0</v>
      </c>
      <c r="N71" s="5">
        <v>0.0</v>
      </c>
      <c r="O71" s="5">
        <v>1.0</v>
      </c>
      <c r="P71" s="5">
        <v>1.0</v>
      </c>
      <c r="Q71" s="5">
        <v>0.0</v>
      </c>
      <c r="R71" s="5">
        <v>0.0</v>
      </c>
      <c r="S71" s="7">
        <f>IFERROR(__xludf.DUMMYFUNCTION("LARGE(UNIQUE(B71:R71),2)"),10.0)</f>
        <v>10</v>
      </c>
      <c r="T71" s="7">
        <f t="shared" ref="T71:T87" si="25">S71/O48</f>
        <v>0.004977600796</v>
      </c>
    </row>
    <row r="72">
      <c r="A72" s="10">
        <v>1.0</v>
      </c>
      <c r="B72" s="5">
        <v>168.0</v>
      </c>
      <c r="C72" s="5">
        <v>199.0</v>
      </c>
      <c r="D72" s="5">
        <v>3.0</v>
      </c>
      <c r="E72" s="5">
        <v>0.0</v>
      </c>
      <c r="F72" s="5">
        <v>0.0</v>
      </c>
      <c r="G72" s="5">
        <v>0.0</v>
      </c>
      <c r="H72" s="5">
        <v>8.0</v>
      </c>
      <c r="I72" s="5">
        <v>8.0</v>
      </c>
      <c r="J72" s="5">
        <v>3.0</v>
      </c>
      <c r="K72" s="5">
        <v>0.0</v>
      </c>
      <c r="L72" s="5">
        <v>0.0</v>
      </c>
      <c r="M72" s="5">
        <v>0.0</v>
      </c>
      <c r="N72" s="5">
        <v>0.0</v>
      </c>
      <c r="O72" s="5">
        <v>1.0</v>
      </c>
      <c r="P72" s="5">
        <v>0.0</v>
      </c>
      <c r="Q72" s="5">
        <v>3.0</v>
      </c>
      <c r="R72" s="5">
        <v>0.0</v>
      </c>
      <c r="S72" s="7">
        <f>IFERROR(__xludf.DUMMYFUNCTION("LARGE(UNIQUE(B72:R72),2)"),168.0)</f>
        <v>168</v>
      </c>
      <c r="T72" s="7">
        <f t="shared" si="25"/>
        <v>0.6131386861</v>
      </c>
    </row>
    <row r="73">
      <c r="A73" s="10">
        <v>2.0</v>
      </c>
      <c r="B73" s="5">
        <v>113.0</v>
      </c>
      <c r="C73" s="5">
        <v>18.0</v>
      </c>
      <c r="D73" s="5">
        <v>23.0</v>
      </c>
      <c r="E73" s="5">
        <v>0.0</v>
      </c>
      <c r="F73" s="5">
        <v>0.0</v>
      </c>
      <c r="G73" s="5">
        <v>2.0</v>
      </c>
      <c r="H73" s="5">
        <v>1.0</v>
      </c>
      <c r="I73" s="5">
        <v>6.0</v>
      </c>
      <c r="J73" s="5">
        <v>1.0</v>
      </c>
      <c r="K73" s="5">
        <v>0.0</v>
      </c>
      <c r="L73" s="5">
        <v>0.0</v>
      </c>
      <c r="M73" s="5">
        <v>0.0</v>
      </c>
      <c r="N73" s="5">
        <v>1.0</v>
      </c>
      <c r="O73" s="5">
        <v>1.0</v>
      </c>
      <c r="P73" s="5">
        <v>0.0</v>
      </c>
      <c r="Q73" s="5">
        <v>0.0</v>
      </c>
      <c r="R73" s="5">
        <v>0.0</v>
      </c>
      <c r="S73" s="7">
        <f>IFERROR(__xludf.DUMMYFUNCTION("LARGE(UNIQUE(B73:R73),2)"),23.0)</f>
        <v>23</v>
      </c>
      <c r="T73" s="7">
        <f t="shared" si="25"/>
        <v>0.8214285714</v>
      </c>
    </row>
    <row r="74">
      <c r="A74" s="10">
        <v>3.0</v>
      </c>
      <c r="B74" s="5">
        <v>30.0</v>
      </c>
      <c r="C74" s="5">
        <v>1.0</v>
      </c>
      <c r="D74" s="5">
        <v>0.0</v>
      </c>
      <c r="E74" s="5">
        <v>46.0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1.0</v>
      </c>
      <c r="N74" s="5">
        <v>1.0</v>
      </c>
      <c r="O74" s="5">
        <v>0.0</v>
      </c>
      <c r="P74" s="5">
        <v>0.0</v>
      </c>
      <c r="Q74" s="5">
        <v>0.0</v>
      </c>
      <c r="R74" s="5">
        <v>0.0</v>
      </c>
      <c r="S74" s="7">
        <f>IFERROR(__xludf.DUMMYFUNCTION("LARGE(UNIQUE(B74:R74),2)"),30.0)</f>
        <v>30</v>
      </c>
      <c r="T74" s="7">
        <f t="shared" si="25"/>
        <v>0.625</v>
      </c>
    </row>
    <row r="75">
      <c r="A75" s="10">
        <v>4.0</v>
      </c>
      <c r="B75" s="5">
        <v>60.0</v>
      </c>
      <c r="C75" s="5">
        <v>0.0</v>
      </c>
      <c r="D75" s="5">
        <v>0.0</v>
      </c>
      <c r="E75" s="5">
        <v>0.0</v>
      </c>
      <c r="F75" s="5">
        <v>26.0</v>
      </c>
      <c r="G75" s="5">
        <v>1.0</v>
      </c>
      <c r="H75" s="5">
        <v>10.0</v>
      </c>
      <c r="I75" s="5">
        <v>6.0</v>
      </c>
      <c r="J75" s="5">
        <v>1.0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4.0</v>
      </c>
      <c r="Q75" s="5">
        <v>0.0</v>
      </c>
      <c r="R75" s="5">
        <v>2.0</v>
      </c>
      <c r="S75" s="7">
        <f>IFERROR(__xludf.DUMMYFUNCTION("LARGE(UNIQUE(B75:R75),2)"),26.0)</f>
        <v>26</v>
      </c>
      <c r="T75" s="7">
        <f t="shared" si="25"/>
        <v>0.8965517241</v>
      </c>
    </row>
    <row r="76">
      <c r="A76" s="10">
        <v>5.0</v>
      </c>
      <c r="B76" s="5">
        <v>123.0</v>
      </c>
      <c r="C76" s="5">
        <v>8.0</v>
      </c>
      <c r="D76" s="5">
        <v>0.0</v>
      </c>
      <c r="E76" s="5">
        <v>1.0</v>
      </c>
      <c r="F76" s="5">
        <v>0.0</v>
      </c>
      <c r="G76" s="5">
        <v>91.0</v>
      </c>
      <c r="H76" s="5">
        <v>18.0</v>
      </c>
      <c r="I76" s="5">
        <v>6.0</v>
      </c>
      <c r="J76" s="5">
        <v>1.0</v>
      </c>
      <c r="K76" s="5">
        <v>0.0</v>
      </c>
      <c r="L76" s="5">
        <v>3.0</v>
      </c>
      <c r="M76" s="5">
        <v>0.0</v>
      </c>
      <c r="N76" s="5">
        <v>0.0</v>
      </c>
      <c r="O76" s="5">
        <v>0.0</v>
      </c>
      <c r="P76" s="5">
        <v>3.0</v>
      </c>
      <c r="Q76" s="5">
        <v>1.0</v>
      </c>
      <c r="R76" s="5">
        <v>2.0</v>
      </c>
      <c r="S76" s="7">
        <f>IFERROR(__xludf.DUMMYFUNCTION("LARGE(UNIQUE(B76:R76),2)"),91.0)</f>
        <v>91</v>
      </c>
      <c r="T76" s="7">
        <f t="shared" si="25"/>
        <v>0.875</v>
      </c>
    </row>
    <row r="77">
      <c r="A77" s="10">
        <v>6.0</v>
      </c>
      <c r="B77" s="5">
        <v>126.0</v>
      </c>
      <c r="C77" s="5">
        <v>7.0</v>
      </c>
      <c r="D77" s="5">
        <v>0.0</v>
      </c>
      <c r="E77" s="5">
        <v>0.0</v>
      </c>
      <c r="F77" s="5">
        <v>2.0</v>
      </c>
      <c r="G77" s="5">
        <v>0.0</v>
      </c>
      <c r="H77" s="5">
        <v>390.0</v>
      </c>
      <c r="I77" s="5">
        <v>3.0</v>
      </c>
      <c r="J77" s="5">
        <v>3.0</v>
      </c>
      <c r="K77" s="5">
        <v>0.0</v>
      </c>
      <c r="L77" s="5">
        <v>0.0</v>
      </c>
      <c r="M77" s="5">
        <v>0.0</v>
      </c>
      <c r="N77" s="5">
        <v>1.0</v>
      </c>
      <c r="O77" s="5">
        <v>2.0</v>
      </c>
      <c r="P77" s="5">
        <v>6.0</v>
      </c>
      <c r="Q77" s="5">
        <v>4.0</v>
      </c>
      <c r="R77" s="5">
        <v>3.0</v>
      </c>
      <c r="S77" s="7">
        <f>IFERROR(__xludf.DUMMYFUNCTION("LARGE(UNIQUE(B77:R77),2)"),126.0)</f>
        <v>126</v>
      </c>
      <c r="T77" s="7">
        <f t="shared" si="25"/>
        <v>0.2608695652</v>
      </c>
    </row>
    <row r="78">
      <c r="A78" s="10">
        <v>7.0</v>
      </c>
      <c r="B78" s="5">
        <v>136.0</v>
      </c>
      <c r="C78" s="5">
        <v>15.0</v>
      </c>
      <c r="D78" s="5">
        <v>0.0</v>
      </c>
      <c r="E78" s="5">
        <v>0.0</v>
      </c>
      <c r="F78" s="5">
        <v>0.0</v>
      </c>
      <c r="G78" s="5">
        <v>3.0</v>
      </c>
      <c r="H78" s="5">
        <v>5.0</v>
      </c>
      <c r="I78" s="5">
        <v>94.0</v>
      </c>
      <c r="J78" s="5">
        <v>7.0</v>
      </c>
      <c r="K78" s="5">
        <v>0.0</v>
      </c>
      <c r="L78" s="5">
        <v>1.0</v>
      </c>
      <c r="M78" s="5">
        <v>0.0</v>
      </c>
      <c r="N78" s="5">
        <v>2.0</v>
      </c>
      <c r="O78" s="5">
        <v>3.0</v>
      </c>
      <c r="P78" s="5">
        <v>4.0</v>
      </c>
      <c r="Q78" s="5">
        <v>0.0</v>
      </c>
      <c r="R78" s="5">
        <v>1.0</v>
      </c>
      <c r="S78" s="7">
        <f>IFERROR(__xludf.DUMMYFUNCTION("LARGE(UNIQUE(B78:R78),2)"),94.0)</f>
        <v>94</v>
      </c>
      <c r="T78" s="7">
        <f t="shared" si="25"/>
        <v>0.6811594203</v>
      </c>
    </row>
    <row r="79">
      <c r="A79" s="10">
        <v>8.0</v>
      </c>
      <c r="B79" s="5">
        <v>171.0</v>
      </c>
      <c r="C79" s="5">
        <v>3.0</v>
      </c>
      <c r="D79" s="5">
        <v>0.0</v>
      </c>
      <c r="E79" s="5">
        <v>0.0</v>
      </c>
      <c r="F79" s="5">
        <v>0.0</v>
      </c>
      <c r="G79" s="5">
        <v>0.0</v>
      </c>
      <c r="H79" s="5">
        <v>11.0</v>
      </c>
      <c r="I79" s="5">
        <v>2.0</v>
      </c>
      <c r="J79" s="5">
        <v>212.0</v>
      </c>
      <c r="K79" s="5">
        <v>0.0</v>
      </c>
      <c r="L79" s="5">
        <v>8.0</v>
      </c>
      <c r="M79" s="5">
        <v>1.0</v>
      </c>
      <c r="N79" s="5">
        <v>5.0</v>
      </c>
      <c r="O79" s="5">
        <v>0.0</v>
      </c>
      <c r="P79" s="5">
        <v>3.0</v>
      </c>
      <c r="Q79" s="5">
        <v>2.0</v>
      </c>
      <c r="R79" s="5">
        <v>0.0</v>
      </c>
      <c r="S79" s="7">
        <f>IFERROR(__xludf.DUMMYFUNCTION("LARGE(UNIQUE(B79:R79),2)"),171.0)</f>
        <v>171</v>
      </c>
      <c r="T79" s="7">
        <f t="shared" si="25"/>
        <v>0.6576923077</v>
      </c>
    </row>
    <row r="80">
      <c r="A80" s="10">
        <v>9.0</v>
      </c>
      <c r="B80" s="5">
        <v>21.0</v>
      </c>
      <c r="C80" s="5">
        <v>0.0</v>
      </c>
      <c r="D80" s="5">
        <v>1.0</v>
      </c>
      <c r="E80" s="5">
        <v>0.0</v>
      </c>
      <c r="F80" s="5">
        <v>0.0</v>
      </c>
      <c r="G80" s="5">
        <v>1.0</v>
      </c>
      <c r="H80" s="5">
        <v>0.0</v>
      </c>
      <c r="I80" s="5">
        <v>0.0</v>
      </c>
      <c r="J80" s="5">
        <v>5.0</v>
      </c>
      <c r="K80" s="5">
        <v>8.0</v>
      </c>
      <c r="L80" s="5">
        <v>1.0</v>
      </c>
      <c r="M80" s="5">
        <v>0.0</v>
      </c>
      <c r="N80" s="5">
        <v>1.0</v>
      </c>
      <c r="O80" s="5">
        <v>0.0</v>
      </c>
      <c r="P80" s="5">
        <v>1.0</v>
      </c>
      <c r="Q80" s="5">
        <v>0.0</v>
      </c>
      <c r="R80" s="5">
        <v>0.0</v>
      </c>
      <c r="S80" s="7">
        <f>IFERROR(__xludf.DUMMYFUNCTION("LARGE(UNIQUE(B80:R80),2)"),8.0)</f>
        <v>8</v>
      </c>
      <c r="T80" s="7">
        <f t="shared" si="25"/>
        <v>0.8888888889</v>
      </c>
    </row>
    <row r="81">
      <c r="A81" s="10">
        <v>10.0</v>
      </c>
      <c r="B81" s="5">
        <v>76.0</v>
      </c>
      <c r="C81" s="5">
        <v>3.0</v>
      </c>
      <c r="D81" s="5">
        <v>0.0</v>
      </c>
      <c r="E81" s="5">
        <v>0.0</v>
      </c>
      <c r="F81" s="5">
        <v>0.0</v>
      </c>
      <c r="G81" s="5">
        <v>3.0</v>
      </c>
      <c r="H81" s="5">
        <v>1.0</v>
      </c>
      <c r="I81" s="5">
        <v>2.0</v>
      </c>
      <c r="J81" s="5">
        <v>7.0</v>
      </c>
      <c r="K81" s="5">
        <v>1.0</v>
      </c>
      <c r="L81" s="5">
        <v>65.0</v>
      </c>
      <c r="M81" s="5">
        <v>0.0</v>
      </c>
      <c r="N81" s="5">
        <v>1.0</v>
      </c>
      <c r="O81" s="5">
        <v>1.0</v>
      </c>
      <c r="P81" s="5">
        <v>1.0</v>
      </c>
      <c r="Q81" s="5">
        <v>0.0</v>
      </c>
      <c r="R81" s="5">
        <v>0.0</v>
      </c>
      <c r="S81" s="7">
        <f>IFERROR(__xludf.DUMMYFUNCTION("LARGE(UNIQUE(B81:R81),2)"),65.0)</f>
        <v>65</v>
      </c>
      <c r="T81" s="7">
        <f t="shared" si="25"/>
        <v>0.8024691358</v>
      </c>
    </row>
    <row r="82">
      <c r="A82" s="10">
        <v>11.0</v>
      </c>
      <c r="B82" s="5">
        <v>64.0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1.0</v>
      </c>
      <c r="I82" s="5">
        <v>0.0</v>
      </c>
      <c r="J82" s="5">
        <v>0.0</v>
      </c>
      <c r="K82" s="5">
        <v>0.0</v>
      </c>
      <c r="L82" s="5">
        <v>0.0</v>
      </c>
      <c r="M82" s="5">
        <v>77.0</v>
      </c>
      <c r="N82" s="5">
        <v>8.0</v>
      </c>
      <c r="O82" s="5">
        <v>4.0</v>
      </c>
      <c r="P82" s="5">
        <v>4.0</v>
      </c>
      <c r="Q82" s="5">
        <v>6.0</v>
      </c>
      <c r="R82" s="5">
        <v>0.0</v>
      </c>
      <c r="S82" s="7">
        <f>IFERROR(__xludf.DUMMYFUNCTION("LARGE(UNIQUE(B82:R82),2)"),64.0)</f>
        <v>64</v>
      </c>
      <c r="T82" s="7">
        <f t="shared" si="25"/>
        <v>0.7619047619</v>
      </c>
    </row>
    <row r="83">
      <c r="A83" s="10">
        <v>12.0</v>
      </c>
      <c r="B83" s="5">
        <v>168.0</v>
      </c>
      <c r="C83" s="5">
        <v>1.0</v>
      </c>
      <c r="D83" s="5">
        <v>0.0</v>
      </c>
      <c r="E83" s="5">
        <v>0.0</v>
      </c>
      <c r="F83" s="5">
        <v>0.0</v>
      </c>
      <c r="G83" s="5">
        <v>0.0</v>
      </c>
      <c r="H83" s="5">
        <v>3.0</v>
      </c>
      <c r="I83" s="5">
        <v>0.0</v>
      </c>
      <c r="J83" s="5">
        <v>5.0</v>
      </c>
      <c r="K83" s="5">
        <v>0.0</v>
      </c>
      <c r="L83" s="5">
        <v>1.0</v>
      </c>
      <c r="M83" s="5">
        <v>1.0</v>
      </c>
      <c r="N83" s="5">
        <v>190.0</v>
      </c>
      <c r="O83" s="5">
        <v>9.0</v>
      </c>
      <c r="P83" s="5">
        <v>28.0</v>
      </c>
      <c r="Q83" s="5">
        <v>3.0</v>
      </c>
      <c r="R83" s="5">
        <v>2.0</v>
      </c>
      <c r="S83" s="7">
        <f>IFERROR(__xludf.DUMMYFUNCTION("LARGE(UNIQUE(B83:R83),2)"),168.0)</f>
        <v>168</v>
      </c>
      <c r="T83" s="7">
        <f t="shared" si="25"/>
        <v>0.6801619433</v>
      </c>
    </row>
    <row r="84">
      <c r="A84" s="10">
        <v>13.0</v>
      </c>
      <c r="B84" s="5">
        <v>141.0</v>
      </c>
      <c r="C84" s="5">
        <v>6.0</v>
      </c>
      <c r="D84" s="5">
        <v>0.0</v>
      </c>
      <c r="E84" s="5">
        <v>0.0</v>
      </c>
      <c r="F84" s="5">
        <v>0.0</v>
      </c>
      <c r="G84" s="5">
        <v>0.0</v>
      </c>
      <c r="H84" s="5">
        <v>8.0</v>
      </c>
      <c r="I84" s="5">
        <v>2.0</v>
      </c>
      <c r="J84" s="5">
        <v>2.0</v>
      </c>
      <c r="K84" s="5">
        <v>0.0</v>
      </c>
      <c r="L84" s="5">
        <v>1.0</v>
      </c>
      <c r="M84" s="5">
        <v>0.0</v>
      </c>
      <c r="N84" s="5">
        <v>4.0</v>
      </c>
      <c r="O84" s="5">
        <v>235.0</v>
      </c>
      <c r="P84" s="5">
        <v>6.0</v>
      </c>
      <c r="Q84" s="5">
        <v>1.0</v>
      </c>
      <c r="R84" s="5">
        <v>0.0</v>
      </c>
      <c r="S84" s="7">
        <f>IFERROR(__xludf.DUMMYFUNCTION("LARGE(UNIQUE(B84:R84),2)"),141.0)</f>
        <v>141</v>
      </c>
      <c r="T84" s="7">
        <f t="shared" si="25"/>
        <v>0.5320754717</v>
      </c>
    </row>
    <row r="85">
      <c r="A85" s="10">
        <v>14.0</v>
      </c>
      <c r="B85" s="5">
        <v>175.0</v>
      </c>
      <c r="C85" s="5">
        <v>0.0</v>
      </c>
      <c r="D85" s="5">
        <v>0.0</v>
      </c>
      <c r="E85" s="5">
        <v>0.0</v>
      </c>
      <c r="F85" s="5">
        <v>1.0</v>
      </c>
      <c r="G85" s="5">
        <v>1.0</v>
      </c>
      <c r="H85" s="5">
        <v>13.0</v>
      </c>
      <c r="I85" s="5">
        <v>1.0</v>
      </c>
      <c r="J85" s="5">
        <v>6.0</v>
      </c>
      <c r="K85" s="5">
        <v>0.0</v>
      </c>
      <c r="L85" s="5">
        <v>0.0</v>
      </c>
      <c r="M85" s="5">
        <v>1.0</v>
      </c>
      <c r="N85" s="5">
        <v>24.0</v>
      </c>
      <c r="O85" s="5">
        <v>3.0</v>
      </c>
      <c r="P85" s="5">
        <v>289.0</v>
      </c>
      <c r="Q85" s="5">
        <v>10.0</v>
      </c>
      <c r="R85" s="5">
        <v>3.0</v>
      </c>
      <c r="S85" s="7">
        <f>IFERROR(__xludf.DUMMYFUNCTION("LARGE(UNIQUE(B85:R85),2)"),175.0)</f>
        <v>175</v>
      </c>
      <c r="T85" s="7">
        <f t="shared" si="25"/>
        <v>0.4691689008</v>
      </c>
    </row>
    <row r="86">
      <c r="A86" s="10">
        <v>15.0</v>
      </c>
      <c r="B86" s="5">
        <v>119.0</v>
      </c>
      <c r="C86" s="5">
        <v>3.0</v>
      </c>
      <c r="D86" s="5">
        <v>0.0</v>
      </c>
      <c r="E86" s="5">
        <v>1.0</v>
      </c>
      <c r="F86" s="5">
        <v>0.0</v>
      </c>
      <c r="G86" s="5">
        <v>0.0</v>
      </c>
      <c r="H86" s="5">
        <v>3.0</v>
      </c>
      <c r="I86" s="5">
        <v>0.0</v>
      </c>
      <c r="J86" s="5">
        <v>0.0</v>
      </c>
      <c r="K86" s="5">
        <v>0.0</v>
      </c>
      <c r="L86" s="5">
        <v>0.0</v>
      </c>
      <c r="M86" s="5">
        <v>1.0</v>
      </c>
      <c r="N86" s="5">
        <v>7.0</v>
      </c>
      <c r="O86" s="5">
        <v>5.0</v>
      </c>
      <c r="P86" s="5">
        <v>19.0</v>
      </c>
      <c r="Q86" s="5">
        <v>139.0</v>
      </c>
      <c r="R86" s="5">
        <v>2.0</v>
      </c>
      <c r="S86" s="7">
        <f>IFERROR(__xludf.DUMMYFUNCTION("LARGE(UNIQUE(B86:R86),2)"),119.0)</f>
        <v>119</v>
      </c>
      <c r="T86" s="7">
        <f t="shared" si="25"/>
        <v>0.7041420118</v>
      </c>
    </row>
    <row r="87">
      <c r="A87" s="10">
        <v>16.0</v>
      </c>
      <c r="B87" s="5">
        <v>81.0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8.0</v>
      </c>
      <c r="I87" s="5">
        <v>0.0</v>
      </c>
      <c r="J87" s="5">
        <v>0.0</v>
      </c>
      <c r="K87" s="5">
        <v>0.0</v>
      </c>
      <c r="L87" s="5">
        <v>0.0</v>
      </c>
      <c r="M87" s="5">
        <v>2.0</v>
      </c>
      <c r="N87" s="5">
        <v>2.0</v>
      </c>
      <c r="O87" s="5">
        <v>0.0</v>
      </c>
      <c r="P87" s="5">
        <v>4.0</v>
      </c>
      <c r="Q87" s="5">
        <v>0.0</v>
      </c>
      <c r="R87" s="5">
        <v>77.0</v>
      </c>
      <c r="S87" s="7">
        <f>IFERROR(__xludf.DUMMYFUNCTION("LARGE(UNIQUE(B87:R87),2)"),77.0)</f>
        <v>77</v>
      </c>
      <c r="T87" s="7">
        <f t="shared" si="25"/>
        <v>0.8369565217</v>
      </c>
    </row>
    <row r="88">
      <c r="A88" s="10"/>
      <c r="B88" s="7">
        <f>IFERROR(__xludf.DUMMYFUNCTION("LARGE(UNIQUE(B71:B87),2)"),175.0)</f>
        <v>175</v>
      </c>
      <c r="C88" s="7">
        <f>IFERROR(__xludf.DUMMYFUNCTION("LARGE(UNIQUE(C71:C87),2)"),18.0)</f>
        <v>18</v>
      </c>
      <c r="D88" s="7">
        <f>IFERROR(__xludf.DUMMYFUNCTION("LARGE(UNIQUE(D71:D87),2)"),3.0)</f>
        <v>3</v>
      </c>
      <c r="E88" s="7">
        <f>IFERROR(__xludf.DUMMYFUNCTION("LARGE(UNIQUE(E71:E87),2)"),1.0)</f>
        <v>1</v>
      </c>
      <c r="F88" s="7">
        <f>IFERROR(__xludf.DUMMYFUNCTION("LARGE(UNIQUE(F71:F87),2)"),2.0)</f>
        <v>2</v>
      </c>
      <c r="G88" s="7">
        <f>IFERROR(__xludf.DUMMYFUNCTION("LARGE(UNIQUE(G71:G87),2)"),3.0)</f>
        <v>3</v>
      </c>
      <c r="H88" s="7">
        <f>IFERROR(__xludf.DUMMYFUNCTION("LARGE(UNIQUE(H71:H87),2)"),18.0)</f>
        <v>18</v>
      </c>
      <c r="I88" s="7">
        <f>IFERROR(__xludf.DUMMYFUNCTION("LARGE(UNIQUE(I71:I87),2)"),8.0)</f>
        <v>8</v>
      </c>
      <c r="J88" s="7">
        <f>IFERROR(__xludf.DUMMYFUNCTION("LARGE(UNIQUE(J71:J87),2)"),7.0)</f>
        <v>7</v>
      </c>
      <c r="K88" s="7">
        <f>IFERROR(__xludf.DUMMYFUNCTION("LARGE(UNIQUE(K71:K87),2)"),1.0)</f>
        <v>1</v>
      </c>
      <c r="L88" s="7">
        <f>IFERROR(__xludf.DUMMYFUNCTION("LARGE(UNIQUE(L71:L87),2)"),8.0)</f>
        <v>8</v>
      </c>
      <c r="M88" s="7">
        <f>IFERROR(__xludf.DUMMYFUNCTION("LARGE(UNIQUE(M71:M87),2)"),2.0)</f>
        <v>2</v>
      </c>
      <c r="N88" s="7">
        <f>IFERROR(__xludf.DUMMYFUNCTION("LARGE(UNIQUE(N71:N87),2)"),24.0)</f>
        <v>24</v>
      </c>
      <c r="O88" s="7">
        <f>IFERROR(__xludf.DUMMYFUNCTION("LARGE(UNIQUE(O71:O87),2)"),9.0)</f>
        <v>9</v>
      </c>
      <c r="P88" s="7">
        <f>IFERROR(__xludf.DUMMYFUNCTION("LARGE(UNIQUE(P71:P87),2)"),28.0)</f>
        <v>28</v>
      </c>
      <c r="Q88" s="7">
        <f>IFERROR(__xludf.DUMMYFUNCTION("LARGE(UNIQUE(Q71:Q87),2)"),10.0)</f>
        <v>10</v>
      </c>
      <c r="R88" s="7">
        <f>IFERROR(__xludf.DUMMYFUNCTION("LARGE(UNIQUE(R71:R87),2)"),3.0)</f>
        <v>3</v>
      </c>
      <c r="S88" s="7">
        <f>max(S71:S87)</f>
        <v>175</v>
      </c>
    </row>
    <row r="89">
      <c r="T89" s="7">
        <f>max(T71:T87)</f>
        <v>0.8965517241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  <c r="R1" s="5">
        <v>1027.59132862091</v>
      </c>
    </row>
    <row r="2">
      <c r="A2" s="1">
        <v>0.0</v>
      </c>
      <c r="B2" s="4" t="s">
        <v>15</v>
      </c>
      <c r="C2" s="5">
        <v>136.0</v>
      </c>
      <c r="D2" s="5">
        <v>2622.0</v>
      </c>
      <c r="E2" s="5">
        <v>41.0</v>
      </c>
      <c r="F2" s="5">
        <v>46.0</v>
      </c>
      <c r="G2" s="6">
        <f t="shared" ref="G2:G18" si="1">C2/(C2+E2)</f>
        <v>0.7683615819</v>
      </c>
      <c r="H2" s="6">
        <f t="shared" ref="H2:H18" si="2">C2/(C2+F2)</f>
        <v>0.7472527473</v>
      </c>
      <c r="I2" s="6">
        <f t="shared" ref="I2:I18" si="3">2*H2*G2/(H2+G2)</f>
        <v>0.7576601671</v>
      </c>
      <c r="J2" s="6">
        <f t="shared" ref="J2:J18" si="4">D2/(D2+E2)</f>
        <v>0.9846038303</v>
      </c>
      <c r="K2" s="6">
        <f t="shared" ref="K2:K18" si="5">(C2+D2)/(C2+D2+E2+F2)</f>
        <v>0.9694200351</v>
      </c>
      <c r="L2" s="6">
        <f t="shared" ref="L2:L18" si="6">1-K2</f>
        <v>0.03057996485</v>
      </c>
      <c r="O2" s="7">
        <f t="shared" ref="O2:O18" si="7">F2+C2</f>
        <v>182</v>
      </c>
      <c r="R2" s="5">
        <v>10.6831407546997</v>
      </c>
    </row>
    <row r="3">
      <c r="A3" s="1">
        <v>1.0</v>
      </c>
      <c r="B3" s="4" t="s">
        <v>16</v>
      </c>
      <c r="C3" s="5">
        <v>176.0</v>
      </c>
      <c r="D3" s="5">
        <v>2575.0</v>
      </c>
      <c r="E3" s="5">
        <v>48.0</v>
      </c>
      <c r="F3" s="5">
        <v>46.0</v>
      </c>
      <c r="G3" s="6">
        <f t="shared" si="1"/>
        <v>0.7857142857</v>
      </c>
      <c r="H3" s="6">
        <f t="shared" si="2"/>
        <v>0.7927927928</v>
      </c>
      <c r="I3" s="6">
        <f t="shared" si="3"/>
        <v>0.7892376682</v>
      </c>
      <c r="J3" s="6">
        <f t="shared" si="4"/>
        <v>0.9817003431</v>
      </c>
      <c r="K3" s="6">
        <f t="shared" si="5"/>
        <v>0.9669595782</v>
      </c>
      <c r="L3" s="6">
        <f t="shared" si="6"/>
        <v>0.03304042179</v>
      </c>
      <c r="O3" s="7">
        <f t="shared" si="7"/>
        <v>222</v>
      </c>
      <c r="R3" s="5">
        <v>0.00375505826175736</v>
      </c>
    </row>
    <row r="4">
      <c r="A4" s="1">
        <v>2.0</v>
      </c>
      <c r="B4" s="4" t="s">
        <v>17</v>
      </c>
      <c r="C4" s="5">
        <v>127.0</v>
      </c>
      <c r="D4" s="5">
        <v>2627.0</v>
      </c>
      <c r="E4" s="5">
        <v>31.0</v>
      </c>
      <c r="F4" s="5">
        <v>60.0</v>
      </c>
      <c r="G4" s="6">
        <f t="shared" si="1"/>
        <v>0.8037974684</v>
      </c>
      <c r="H4" s="6">
        <f t="shared" si="2"/>
        <v>0.679144385</v>
      </c>
      <c r="I4" s="6">
        <f t="shared" si="3"/>
        <v>0.7362318841</v>
      </c>
      <c r="J4" s="6">
        <f t="shared" si="4"/>
        <v>0.9883370956</v>
      </c>
      <c r="K4" s="6">
        <f t="shared" si="5"/>
        <v>0.9680140598</v>
      </c>
      <c r="L4" s="6">
        <f t="shared" si="6"/>
        <v>0.03198594025</v>
      </c>
      <c r="O4" s="7">
        <f t="shared" si="7"/>
        <v>187</v>
      </c>
    </row>
    <row r="5">
      <c r="A5" s="1">
        <v>3.0</v>
      </c>
      <c r="B5" s="4" t="s">
        <v>18</v>
      </c>
      <c r="C5" s="5">
        <v>22.0</v>
      </c>
      <c r="D5" s="5">
        <v>2809.0</v>
      </c>
      <c r="E5" s="5">
        <v>6.0</v>
      </c>
      <c r="F5" s="5">
        <v>8.0</v>
      </c>
      <c r="G5" s="6">
        <f t="shared" si="1"/>
        <v>0.7857142857</v>
      </c>
      <c r="H5" s="6">
        <f t="shared" si="2"/>
        <v>0.7333333333</v>
      </c>
      <c r="I5" s="6">
        <f t="shared" si="3"/>
        <v>0.7586206897</v>
      </c>
      <c r="J5" s="6">
        <f t="shared" si="4"/>
        <v>0.9978685613</v>
      </c>
      <c r="K5" s="6">
        <f t="shared" si="5"/>
        <v>0.9950790861</v>
      </c>
      <c r="L5" s="6">
        <f t="shared" si="6"/>
        <v>0.004920913884</v>
      </c>
      <c r="O5" s="7">
        <f t="shared" si="7"/>
        <v>30</v>
      </c>
    </row>
    <row r="6">
      <c r="A6" s="1">
        <v>4.0</v>
      </c>
      <c r="B6" s="4" t="s">
        <v>19</v>
      </c>
      <c r="C6" s="5">
        <v>27.0</v>
      </c>
      <c r="D6" s="5">
        <v>2761.0</v>
      </c>
      <c r="E6" s="5">
        <v>31.0</v>
      </c>
      <c r="F6" s="5">
        <v>26.0</v>
      </c>
      <c r="G6" s="6">
        <f t="shared" si="1"/>
        <v>0.4655172414</v>
      </c>
      <c r="H6" s="6">
        <f t="shared" si="2"/>
        <v>0.5094339623</v>
      </c>
      <c r="I6" s="6">
        <f t="shared" si="3"/>
        <v>0.4864864865</v>
      </c>
      <c r="J6" s="6">
        <f t="shared" si="4"/>
        <v>0.9888968481</v>
      </c>
      <c r="K6" s="6">
        <f t="shared" si="5"/>
        <v>0.9799648506</v>
      </c>
      <c r="L6" s="6">
        <f t="shared" si="6"/>
        <v>0.02003514938</v>
      </c>
      <c r="O6" s="7">
        <f t="shared" si="7"/>
        <v>53</v>
      </c>
    </row>
    <row r="7">
      <c r="A7" s="1">
        <v>5.0</v>
      </c>
      <c r="B7" s="4" t="s">
        <v>20</v>
      </c>
      <c r="C7" s="5">
        <v>149.0</v>
      </c>
      <c r="D7" s="5">
        <v>2620.0</v>
      </c>
      <c r="E7" s="5">
        <v>41.0</v>
      </c>
      <c r="F7" s="5">
        <v>35.0</v>
      </c>
      <c r="G7" s="6">
        <f t="shared" si="1"/>
        <v>0.7842105263</v>
      </c>
      <c r="H7" s="6">
        <f t="shared" si="2"/>
        <v>0.8097826087</v>
      </c>
      <c r="I7" s="6">
        <f t="shared" si="3"/>
        <v>0.7967914439</v>
      </c>
      <c r="J7" s="6">
        <f t="shared" si="4"/>
        <v>0.9845922585</v>
      </c>
      <c r="K7" s="6">
        <f t="shared" si="5"/>
        <v>0.9732864675</v>
      </c>
      <c r="L7" s="6">
        <f t="shared" si="6"/>
        <v>0.02671353251</v>
      </c>
      <c r="O7" s="7">
        <f t="shared" si="7"/>
        <v>184</v>
      </c>
    </row>
    <row r="8">
      <c r="A8" s="1">
        <v>6.0</v>
      </c>
      <c r="B8" s="4" t="s">
        <v>21</v>
      </c>
      <c r="C8" s="5">
        <v>289.0</v>
      </c>
      <c r="D8" s="5">
        <v>2463.0</v>
      </c>
      <c r="E8" s="5">
        <v>71.0</v>
      </c>
      <c r="F8" s="5">
        <v>22.0</v>
      </c>
      <c r="G8" s="6">
        <f t="shared" si="1"/>
        <v>0.8027777778</v>
      </c>
      <c r="H8" s="6">
        <f t="shared" si="2"/>
        <v>0.9292604502</v>
      </c>
      <c r="I8" s="6">
        <f t="shared" si="3"/>
        <v>0.8614008942</v>
      </c>
      <c r="J8" s="6">
        <f t="shared" si="4"/>
        <v>0.9719810576</v>
      </c>
      <c r="K8" s="6">
        <f t="shared" si="5"/>
        <v>0.9673110721</v>
      </c>
      <c r="L8" s="6">
        <f t="shared" si="6"/>
        <v>0.03268892794</v>
      </c>
      <c r="O8" s="7">
        <f t="shared" si="7"/>
        <v>311</v>
      </c>
    </row>
    <row r="9">
      <c r="A9" s="1">
        <v>7.0</v>
      </c>
      <c r="B9" s="4" t="s">
        <v>22</v>
      </c>
      <c r="C9" s="5">
        <v>89.0</v>
      </c>
      <c r="D9" s="5">
        <v>2693.0</v>
      </c>
      <c r="E9" s="5">
        <v>37.0</v>
      </c>
      <c r="F9" s="5">
        <v>26.0</v>
      </c>
      <c r="G9" s="6">
        <f t="shared" si="1"/>
        <v>0.7063492063</v>
      </c>
      <c r="H9" s="6">
        <f t="shared" si="2"/>
        <v>0.7739130435</v>
      </c>
      <c r="I9" s="6">
        <f t="shared" si="3"/>
        <v>0.7385892116</v>
      </c>
      <c r="J9" s="6">
        <f t="shared" si="4"/>
        <v>0.9864468864</v>
      </c>
      <c r="K9" s="6">
        <f t="shared" si="5"/>
        <v>0.9778558875</v>
      </c>
      <c r="L9" s="6">
        <f t="shared" si="6"/>
        <v>0.02214411248</v>
      </c>
      <c r="O9" s="7">
        <f t="shared" si="7"/>
        <v>115</v>
      </c>
    </row>
    <row r="10">
      <c r="A10" s="1">
        <v>8.0</v>
      </c>
      <c r="B10" s="4" t="s">
        <v>23</v>
      </c>
      <c r="C10" s="5">
        <v>219.0</v>
      </c>
      <c r="D10" s="5">
        <v>2543.0</v>
      </c>
      <c r="E10" s="5">
        <v>43.0</v>
      </c>
      <c r="F10" s="5">
        <v>40.0</v>
      </c>
      <c r="G10" s="6">
        <f t="shared" si="1"/>
        <v>0.8358778626</v>
      </c>
      <c r="H10" s="6">
        <f t="shared" si="2"/>
        <v>0.8455598456</v>
      </c>
      <c r="I10" s="6">
        <f t="shared" si="3"/>
        <v>0.8406909789</v>
      </c>
      <c r="J10" s="6">
        <f t="shared" si="4"/>
        <v>0.9833720031</v>
      </c>
      <c r="K10" s="6">
        <f t="shared" si="5"/>
        <v>0.9708260105</v>
      </c>
      <c r="L10" s="6">
        <f t="shared" si="6"/>
        <v>0.02917398946</v>
      </c>
      <c r="O10" s="7">
        <f t="shared" si="7"/>
        <v>259</v>
      </c>
    </row>
    <row r="11">
      <c r="A11" s="1">
        <v>9.0</v>
      </c>
      <c r="B11" s="4" t="s">
        <v>24</v>
      </c>
      <c r="C11" s="5">
        <v>11.0</v>
      </c>
      <c r="D11" s="5">
        <v>2810.0</v>
      </c>
      <c r="E11" s="5">
        <v>7.0</v>
      </c>
      <c r="F11" s="5">
        <v>17.0</v>
      </c>
      <c r="G11" s="6">
        <f t="shared" si="1"/>
        <v>0.6111111111</v>
      </c>
      <c r="H11" s="6">
        <f t="shared" si="2"/>
        <v>0.3928571429</v>
      </c>
      <c r="I11" s="6">
        <f t="shared" si="3"/>
        <v>0.4782608696</v>
      </c>
      <c r="J11" s="6">
        <f t="shared" si="4"/>
        <v>0.997515087</v>
      </c>
      <c r="K11" s="6">
        <f t="shared" si="5"/>
        <v>0.9915641476</v>
      </c>
      <c r="L11" s="6">
        <f t="shared" si="6"/>
        <v>0.008435852373</v>
      </c>
      <c r="O11" s="7">
        <f t="shared" si="7"/>
        <v>28</v>
      </c>
    </row>
    <row r="12">
      <c r="A12" s="1">
        <v>10.0</v>
      </c>
      <c r="B12" s="4" t="s">
        <v>25</v>
      </c>
      <c r="C12" s="5">
        <v>58.0</v>
      </c>
      <c r="D12" s="5">
        <v>2745.0</v>
      </c>
      <c r="E12" s="5">
        <v>20.0</v>
      </c>
      <c r="F12" s="5">
        <v>22.0</v>
      </c>
      <c r="G12" s="6">
        <f t="shared" si="1"/>
        <v>0.7435897436</v>
      </c>
      <c r="H12" s="6">
        <f t="shared" si="2"/>
        <v>0.725</v>
      </c>
      <c r="I12" s="6">
        <f t="shared" si="3"/>
        <v>0.7341772152</v>
      </c>
      <c r="J12" s="6">
        <f t="shared" si="4"/>
        <v>0.9927667269</v>
      </c>
      <c r="K12" s="6">
        <f t="shared" si="5"/>
        <v>0.9852372583</v>
      </c>
      <c r="L12" s="6">
        <f t="shared" si="6"/>
        <v>0.01476274165</v>
      </c>
      <c r="O12" s="7">
        <f t="shared" si="7"/>
        <v>80</v>
      </c>
    </row>
    <row r="13">
      <c r="A13" s="1">
        <v>11.0</v>
      </c>
      <c r="B13" s="4" t="s">
        <v>26</v>
      </c>
      <c r="C13" s="5">
        <v>151.0</v>
      </c>
      <c r="D13" s="5">
        <v>2649.0</v>
      </c>
      <c r="E13" s="5">
        <v>29.0</v>
      </c>
      <c r="F13" s="5">
        <v>16.0</v>
      </c>
      <c r="G13" s="6">
        <f t="shared" si="1"/>
        <v>0.8388888889</v>
      </c>
      <c r="H13" s="6">
        <f t="shared" si="2"/>
        <v>0.9041916168</v>
      </c>
      <c r="I13" s="6">
        <f t="shared" si="3"/>
        <v>0.8703170029</v>
      </c>
      <c r="J13" s="6">
        <f t="shared" si="4"/>
        <v>0.9891710232</v>
      </c>
      <c r="K13" s="6">
        <f t="shared" si="5"/>
        <v>0.9841827768</v>
      </c>
      <c r="L13" s="6">
        <f t="shared" si="6"/>
        <v>0.0158172232</v>
      </c>
      <c r="O13" s="7">
        <f t="shared" si="7"/>
        <v>167</v>
      </c>
    </row>
    <row r="14">
      <c r="A14" s="1">
        <v>12.0</v>
      </c>
      <c r="B14" s="4" t="s">
        <v>27</v>
      </c>
      <c r="C14" s="5">
        <v>162.0</v>
      </c>
      <c r="D14" s="5">
        <v>2596.0</v>
      </c>
      <c r="E14" s="5">
        <v>54.0</v>
      </c>
      <c r="F14" s="5">
        <v>33.0</v>
      </c>
      <c r="G14" s="6">
        <f t="shared" si="1"/>
        <v>0.75</v>
      </c>
      <c r="H14" s="6">
        <f t="shared" si="2"/>
        <v>0.8307692308</v>
      </c>
      <c r="I14" s="6">
        <f t="shared" si="3"/>
        <v>0.7883211679</v>
      </c>
      <c r="J14" s="6">
        <f t="shared" si="4"/>
        <v>0.9796226415</v>
      </c>
      <c r="K14" s="6">
        <f t="shared" si="5"/>
        <v>0.9694200351</v>
      </c>
      <c r="L14" s="6">
        <f t="shared" si="6"/>
        <v>0.03057996485</v>
      </c>
      <c r="O14" s="7">
        <f t="shared" si="7"/>
        <v>195</v>
      </c>
    </row>
    <row r="15">
      <c r="A15" s="1">
        <v>13.0</v>
      </c>
      <c r="B15" s="4" t="s">
        <v>28</v>
      </c>
      <c r="C15" s="5">
        <v>219.0</v>
      </c>
      <c r="D15" s="5">
        <v>2560.0</v>
      </c>
      <c r="E15" s="5">
        <v>26.0</v>
      </c>
      <c r="F15" s="5">
        <v>40.0</v>
      </c>
      <c r="G15" s="6">
        <f t="shared" si="1"/>
        <v>0.893877551</v>
      </c>
      <c r="H15" s="6">
        <f t="shared" si="2"/>
        <v>0.8455598456</v>
      </c>
      <c r="I15" s="6">
        <f t="shared" si="3"/>
        <v>0.869047619</v>
      </c>
      <c r="J15" s="6">
        <f t="shared" si="4"/>
        <v>0.9899458623</v>
      </c>
      <c r="K15" s="6">
        <f t="shared" si="5"/>
        <v>0.976801406</v>
      </c>
      <c r="L15" s="6">
        <f t="shared" si="6"/>
        <v>0.02319859402</v>
      </c>
      <c r="O15" s="7">
        <f t="shared" si="7"/>
        <v>259</v>
      </c>
    </row>
    <row r="16">
      <c r="A16" s="1">
        <v>14.0</v>
      </c>
      <c r="B16" s="4" t="s">
        <v>29</v>
      </c>
      <c r="C16" s="5">
        <v>267.0</v>
      </c>
      <c r="D16" s="5">
        <v>2470.0</v>
      </c>
      <c r="E16" s="5">
        <v>51.0</v>
      </c>
      <c r="F16" s="5">
        <v>57.0</v>
      </c>
      <c r="G16" s="6">
        <f t="shared" si="1"/>
        <v>0.8396226415</v>
      </c>
      <c r="H16" s="6">
        <f t="shared" si="2"/>
        <v>0.8240740741</v>
      </c>
      <c r="I16" s="6">
        <f t="shared" si="3"/>
        <v>0.8317757009</v>
      </c>
      <c r="J16" s="6">
        <f t="shared" si="4"/>
        <v>0.9797699326</v>
      </c>
      <c r="K16" s="6">
        <f t="shared" si="5"/>
        <v>0.9620386643</v>
      </c>
      <c r="L16" s="6">
        <f t="shared" si="6"/>
        <v>0.03796133568</v>
      </c>
      <c r="O16" s="7">
        <f t="shared" si="7"/>
        <v>324</v>
      </c>
    </row>
    <row r="17">
      <c r="A17" s="1">
        <v>15.0</v>
      </c>
      <c r="B17" s="4" t="s">
        <v>30</v>
      </c>
      <c r="C17" s="5">
        <v>105.0</v>
      </c>
      <c r="D17" s="5">
        <v>2675.0</v>
      </c>
      <c r="E17" s="5">
        <v>19.0</v>
      </c>
      <c r="F17" s="5">
        <v>46.0</v>
      </c>
      <c r="G17" s="6">
        <f t="shared" si="1"/>
        <v>0.8467741935</v>
      </c>
      <c r="H17" s="6">
        <f t="shared" si="2"/>
        <v>0.6953642384</v>
      </c>
      <c r="I17" s="6">
        <f t="shared" si="3"/>
        <v>0.7636363636</v>
      </c>
      <c r="J17" s="6">
        <f t="shared" si="4"/>
        <v>0.9929472903</v>
      </c>
      <c r="K17" s="6">
        <f t="shared" si="5"/>
        <v>0.9771528998</v>
      </c>
      <c r="L17" s="6">
        <f t="shared" si="6"/>
        <v>0.02284710018</v>
      </c>
      <c r="O17" s="7">
        <f t="shared" si="7"/>
        <v>151</v>
      </c>
    </row>
    <row r="18">
      <c r="A18" s="1">
        <v>16.0</v>
      </c>
      <c r="B18" s="4" t="s">
        <v>31</v>
      </c>
      <c r="C18" s="5">
        <v>69.0</v>
      </c>
      <c r="D18" s="5">
        <v>2733.0</v>
      </c>
      <c r="E18" s="5">
        <v>14.0</v>
      </c>
      <c r="F18" s="5">
        <v>29.0</v>
      </c>
      <c r="G18" s="6">
        <f t="shared" si="1"/>
        <v>0.8313253012</v>
      </c>
      <c r="H18" s="6">
        <f t="shared" si="2"/>
        <v>0.7040816327</v>
      </c>
      <c r="I18" s="6">
        <f t="shared" si="3"/>
        <v>0.7624309392</v>
      </c>
      <c r="J18" s="6">
        <f t="shared" si="4"/>
        <v>0.9949035311</v>
      </c>
      <c r="K18" s="6">
        <f t="shared" si="5"/>
        <v>0.9848857645</v>
      </c>
      <c r="L18" s="6">
        <f t="shared" si="6"/>
        <v>0.0151142355</v>
      </c>
      <c r="O18" s="7">
        <f t="shared" si="7"/>
        <v>98</v>
      </c>
    </row>
    <row r="19">
      <c r="A19" s="2" t="s">
        <v>32</v>
      </c>
      <c r="C19" s="7">
        <f t="shared" ref="C19:F19" si="8">SUM(C2:C18)</f>
        <v>2276</v>
      </c>
      <c r="D19" s="7">
        <f t="shared" si="8"/>
        <v>44951</v>
      </c>
      <c r="E19" s="7">
        <f t="shared" si="8"/>
        <v>569</v>
      </c>
      <c r="F19" s="7">
        <f t="shared" si="8"/>
        <v>569</v>
      </c>
      <c r="G19" s="8">
        <v>0.8</v>
      </c>
      <c r="H19" s="8">
        <v>0.8</v>
      </c>
      <c r="I19" s="8">
        <v>0.8000000000000002</v>
      </c>
      <c r="J19" s="8">
        <v>0.9875</v>
      </c>
      <c r="K19" s="8">
        <v>0.9764705882352941</v>
      </c>
      <c r="L19" s="8">
        <v>0.02352941176470591</v>
      </c>
      <c r="M19" s="8">
        <v>0.8</v>
      </c>
      <c r="N19" s="8">
        <v>0.8</v>
      </c>
      <c r="O19" s="7">
        <f>SUM(O2:O18)</f>
        <v>2845</v>
      </c>
    </row>
    <row r="20">
      <c r="G20" s="6">
        <f t="shared" ref="G20:K20" si="9">MIN(G2:G19)</f>
        <v>0.4655172414</v>
      </c>
      <c r="H20" s="6">
        <f t="shared" si="9"/>
        <v>0.3928571429</v>
      </c>
      <c r="I20" s="6">
        <f t="shared" si="9"/>
        <v>0.4782608696</v>
      </c>
      <c r="J20" s="6">
        <f t="shared" si="9"/>
        <v>0.9719810576</v>
      </c>
      <c r="K20" s="6">
        <f t="shared" si="9"/>
        <v>0.9620386643</v>
      </c>
    </row>
    <row r="21">
      <c r="G21" s="6">
        <f t="shared" ref="G21:K21" si="10">max(G2:G18)</f>
        <v>0.893877551</v>
      </c>
      <c r="H21" s="6">
        <f t="shared" si="10"/>
        <v>0.9292604502</v>
      </c>
      <c r="I21" s="6">
        <f t="shared" si="10"/>
        <v>0.8703170029</v>
      </c>
      <c r="J21" s="6">
        <f t="shared" si="10"/>
        <v>0.9978685613</v>
      </c>
      <c r="K21" s="6">
        <f t="shared" si="10"/>
        <v>0.9950790861</v>
      </c>
    </row>
    <row r="23">
      <c r="A23" s="9" t="s">
        <v>33</v>
      </c>
    </row>
    <row r="24"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136.0</v>
      </c>
      <c r="C25" s="5">
        <v>6.0</v>
      </c>
      <c r="D25" s="5">
        <v>12.0</v>
      </c>
      <c r="E25" s="5">
        <v>1.0</v>
      </c>
      <c r="F25" s="5">
        <v>0.0</v>
      </c>
      <c r="G25" s="5">
        <v>1.0</v>
      </c>
      <c r="H25" s="5">
        <v>0.0</v>
      </c>
      <c r="I25" s="5">
        <v>11.0</v>
      </c>
      <c r="J25" s="5">
        <v>4.0</v>
      </c>
      <c r="K25" s="5">
        <v>0.0</v>
      </c>
      <c r="L25" s="5">
        <v>1.0</v>
      </c>
      <c r="M25" s="5">
        <v>0.0</v>
      </c>
      <c r="N25" s="5">
        <v>0.0</v>
      </c>
      <c r="O25" s="5">
        <v>2.0</v>
      </c>
      <c r="P25" s="5">
        <v>0.0</v>
      </c>
      <c r="Q25" s="5">
        <v>3.0</v>
      </c>
      <c r="R25" s="5">
        <v>0.0</v>
      </c>
      <c r="S25" s="7">
        <f>IFERROR(__xludf.DUMMYFUNCTION("LARGE(UNIQUE(B25:R25),2)"),12.0)</f>
        <v>12</v>
      </c>
      <c r="T25" s="7">
        <f t="shared" ref="T25:T41" si="11">S25/O2</f>
        <v>0.06593406593</v>
      </c>
    </row>
    <row r="26">
      <c r="A26" s="10">
        <v>1.0</v>
      </c>
      <c r="B26" s="5">
        <v>9.0</v>
      </c>
      <c r="C26" s="5">
        <v>176.0</v>
      </c>
      <c r="D26" s="5">
        <v>14.0</v>
      </c>
      <c r="E26" s="5">
        <v>0.0</v>
      </c>
      <c r="F26" s="5">
        <v>0.0</v>
      </c>
      <c r="G26" s="5">
        <v>5.0</v>
      </c>
      <c r="H26" s="5">
        <v>2.0</v>
      </c>
      <c r="I26" s="5">
        <v>2.0</v>
      </c>
      <c r="J26" s="5">
        <v>7.0</v>
      </c>
      <c r="K26" s="5">
        <v>1.0</v>
      </c>
      <c r="L26" s="5">
        <v>1.0</v>
      </c>
      <c r="M26" s="5">
        <v>0.0</v>
      </c>
      <c r="N26" s="5">
        <v>1.0</v>
      </c>
      <c r="O26" s="5">
        <v>2.0</v>
      </c>
      <c r="P26" s="5">
        <v>1.0</v>
      </c>
      <c r="Q26" s="5">
        <v>3.0</v>
      </c>
      <c r="R26" s="5">
        <v>0.0</v>
      </c>
      <c r="S26" s="7">
        <f>IFERROR(__xludf.DUMMYFUNCTION("LARGE(UNIQUE(B26:R26),2)"),14.0)</f>
        <v>14</v>
      </c>
      <c r="T26" s="7">
        <f t="shared" si="11"/>
        <v>0.06306306306</v>
      </c>
    </row>
    <row r="27">
      <c r="A27" s="10">
        <v>2.0</v>
      </c>
      <c r="B27" s="5">
        <v>8.0</v>
      </c>
      <c r="C27" s="5">
        <v>12.0</v>
      </c>
      <c r="D27" s="5">
        <v>127.0</v>
      </c>
      <c r="E27" s="5">
        <v>0.0</v>
      </c>
      <c r="F27" s="5">
        <v>0.0</v>
      </c>
      <c r="G27" s="5">
        <v>5.0</v>
      </c>
      <c r="H27" s="5">
        <v>2.0</v>
      </c>
      <c r="I27" s="5">
        <v>1.0</v>
      </c>
      <c r="J27" s="5">
        <v>2.0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1.0</v>
      </c>
      <c r="R27" s="5">
        <v>0.0</v>
      </c>
      <c r="S27" s="7">
        <f>IFERROR(__xludf.DUMMYFUNCTION("LARGE(UNIQUE(B27:R27),2)"),12.0)</f>
        <v>12</v>
      </c>
      <c r="T27" s="7">
        <f t="shared" si="11"/>
        <v>0.06417112299</v>
      </c>
    </row>
    <row r="28">
      <c r="A28" s="10">
        <v>3.0</v>
      </c>
      <c r="B28" s="5">
        <v>0.0</v>
      </c>
      <c r="C28" s="5">
        <v>0.0</v>
      </c>
      <c r="D28" s="5">
        <v>0.0</v>
      </c>
      <c r="E28" s="5">
        <v>22.0</v>
      </c>
      <c r="F28" s="5">
        <v>1.0</v>
      </c>
      <c r="G28" s="5">
        <v>0.0</v>
      </c>
      <c r="H28" s="5">
        <v>0.0</v>
      </c>
      <c r="I28" s="5">
        <v>0.0</v>
      </c>
      <c r="J28" s="5">
        <v>0.0</v>
      </c>
      <c r="K28" s="5">
        <v>1.0</v>
      </c>
      <c r="L28" s="5">
        <v>0.0</v>
      </c>
      <c r="M28" s="5">
        <v>1.0</v>
      </c>
      <c r="N28" s="5">
        <v>1.0</v>
      </c>
      <c r="O28" s="5">
        <v>1.0</v>
      </c>
      <c r="P28" s="5">
        <v>0.0</v>
      </c>
      <c r="Q28" s="5">
        <v>1.0</v>
      </c>
      <c r="R28" s="5">
        <v>0.0</v>
      </c>
      <c r="S28" s="7">
        <f>IFERROR(__xludf.DUMMYFUNCTION("LARGE(UNIQUE(B28:R28),2)"),1.0)</f>
        <v>1</v>
      </c>
      <c r="T28" s="7">
        <f t="shared" si="11"/>
        <v>0.03333333333</v>
      </c>
    </row>
    <row r="29">
      <c r="A29" s="10">
        <v>4.0</v>
      </c>
      <c r="B29" s="5">
        <v>0.0</v>
      </c>
      <c r="C29" s="5">
        <v>0.0</v>
      </c>
      <c r="D29" s="5">
        <v>0.0</v>
      </c>
      <c r="E29" s="5">
        <v>1.0</v>
      </c>
      <c r="F29" s="5">
        <v>27.0</v>
      </c>
      <c r="G29" s="5">
        <v>3.0</v>
      </c>
      <c r="H29" s="5">
        <v>6.0</v>
      </c>
      <c r="I29" s="5">
        <v>1.0</v>
      </c>
      <c r="J29" s="5">
        <v>0.0</v>
      </c>
      <c r="K29" s="5">
        <v>1.0</v>
      </c>
      <c r="L29" s="5">
        <v>0.0</v>
      </c>
      <c r="M29" s="5">
        <v>0.0</v>
      </c>
      <c r="N29" s="5">
        <v>0.0</v>
      </c>
      <c r="O29" s="5">
        <v>1.0</v>
      </c>
      <c r="P29" s="5">
        <v>4.0</v>
      </c>
      <c r="Q29" s="5">
        <v>3.0</v>
      </c>
      <c r="R29" s="5">
        <v>11.0</v>
      </c>
      <c r="S29" s="7">
        <f>IFERROR(__xludf.DUMMYFUNCTION("LARGE(UNIQUE(B29:R29),2)"),11.0)</f>
        <v>11</v>
      </c>
      <c r="T29" s="7">
        <f t="shared" si="11"/>
        <v>0.2075471698</v>
      </c>
    </row>
    <row r="30">
      <c r="A30" s="10">
        <v>5.0</v>
      </c>
      <c r="B30" s="5">
        <v>4.0</v>
      </c>
      <c r="C30" s="5">
        <v>12.0</v>
      </c>
      <c r="D30" s="5">
        <v>8.0</v>
      </c>
      <c r="E30" s="5">
        <v>0.0</v>
      </c>
      <c r="F30" s="5">
        <v>5.0</v>
      </c>
      <c r="G30" s="5">
        <v>149.0</v>
      </c>
      <c r="H30" s="5">
        <v>1.0</v>
      </c>
      <c r="I30" s="5">
        <v>3.0</v>
      </c>
      <c r="J30" s="5">
        <v>0.0</v>
      </c>
      <c r="K30" s="5">
        <v>2.0</v>
      </c>
      <c r="L30" s="5">
        <v>2.0</v>
      </c>
      <c r="M30" s="5">
        <v>0.0</v>
      </c>
      <c r="N30" s="5">
        <v>1.0</v>
      </c>
      <c r="O30" s="5">
        <v>0.0</v>
      </c>
      <c r="P30" s="5">
        <v>2.0</v>
      </c>
      <c r="Q30" s="5">
        <v>0.0</v>
      </c>
      <c r="R30" s="5">
        <v>1.0</v>
      </c>
      <c r="S30" s="7">
        <f>IFERROR(__xludf.DUMMYFUNCTION("LARGE(UNIQUE(B30:R30),2)"),12.0)</f>
        <v>12</v>
      </c>
      <c r="T30" s="7">
        <f t="shared" si="11"/>
        <v>0.0652173913</v>
      </c>
    </row>
    <row r="31">
      <c r="A31" s="10">
        <v>6.0</v>
      </c>
      <c r="B31" s="5">
        <v>0.0</v>
      </c>
      <c r="C31" s="5">
        <v>6.0</v>
      </c>
      <c r="D31" s="5">
        <v>12.0</v>
      </c>
      <c r="E31" s="5">
        <v>1.0</v>
      </c>
      <c r="F31" s="5">
        <v>8.0</v>
      </c>
      <c r="G31" s="5">
        <v>6.0</v>
      </c>
      <c r="H31" s="5">
        <v>289.0</v>
      </c>
      <c r="I31" s="5">
        <v>0.0</v>
      </c>
      <c r="J31" s="5">
        <v>5.0</v>
      </c>
      <c r="K31" s="5">
        <v>0.0</v>
      </c>
      <c r="L31" s="5">
        <v>0.0</v>
      </c>
      <c r="M31" s="5">
        <v>0.0</v>
      </c>
      <c r="N31" s="5">
        <v>2.0</v>
      </c>
      <c r="O31" s="5">
        <v>2.0</v>
      </c>
      <c r="P31" s="5">
        <v>14.0</v>
      </c>
      <c r="Q31" s="5">
        <v>3.0</v>
      </c>
      <c r="R31" s="5">
        <v>12.0</v>
      </c>
      <c r="S31" s="7">
        <f>IFERROR(__xludf.DUMMYFUNCTION("LARGE(UNIQUE(B31:R31),2)"),14.0)</f>
        <v>14</v>
      </c>
      <c r="T31" s="7">
        <f t="shared" si="11"/>
        <v>0.04501607717</v>
      </c>
    </row>
    <row r="32">
      <c r="A32" s="10">
        <v>7.0</v>
      </c>
      <c r="B32" s="5">
        <v>11.0</v>
      </c>
      <c r="C32" s="5">
        <v>6.0</v>
      </c>
      <c r="D32" s="5">
        <v>4.0</v>
      </c>
      <c r="E32" s="5">
        <v>0.0</v>
      </c>
      <c r="F32" s="5">
        <v>1.0</v>
      </c>
      <c r="G32" s="5">
        <v>6.0</v>
      </c>
      <c r="H32" s="5">
        <v>1.0</v>
      </c>
      <c r="I32" s="5">
        <v>89.0</v>
      </c>
      <c r="J32" s="5">
        <v>2.0</v>
      </c>
      <c r="K32" s="5">
        <v>0.0</v>
      </c>
      <c r="L32" s="5">
        <v>4.0</v>
      </c>
      <c r="M32" s="5">
        <v>1.0</v>
      </c>
      <c r="N32" s="5">
        <v>0.0</v>
      </c>
      <c r="O32" s="5">
        <v>1.0</v>
      </c>
      <c r="P32" s="5">
        <v>0.0</v>
      </c>
      <c r="Q32" s="5">
        <v>0.0</v>
      </c>
      <c r="R32" s="5">
        <v>0.0</v>
      </c>
      <c r="S32" s="7">
        <f>IFERROR(__xludf.DUMMYFUNCTION("LARGE(UNIQUE(B32:R32),2)"),11.0)</f>
        <v>11</v>
      </c>
      <c r="T32" s="7">
        <f t="shared" si="11"/>
        <v>0.09565217391</v>
      </c>
    </row>
    <row r="33">
      <c r="A33" s="10">
        <v>8.0</v>
      </c>
      <c r="B33" s="5">
        <v>3.0</v>
      </c>
      <c r="C33" s="5">
        <v>1.0</v>
      </c>
      <c r="D33" s="5">
        <v>7.0</v>
      </c>
      <c r="E33" s="5">
        <v>0.0</v>
      </c>
      <c r="F33" s="5">
        <v>1.0</v>
      </c>
      <c r="G33" s="5">
        <v>4.0</v>
      </c>
      <c r="H33" s="5">
        <v>1.0</v>
      </c>
      <c r="I33" s="5">
        <v>4.0</v>
      </c>
      <c r="J33" s="5">
        <v>219.0</v>
      </c>
      <c r="K33" s="5">
        <v>1.0</v>
      </c>
      <c r="L33" s="5">
        <v>5.0</v>
      </c>
      <c r="M33" s="5">
        <v>0.0</v>
      </c>
      <c r="N33" s="5">
        <v>9.0</v>
      </c>
      <c r="O33" s="5">
        <v>2.0</v>
      </c>
      <c r="P33" s="5">
        <v>4.0</v>
      </c>
      <c r="Q33" s="5">
        <v>1.0</v>
      </c>
      <c r="R33" s="5">
        <v>0.0</v>
      </c>
      <c r="S33" s="7">
        <f>IFERROR(__xludf.DUMMYFUNCTION("LARGE(UNIQUE(B33:R33),2)"),9.0)</f>
        <v>9</v>
      </c>
      <c r="T33" s="7">
        <f t="shared" si="11"/>
        <v>0.03474903475</v>
      </c>
    </row>
    <row r="34">
      <c r="A34" s="10">
        <v>9.0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2.0</v>
      </c>
      <c r="K34" s="5">
        <v>11.0</v>
      </c>
      <c r="L34" s="5">
        <v>4.0</v>
      </c>
      <c r="M34" s="5">
        <v>0.0</v>
      </c>
      <c r="N34" s="5">
        <v>1.0</v>
      </c>
      <c r="O34" s="5">
        <v>0.0</v>
      </c>
      <c r="P34" s="5">
        <v>0.0</v>
      </c>
      <c r="Q34" s="5">
        <v>0.0</v>
      </c>
      <c r="R34" s="5">
        <v>0.0</v>
      </c>
      <c r="S34" s="7">
        <f>IFERROR(__xludf.DUMMYFUNCTION("LARGE(UNIQUE(B34:R34),2)"),4.0)</f>
        <v>4</v>
      </c>
      <c r="T34" s="7">
        <f t="shared" si="11"/>
        <v>0.1428571429</v>
      </c>
    </row>
    <row r="35">
      <c r="A35" s="10">
        <v>10.0</v>
      </c>
      <c r="B35" s="5">
        <v>3.0</v>
      </c>
      <c r="C35" s="5">
        <v>0.0</v>
      </c>
      <c r="D35" s="5">
        <v>1.0</v>
      </c>
      <c r="E35" s="5">
        <v>0.0</v>
      </c>
      <c r="F35" s="5">
        <v>1.0</v>
      </c>
      <c r="G35" s="5">
        <v>3.0</v>
      </c>
      <c r="H35" s="5">
        <v>0.0</v>
      </c>
      <c r="I35" s="5">
        <v>3.0</v>
      </c>
      <c r="J35" s="5">
        <v>5.0</v>
      </c>
      <c r="K35" s="5">
        <v>2.0</v>
      </c>
      <c r="L35" s="5">
        <v>58.0</v>
      </c>
      <c r="M35" s="5">
        <v>0.0</v>
      </c>
      <c r="N35" s="5">
        <v>1.0</v>
      </c>
      <c r="O35" s="5">
        <v>1.0</v>
      </c>
      <c r="P35" s="5">
        <v>0.0</v>
      </c>
      <c r="Q35" s="5">
        <v>0.0</v>
      </c>
      <c r="R35" s="5">
        <v>0.0</v>
      </c>
      <c r="S35" s="7">
        <f>IFERROR(__xludf.DUMMYFUNCTION("LARGE(UNIQUE(B35:R35),2)"),5.0)</f>
        <v>5</v>
      </c>
      <c r="T35" s="7">
        <f t="shared" si="11"/>
        <v>0.0625</v>
      </c>
    </row>
    <row r="36">
      <c r="A36" s="10">
        <v>11.0</v>
      </c>
      <c r="B36" s="5">
        <v>0.0</v>
      </c>
      <c r="C36" s="5">
        <v>0.0</v>
      </c>
      <c r="D36" s="5">
        <v>0.0</v>
      </c>
      <c r="E36" s="5">
        <v>1.0</v>
      </c>
      <c r="F36" s="5">
        <v>0.0</v>
      </c>
      <c r="G36" s="5">
        <v>0.0</v>
      </c>
      <c r="H36" s="5">
        <v>1.0</v>
      </c>
      <c r="I36" s="5">
        <v>0.0</v>
      </c>
      <c r="J36" s="5">
        <v>0.0</v>
      </c>
      <c r="K36" s="5">
        <v>1.0</v>
      </c>
      <c r="L36" s="5">
        <v>0.0</v>
      </c>
      <c r="M36" s="5">
        <v>151.0</v>
      </c>
      <c r="N36" s="5">
        <v>1.0</v>
      </c>
      <c r="O36" s="5">
        <v>13.0</v>
      </c>
      <c r="P36" s="5">
        <v>6.0</v>
      </c>
      <c r="Q36" s="5">
        <v>6.0</v>
      </c>
      <c r="R36" s="5">
        <v>0.0</v>
      </c>
      <c r="S36" s="7">
        <f>IFERROR(__xludf.DUMMYFUNCTION("LARGE(UNIQUE(B36:R36),2)"),13.0)</f>
        <v>13</v>
      </c>
      <c r="T36" s="7">
        <f t="shared" si="11"/>
        <v>0.07784431138</v>
      </c>
    </row>
    <row r="37">
      <c r="A37" s="10">
        <v>12.0</v>
      </c>
      <c r="B37" s="5">
        <v>1.0</v>
      </c>
      <c r="C37" s="5">
        <v>0.0</v>
      </c>
      <c r="D37" s="5">
        <v>0.0</v>
      </c>
      <c r="E37" s="5">
        <v>1.0</v>
      </c>
      <c r="F37" s="5">
        <v>4.0</v>
      </c>
      <c r="G37" s="5">
        <v>1.0</v>
      </c>
      <c r="H37" s="5">
        <v>0.0</v>
      </c>
      <c r="I37" s="5">
        <v>0.0</v>
      </c>
      <c r="J37" s="5">
        <v>5.0</v>
      </c>
      <c r="K37" s="5">
        <v>5.0</v>
      </c>
      <c r="L37" s="5">
        <v>2.0</v>
      </c>
      <c r="M37" s="5">
        <v>6.0</v>
      </c>
      <c r="N37" s="5">
        <v>162.0</v>
      </c>
      <c r="O37" s="5">
        <v>7.0</v>
      </c>
      <c r="P37" s="5">
        <v>13.0</v>
      </c>
      <c r="Q37" s="5">
        <v>7.0</v>
      </c>
      <c r="R37" s="5">
        <v>2.0</v>
      </c>
      <c r="S37" s="7">
        <f>IFERROR(__xludf.DUMMYFUNCTION("LARGE(UNIQUE(B37:R37),2)"),13.0)</f>
        <v>13</v>
      </c>
      <c r="T37" s="7">
        <f t="shared" si="11"/>
        <v>0.06666666667</v>
      </c>
    </row>
    <row r="38">
      <c r="A38" s="10">
        <v>13.0</v>
      </c>
      <c r="B38" s="5">
        <v>4.0</v>
      </c>
      <c r="C38" s="5">
        <v>1.0</v>
      </c>
      <c r="D38" s="5">
        <v>1.0</v>
      </c>
      <c r="E38" s="5">
        <v>2.0</v>
      </c>
      <c r="F38" s="5">
        <v>0.0</v>
      </c>
      <c r="G38" s="5">
        <v>0.0</v>
      </c>
      <c r="H38" s="5">
        <v>0.0</v>
      </c>
      <c r="I38" s="5">
        <v>0.0</v>
      </c>
      <c r="J38" s="5">
        <v>1.0</v>
      </c>
      <c r="K38" s="5">
        <v>0.0</v>
      </c>
      <c r="L38" s="5">
        <v>2.0</v>
      </c>
      <c r="M38" s="5">
        <v>4.0</v>
      </c>
      <c r="N38" s="5">
        <v>3.0</v>
      </c>
      <c r="O38" s="5">
        <v>219.0</v>
      </c>
      <c r="P38" s="5">
        <v>5.0</v>
      </c>
      <c r="Q38" s="5">
        <v>1.0</v>
      </c>
      <c r="R38" s="5">
        <v>2.0</v>
      </c>
      <c r="S38" s="7">
        <f>IFERROR(__xludf.DUMMYFUNCTION("LARGE(UNIQUE(B38:R38),2)"),5.0)</f>
        <v>5</v>
      </c>
      <c r="T38" s="7">
        <f t="shared" si="11"/>
        <v>0.01930501931</v>
      </c>
    </row>
    <row r="39">
      <c r="A39" s="10">
        <v>14.0</v>
      </c>
      <c r="B39" s="5">
        <v>0.0</v>
      </c>
      <c r="C39" s="5">
        <v>0.0</v>
      </c>
      <c r="D39" s="5">
        <v>0.0</v>
      </c>
      <c r="E39" s="5">
        <v>0.0</v>
      </c>
      <c r="F39" s="5">
        <v>2.0</v>
      </c>
      <c r="G39" s="5">
        <v>0.0</v>
      </c>
      <c r="H39" s="5">
        <v>7.0</v>
      </c>
      <c r="I39" s="5">
        <v>0.0</v>
      </c>
      <c r="J39" s="5">
        <v>6.0</v>
      </c>
      <c r="K39" s="5">
        <v>2.0</v>
      </c>
      <c r="L39" s="5">
        <v>1.0</v>
      </c>
      <c r="M39" s="5">
        <v>2.0</v>
      </c>
      <c r="N39" s="5">
        <v>8.0</v>
      </c>
      <c r="O39" s="5">
        <v>7.0</v>
      </c>
      <c r="P39" s="5">
        <v>267.0</v>
      </c>
      <c r="Q39" s="5">
        <v>15.0</v>
      </c>
      <c r="R39" s="5">
        <v>1.0</v>
      </c>
      <c r="S39" s="7">
        <f>IFERROR(__xludf.DUMMYFUNCTION("LARGE(UNIQUE(B39:R39),2)"),15.0)</f>
        <v>15</v>
      </c>
      <c r="T39" s="7">
        <f t="shared" si="11"/>
        <v>0.0462962963</v>
      </c>
    </row>
    <row r="40">
      <c r="A40" s="10">
        <v>15.0</v>
      </c>
      <c r="B40" s="5">
        <v>1.0</v>
      </c>
      <c r="C40" s="5">
        <v>2.0</v>
      </c>
      <c r="D40" s="5">
        <v>0.0</v>
      </c>
      <c r="E40" s="5">
        <v>1.0</v>
      </c>
      <c r="F40" s="5">
        <v>1.0</v>
      </c>
      <c r="G40" s="5">
        <v>0.0</v>
      </c>
      <c r="H40" s="5">
        <v>0.0</v>
      </c>
      <c r="I40" s="5">
        <v>1.0</v>
      </c>
      <c r="J40" s="5">
        <v>0.0</v>
      </c>
      <c r="K40" s="5">
        <v>1.0</v>
      </c>
      <c r="L40" s="5">
        <v>0.0</v>
      </c>
      <c r="M40" s="5">
        <v>2.0</v>
      </c>
      <c r="N40" s="5">
        <v>5.0</v>
      </c>
      <c r="O40" s="5">
        <v>1.0</v>
      </c>
      <c r="P40" s="5">
        <v>4.0</v>
      </c>
      <c r="Q40" s="5">
        <v>105.0</v>
      </c>
      <c r="R40" s="5">
        <v>0.0</v>
      </c>
      <c r="S40" s="7">
        <f>IFERROR(__xludf.DUMMYFUNCTION("LARGE(UNIQUE(B40:R40),2)"),5.0)</f>
        <v>5</v>
      </c>
      <c r="T40" s="7">
        <f t="shared" si="11"/>
        <v>0.03311258278</v>
      </c>
    </row>
    <row r="41">
      <c r="A41" s="10">
        <v>16.0</v>
      </c>
      <c r="B41" s="5">
        <v>2.0</v>
      </c>
      <c r="C41" s="5">
        <v>0.0</v>
      </c>
      <c r="D41" s="5">
        <v>1.0</v>
      </c>
      <c r="E41" s="5">
        <v>0.0</v>
      </c>
      <c r="F41" s="5">
        <v>2.0</v>
      </c>
      <c r="G41" s="5">
        <v>1.0</v>
      </c>
      <c r="H41" s="5">
        <v>1.0</v>
      </c>
      <c r="I41" s="5">
        <v>0.0</v>
      </c>
      <c r="J41" s="5">
        <v>1.0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4.0</v>
      </c>
      <c r="Q41" s="5">
        <v>2.0</v>
      </c>
      <c r="R41" s="5">
        <v>69.0</v>
      </c>
      <c r="S41" s="7">
        <f>IFERROR(__xludf.DUMMYFUNCTION("LARGE(UNIQUE(B41:R41),2)"),4.0)</f>
        <v>4</v>
      </c>
      <c r="T41" s="7">
        <f t="shared" si="11"/>
        <v>0.04081632653</v>
      </c>
    </row>
    <row r="42">
      <c r="A42" s="10"/>
      <c r="B42" s="7">
        <f>IFERROR(__xludf.DUMMYFUNCTION("LARGE(UNIQUE(B25:B41),2)"),11.0)</f>
        <v>11</v>
      </c>
      <c r="C42" s="7">
        <f>IFERROR(__xludf.DUMMYFUNCTION("LARGE(UNIQUE(C25:C41),2)"),12.0)</f>
        <v>12</v>
      </c>
      <c r="D42" s="7">
        <f>IFERROR(__xludf.DUMMYFUNCTION("LARGE(UNIQUE(D25:D41),2)"),14.0)</f>
        <v>14</v>
      </c>
      <c r="E42" s="7">
        <f>IFERROR(__xludf.DUMMYFUNCTION("LARGE(UNIQUE(E25:E41),2)"),2.0)</f>
        <v>2</v>
      </c>
      <c r="F42" s="7">
        <f>IFERROR(__xludf.DUMMYFUNCTION("LARGE(UNIQUE(F25:F41),2)"),8.0)</f>
        <v>8</v>
      </c>
      <c r="G42" s="7">
        <f>IFERROR(__xludf.DUMMYFUNCTION("LARGE(UNIQUE(G25:G41),2)"),6.0)</f>
        <v>6</v>
      </c>
      <c r="H42" s="7">
        <f>IFERROR(__xludf.DUMMYFUNCTION("LARGE(UNIQUE(H25:H41),2)"),7.0)</f>
        <v>7</v>
      </c>
      <c r="I42" s="7">
        <f>IFERROR(__xludf.DUMMYFUNCTION("LARGE(UNIQUE(I25:I41),2)"),11.0)</f>
        <v>11</v>
      </c>
      <c r="J42" s="7">
        <f>IFERROR(__xludf.DUMMYFUNCTION("LARGE(UNIQUE(J25:J41),2)"),7.0)</f>
        <v>7</v>
      </c>
      <c r="K42" s="7">
        <f>IFERROR(__xludf.DUMMYFUNCTION("LARGE(UNIQUE(K25:K41),2)"),5.0)</f>
        <v>5</v>
      </c>
      <c r="L42" s="7">
        <f>IFERROR(__xludf.DUMMYFUNCTION("LARGE(UNIQUE(L25:L41),2)"),5.0)</f>
        <v>5</v>
      </c>
      <c r="M42" s="7">
        <f>IFERROR(__xludf.DUMMYFUNCTION("LARGE(UNIQUE(M25:M41),2)"),6.0)</f>
        <v>6</v>
      </c>
      <c r="N42" s="7">
        <f>IFERROR(__xludf.DUMMYFUNCTION("LARGE(UNIQUE(N25:N41),2)"),9.0)</f>
        <v>9</v>
      </c>
      <c r="O42" s="7">
        <f>IFERROR(__xludf.DUMMYFUNCTION("LARGE(UNIQUE(O25:O41),2)"),13.0)</f>
        <v>13</v>
      </c>
      <c r="P42" s="7">
        <f>IFERROR(__xludf.DUMMYFUNCTION("LARGE(UNIQUE(P25:P41),2)"),14.0)</f>
        <v>14</v>
      </c>
      <c r="Q42" s="7">
        <f>IFERROR(__xludf.DUMMYFUNCTION("LARGE(UNIQUE(Q25:Q41),2)"),15.0)</f>
        <v>15</v>
      </c>
      <c r="R42" s="7">
        <f>IFERROR(__xludf.DUMMYFUNCTION("LARGE(UNIQUE(R25:R41),2)"),12.0)</f>
        <v>12</v>
      </c>
      <c r="S42" s="7">
        <f>max(S25:S41)</f>
        <v>15</v>
      </c>
    </row>
    <row r="43">
      <c r="T43" s="7">
        <f>max(T25:T41)</f>
        <v>0.2075471698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  <c r="R47" s="5">
        <v>986.257549762725</v>
      </c>
    </row>
    <row r="48">
      <c r="A48" s="14">
        <v>0.0</v>
      </c>
      <c r="B48" s="15" t="s">
        <v>38</v>
      </c>
      <c r="C48" s="21">
        <v>233.0</v>
      </c>
      <c r="D48" s="21">
        <v>4371.0</v>
      </c>
      <c r="E48" s="21">
        <v>38.0</v>
      </c>
      <c r="F48" s="21">
        <v>51.0</v>
      </c>
      <c r="G48" s="16">
        <f t="shared" ref="G48:G64" si="12">C48/(C48+E48)</f>
        <v>0.8597785978</v>
      </c>
      <c r="H48" s="16">
        <f t="shared" ref="H48:H64" si="13">C48/(C48+F48)</f>
        <v>0.8204225352</v>
      </c>
      <c r="I48" s="16">
        <f t="shared" ref="I48:I64" si="14">2*H48*G48/(H48+G48)</f>
        <v>0.8396396396</v>
      </c>
      <c r="J48" s="16">
        <f t="shared" ref="J48:J64" si="15">D48/(D48+E48)</f>
        <v>0.9913812656</v>
      </c>
      <c r="K48" s="16">
        <f t="shared" ref="K48:K64" si="16">(C48+D48)/(C48+D48+E48+F48)</f>
        <v>0.9810355849</v>
      </c>
      <c r="L48" s="16">
        <f t="shared" ref="L48:L64" si="17">1-K48</f>
        <v>0.01896441509</v>
      </c>
      <c r="M48" s="16"/>
      <c r="N48" s="16"/>
      <c r="O48" s="17">
        <f t="shared" ref="O48:O64" si="18">F48+C48</f>
        <v>284</v>
      </c>
      <c r="R48" s="5">
        <v>10.2645454406738</v>
      </c>
    </row>
    <row r="49">
      <c r="A49" s="14">
        <v>1.0</v>
      </c>
      <c r="B49" s="15" t="s">
        <v>39</v>
      </c>
      <c r="C49" s="21">
        <v>316.0</v>
      </c>
      <c r="D49" s="21">
        <v>4238.0</v>
      </c>
      <c r="E49" s="21">
        <v>77.0</v>
      </c>
      <c r="F49" s="21">
        <v>62.0</v>
      </c>
      <c r="G49" s="16">
        <f t="shared" si="12"/>
        <v>0.8040712468</v>
      </c>
      <c r="H49" s="16">
        <f t="shared" si="13"/>
        <v>0.835978836</v>
      </c>
      <c r="I49" s="16">
        <f t="shared" si="14"/>
        <v>0.8197146563</v>
      </c>
      <c r="J49" s="16">
        <f t="shared" si="15"/>
        <v>0.9821552723</v>
      </c>
      <c r="K49" s="16">
        <f t="shared" si="16"/>
        <v>0.9703814191</v>
      </c>
      <c r="L49" s="16">
        <f t="shared" si="17"/>
        <v>0.02961858087</v>
      </c>
      <c r="M49" s="16"/>
      <c r="N49" s="16"/>
      <c r="O49" s="17">
        <f t="shared" si="18"/>
        <v>378</v>
      </c>
      <c r="R49" s="5">
        <v>0.0021872033753833</v>
      </c>
    </row>
    <row r="50">
      <c r="A50" s="14">
        <v>2.0</v>
      </c>
      <c r="B50" s="18" t="s">
        <v>40</v>
      </c>
      <c r="C50" s="21">
        <v>127.0</v>
      </c>
      <c r="D50" s="21">
        <v>4479.0</v>
      </c>
      <c r="E50" s="21">
        <v>39.0</v>
      </c>
      <c r="F50" s="21">
        <v>48.0</v>
      </c>
      <c r="G50" s="16">
        <f t="shared" si="12"/>
        <v>0.765060241</v>
      </c>
      <c r="H50" s="16">
        <f t="shared" si="13"/>
        <v>0.7257142857</v>
      </c>
      <c r="I50" s="16">
        <f t="shared" si="14"/>
        <v>0.7448680352</v>
      </c>
      <c r="J50" s="16">
        <f t="shared" si="15"/>
        <v>0.9913678619</v>
      </c>
      <c r="K50" s="16">
        <f t="shared" si="16"/>
        <v>0.9814617515</v>
      </c>
      <c r="L50" s="16">
        <f t="shared" si="17"/>
        <v>0.01853824846</v>
      </c>
      <c r="M50" s="16"/>
      <c r="N50" s="16"/>
      <c r="O50" s="17">
        <f t="shared" si="18"/>
        <v>175</v>
      </c>
    </row>
    <row r="51">
      <c r="A51" s="14">
        <v>3.0</v>
      </c>
      <c r="B51" s="15" t="s">
        <v>41</v>
      </c>
      <c r="C51" s="21">
        <v>72.0</v>
      </c>
      <c r="D51" s="21">
        <v>4604.0</v>
      </c>
      <c r="E51" s="21">
        <v>7.0</v>
      </c>
      <c r="F51" s="21">
        <v>10.0</v>
      </c>
      <c r="G51" s="16">
        <f t="shared" si="12"/>
        <v>0.9113924051</v>
      </c>
      <c r="H51" s="16">
        <f t="shared" si="13"/>
        <v>0.8780487805</v>
      </c>
      <c r="I51" s="16">
        <f t="shared" si="14"/>
        <v>0.8944099379</v>
      </c>
      <c r="J51" s="16">
        <f t="shared" si="15"/>
        <v>0.9984818911</v>
      </c>
      <c r="K51" s="16">
        <f t="shared" si="16"/>
        <v>0.9963775836</v>
      </c>
      <c r="L51" s="16">
        <f t="shared" si="17"/>
        <v>0.003622416365</v>
      </c>
      <c r="M51" s="16"/>
      <c r="N51" s="16"/>
      <c r="O51" s="17">
        <f t="shared" si="18"/>
        <v>82</v>
      </c>
    </row>
    <row r="52">
      <c r="A52" s="14">
        <v>4.0</v>
      </c>
      <c r="B52" s="15" t="s">
        <v>42</v>
      </c>
      <c r="C52" s="21">
        <v>87.0</v>
      </c>
      <c r="D52" s="21">
        <v>4559.0</v>
      </c>
      <c r="E52" s="21">
        <v>23.0</v>
      </c>
      <c r="F52" s="21">
        <v>24.0</v>
      </c>
      <c r="G52" s="16">
        <f t="shared" si="12"/>
        <v>0.7909090909</v>
      </c>
      <c r="H52" s="16">
        <f t="shared" si="13"/>
        <v>0.7837837838</v>
      </c>
      <c r="I52" s="16">
        <f t="shared" si="14"/>
        <v>0.7873303167</v>
      </c>
      <c r="J52" s="16">
        <f t="shared" si="15"/>
        <v>0.9949803579</v>
      </c>
      <c r="K52" s="16">
        <f t="shared" si="16"/>
        <v>0.9899850842</v>
      </c>
      <c r="L52" s="16">
        <f t="shared" si="17"/>
        <v>0.01001491583</v>
      </c>
      <c r="M52" s="16"/>
      <c r="N52" s="16"/>
      <c r="O52" s="17">
        <f t="shared" si="18"/>
        <v>111</v>
      </c>
    </row>
    <row r="53">
      <c r="A53" s="14">
        <v>5.0</v>
      </c>
      <c r="B53" s="15" t="s">
        <v>43</v>
      </c>
      <c r="C53" s="21">
        <v>211.0</v>
      </c>
      <c r="D53" s="21">
        <v>4392.0</v>
      </c>
      <c r="E53" s="21">
        <v>46.0</v>
      </c>
      <c r="F53" s="21">
        <v>44.0</v>
      </c>
      <c r="G53" s="16">
        <f t="shared" si="12"/>
        <v>0.8210116732</v>
      </c>
      <c r="H53" s="16">
        <f t="shared" si="13"/>
        <v>0.8274509804</v>
      </c>
      <c r="I53" s="16">
        <f t="shared" si="14"/>
        <v>0.82421875</v>
      </c>
      <c r="J53" s="16">
        <f t="shared" si="15"/>
        <v>0.9896349707</v>
      </c>
      <c r="K53" s="16">
        <f t="shared" si="16"/>
        <v>0.9808225016</v>
      </c>
      <c r="L53" s="16">
        <f t="shared" si="17"/>
        <v>0.0191774984</v>
      </c>
      <c r="M53" s="16"/>
      <c r="N53" s="16"/>
      <c r="O53" s="17">
        <f t="shared" si="18"/>
        <v>255</v>
      </c>
    </row>
    <row r="54">
      <c r="A54" s="14">
        <v>6.0</v>
      </c>
      <c r="B54" s="15" t="s">
        <v>44</v>
      </c>
      <c r="C54" s="21">
        <v>485.0</v>
      </c>
      <c r="D54" s="21">
        <v>4103.0</v>
      </c>
      <c r="E54" s="21">
        <v>62.0</v>
      </c>
      <c r="F54" s="21">
        <v>43.0</v>
      </c>
      <c r="G54" s="16">
        <f t="shared" si="12"/>
        <v>0.886654479</v>
      </c>
      <c r="H54" s="16">
        <f t="shared" si="13"/>
        <v>0.9185606061</v>
      </c>
      <c r="I54" s="16">
        <f t="shared" si="14"/>
        <v>0.9023255814</v>
      </c>
      <c r="J54" s="16">
        <f t="shared" si="15"/>
        <v>0.9851140456</v>
      </c>
      <c r="K54" s="16">
        <f t="shared" si="16"/>
        <v>0.9776262519</v>
      </c>
      <c r="L54" s="16">
        <f t="shared" si="17"/>
        <v>0.02237374814</v>
      </c>
      <c r="M54" s="16"/>
      <c r="N54" s="16"/>
      <c r="O54" s="17">
        <f t="shared" si="18"/>
        <v>528</v>
      </c>
    </row>
    <row r="55">
      <c r="A55" s="14">
        <v>7.0</v>
      </c>
      <c r="B55" s="15" t="s">
        <v>45</v>
      </c>
      <c r="C55" s="21">
        <v>218.0</v>
      </c>
      <c r="D55" s="21">
        <v>4378.0</v>
      </c>
      <c r="E55" s="21">
        <v>53.0</v>
      </c>
      <c r="F55" s="21">
        <v>44.0</v>
      </c>
      <c r="G55" s="16">
        <f t="shared" si="12"/>
        <v>0.8044280443</v>
      </c>
      <c r="H55" s="16">
        <f t="shared" si="13"/>
        <v>0.8320610687</v>
      </c>
      <c r="I55" s="16">
        <f t="shared" si="14"/>
        <v>0.818011257</v>
      </c>
      <c r="J55" s="16">
        <f t="shared" si="15"/>
        <v>0.9880388174</v>
      </c>
      <c r="K55" s="16">
        <f t="shared" si="16"/>
        <v>0.9793309184</v>
      </c>
      <c r="L55" s="16">
        <f t="shared" si="17"/>
        <v>0.02066908161</v>
      </c>
      <c r="M55" s="16"/>
      <c r="N55" s="16"/>
      <c r="O55" s="17">
        <f t="shared" si="18"/>
        <v>262</v>
      </c>
    </row>
    <row r="56">
      <c r="A56" s="14">
        <v>8.0</v>
      </c>
      <c r="B56" s="15" t="s">
        <v>46</v>
      </c>
      <c r="C56" s="21">
        <v>362.0</v>
      </c>
      <c r="D56" s="21">
        <v>4212.0</v>
      </c>
      <c r="E56" s="21">
        <v>56.0</v>
      </c>
      <c r="F56" s="21">
        <v>63.0</v>
      </c>
      <c r="G56" s="16">
        <f t="shared" si="12"/>
        <v>0.8660287081</v>
      </c>
      <c r="H56" s="16">
        <f t="shared" si="13"/>
        <v>0.8517647059</v>
      </c>
      <c r="I56" s="16">
        <f t="shared" si="14"/>
        <v>0.8588374852</v>
      </c>
      <c r="J56" s="16">
        <f t="shared" si="15"/>
        <v>0.9868791003</v>
      </c>
      <c r="K56" s="16">
        <f t="shared" si="16"/>
        <v>0.9746430854</v>
      </c>
      <c r="L56" s="16">
        <f t="shared" si="17"/>
        <v>0.02535691455</v>
      </c>
      <c r="M56" s="16"/>
      <c r="N56" s="16"/>
      <c r="O56" s="17">
        <f t="shared" si="18"/>
        <v>425</v>
      </c>
    </row>
    <row r="57">
      <c r="A57" s="14">
        <v>9.0</v>
      </c>
      <c r="B57" s="15" t="s">
        <v>47</v>
      </c>
      <c r="C57" s="21">
        <v>27.0</v>
      </c>
      <c r="D57" s="21">
        <v>4647.0</v>
      </c>
      <c r="E57" s="21">
        <v>12.0</v>
      </c>
      <c r="F57" s="21">
        <v>7.0</v>
      </c>
      <c r="G57" s="16">
        <f t="shared" si="12"/>
        <v>0.6923076923</v>
      </c>
      <c r="H57" s="16">
        <f t="shared" si="13"/>
        <v>0.7941176471</v>
      </c>
      <c r="I57" s="16">
        <f t="shared" si="14"/>
        <v>0.7397260274</v>
      </c>
      <c r="J57" s="16">
        <f t="shared" si="15"/>
        <v>0.99742434</v>
      </c>
      <c r="K57" s="16">
        <f t="shared" si="16"/>
        <v>0.995951417</v>
      </c>
      <c r="L57" s="16">
        <f t="shared" si="17"/>
        <v>0.004048582996</v>
      </c>
      <c r="M57" s="16"/>
      <c r="N57" s="16"/>
      <c r="O57" s="17">
        <f t="shared" si="18"/>
        <v>34</v>
      </c>
    </row>
    <row r="58">
      <c r="A58" s="14">
        <v>10.0</v>
      </c>
      <c r="B58" s="15" t="s">
        <v>48</v>
      </c>
      <c r="C58" s="21">
        <v>128.0</v>
      </c>
      <c r="D58" s="21">
        <v>4505.0</v>
      </c>
      <c r="E58" s="21">
        <v>33.0</v>
      </c>
      <c r="F58" s="21">
        <v>27.0</v>
      </c>
      <c r="G58" s="16">
        <f t="shared" si="12"/>
        <v>0.7950310559</v>
      </c>
      <c r="H58" s="16">
        <f t="shared" si="13"/>
        <v>0.8258064516</v>
      </c>
      <c r="I58" s="16">
        <f t="shared" si="14"/>
        <v>0.8101265823</v>
      </c>
      <c r="J58" s="16">
        <f t="shared" si="15"/>
        <v>0.992728074</v>
      </c>
      <c r="K58" s="16">
        <f t="shared" si="16"/>
        <v>0.9872150011</v>
      </c>
      <c r="L58" s="16">
        <f t="shared" si="17"/>
        <v>0.01278499893</v>
      </c>
      <c r="M58" s="16"/>
      <c r="N58" s="16"/>
      <c r="O58" s="17">
        <f t="shared" si="18"/>
        <v>155</v>
      </c>
    </row>
    <row r="59">
      <c r="A59" s="14">
        <v>11.0</v>
      </c>
      <c r="B59" s="15" t="s">
        <v>49</v>
      </c>
      <c r="C59" s="21">
        <v>153.0</v>
      </c>
      <c r="D59" s="21">
        <v>4504.0</v>
      </c>
      <c r="E59" s="21">
        <v>11.0</v>
      </c>
      <c r="F59" s="21">
        <v>25.0</v>
      </c>
      <c r="G59" s="16">
        <f t="shared" si="12"/>
        <v>0.9329268293</v>
      </c>
      <c r="H59" s="16">
        <f t="shared" si="13"/>
        <v>0.8595505618</v>
      </c>
      <c r="I59" s="16">
        <f t="shared" si="14"/>
        <v>0.8947368421</v>
      </c>
      <c r="J59" s="16">
        <f t="shared" si="15"/>
        <v>0.9975636766</v>
      </c>
      <c r="K59" s="16">
        <f t="shared" si="16"/>
        <v>0.9923290006</v>
      </c>
      <c r="L59" s="16">
        <f t="shared" si="17"/>
        <v>0.007670999361</v>
      </c>
      <c r="M59" s="16"/>
      <c r="N59" s="16"/>
      <c r="O59" s="17">
        <f t="shared" si="18"/>
        <v>178</v>
      </c>
    </row>
    <row r="60">
      <c r="A60" s="14">
        <v>12.0</v>
      </c>
      <c r="B60" s="15" t="s">
        <v>50</v>
      </c>
      <c r="C60" s="21">
        <v>351.0</v>
      </c>
      <c r="D60" s="21">
        <v>4219.0</v>
      </c>
      <c r="E60" s="21">
        <v>60.0</v>
      </c>
      <c r="F60" s="21">
        <v>63.0</v>
      </c>
      <c r="G60" s="16">
        <f t="shared" si="12"/>
        <v>0.8540145985</v>
      </c>
      <c r="H60" s="16">
        <f t="shared" si="13"/>
        <v>0.847826087</v>
      </c>
      <c r="I60" s="16">
        <f t="shared" si="14"/>
        <v>0.8509090909</v>
      </c>
      <c r="J60" s="16">
        <f t="shared" si="15"/>
        <v>0.9859780323</v>
      </c>
      <c r="K60" s="16">
        <f t="shared" si="16"/>
        <v>0.9737907522</v>
      </c>
      <c r="L60" s="16">
        <f t="shared" si="17"/>
        <v>0.02620924782</v>
      </c>
      <c r="M60" s="16"/>
      <c r="N60" s="16"/>
      <c r="O60" s="17">
        <f t="shared" si="18"/>
        <v>414</v>
      </c>
    </row>
    <row r="61">
      <c r="A61" s="14">
        <v>13.0</v>
      </c>
      <c r="B61" s="15" t="s">
        <v>51</v>
      </c>
      <c r="C61" s="21">
        <v>375.0</v>
      </c>
      <c r="D61" s="21">
        <v>4243.0</v>
      </c>
      <c r="E61" s="21">
        <v>31.0</v>
      </c>
      <c r="F61" s="21">
        <v>44.0</v>
      </c>
      <c r="G61" s="16">
        <f t="shared" si="12"/>
        <v>0.9236453202</v>
      </c>
      <c r="H61" s="16">
        <f t="shared" si="13"/>
        <v>0.8949880668</v>
      </c>
      <c r="I61" s="16">
        <f t="shared" si="14"/>
        <v>0.9090909091</v>
      </c>
      <c r="J61" s="16">
        <f t="shared" si="15"/>
        <v>0.9927468414</v>
      </c>
      <c r="K61" s="16">
        <f t="shared" si="16"/>
        <v>0.9840187513</v>
      </c>
      <c r="L61" s="16">
        <f t="shared" si="17"/>
        <v>0.01598124867</v>
      </c>
      <c r="M61" s="16"/>
      <c r="N61" s="16"/>
      <c r="O61" s="17">
        <f t="shared" si="18"/>
        <v>419</v>
      </c>
    </row>
    <row r="62">
      <c r="A62" s="14">
        <v>14.0</v>
      </c>
      <c r="B62" s="15" t="s">
        <v>52</v>
      </c>
      <c r="C62" s="21">
        <v>451.0</v>
      </c>
      <c r="D62" s="21">
        <v>4125.0</v>
      </c>
      <c r="E62" s="21">
        <v>76.0</v>
      </c>
      <c r="F62" s="21">
        <v>41.0</v>
      </c>
      <c r="G62" s="16">
        <f t="shared" si="12"/>
        <v>0.8557874763</v>
      </c>
      <c r="H62" s="16">
        <f t="shared" si="13"/>
        <v>0.9166666667</v>
      </c>
      <c r="I62" s="16">
        <f t="shared" si="14"/>
        <v>0.8851815505</v>
      </c>
      <c r="J62" s="16">
        <f t="shared" si="15"/>
        <v>0.9819090693</v>
      </c>
      <c r="K62" s="16">
        <f t="shared" si="16"/>
        <v>0.9750692521</v>
      </c>
      <c r="L62" s="16">
        <f t="shared" si="17"/>
        <v>0.02493074792</v>
      </c>
      <c r="M62" s="16"/>
      <c r="N62" s="16"/>
      <c r="O62" s="17">
        <f t="shared" si="18"/>
        <v>492</v>
      </c>
    </row>
    <row r="63">
      <c r="A63" s="14">
        <v>15.0</v>
      </c>
      <c r="B63" s="15" t="s">
        <v>53</v>
      </c>
      <c r="C63" s="21">
        <v>261.0</v>
      </c>
      <c r="D63" s="21">
        <v>4335.0</v>
      </c>
      <c r="E63" s="21">
        <v>38.0</v>
      </c>
      <c r="F63" s="21">
        <v>59.0</v>
      </c>
      <c r="G63" s="16">
        <f t="shared" si="12"/>
        <v>0.872909699</v>
      </c>
      <c r="H63" s="16">
        <f t="shared" si="13"/>
        <v>0.815625</v>
      </c>
      <c r="I63" s="16">
        <f t="shared" si="14"/>
        <v>0.8432956381</v>
      </c>
      <c r="J63" s="16">
        <f t="shared" si="15"/>
        <v>0.9913103133</v>
      </c>
      <c r="K63" s="16">
        <f t="shared" si="16"/>
        <v>0.9793309184</v>
      </c>
      <c r="L63" s="16">
        <f t="shared" si="17"/>
        <v>0.02066908161</v>
      </c>
      <c r="M63" s="16"/>
      <c r="N63" s="16"/>
      <c r="O63" s="17">
        <f t="shared" si="18"/>
        <v>320</v>
      </c>
    </row>
    <row r="64">
      <c r="A64" s="14">
        <v>16.0</v>
      </c>
      <c r="B64" s="15" t="s">
        <v>54</v>
      </c>
      <c r="C64" s="21">
        <v>156.0</v>
      </c>
      <c r="D64" s="21">
        <v>4494.0</v>
      </c>
      <c r="E64" s="21">
        <v>18.0</v>
      </c>
      <c r="F64" s="21">
        <v>25.0</v>
      </c>
      <c r="G64" s="16">
        <f t="shared" si="12"/>
        <v>0.8965517241</v>
      </c>
      <c r="H64" s="16">
        <f t="shared" si="13"/>
        <v>0.861878453</v>
      </c>
      <c r="I64" s="16">
        <f t="shared" si="14"/>
        <v>0.8788732394</v>
      </c>
      <c r="J64" s="16">
        <f t="shared" si="15"/>
        <v>0.9960106383</v>
      </c>
      <c r="K64" s="16">
        <f t="shared" si="16"/>
        <v>0.9908374174</v>
      </c>
      <c r="L64" s="16">
        <f t="shared" si="17"/>
        <v>0.00916258257</v>
      </c>
      <c r="M64" s="16"/>
      <c r="N64" s="16"/>
      <c r="O64" s="17">
        <f t="shared" si="18"/>
        <v>181</v>
      </c>
    </row>
    <row r="65">
      <c r="A65" s="12" t="s">
        <v>32</v>
      </c>
      <c r="C65" s="17">
        <f t="shared" ref="C65:F65" si="19">SUM(C48:C64)</f>
        <v>4013</v>
      </c>
      <c r="D65" s="17">
        <f t="shared" si="19"/>
        <v>74408</v>
      </c>
      <c r="E65" s="17">
        <f t="shared" si="19"/>
        <v>680</v>
      </c>
      <c r="F65" s="17">
        <f t="shared" si="19"/>
        <v>680</v>
      </c>
      <c r="G65" s="19">
        <v>0.8551033454080545</v>
      </c>
      <c r="H65" s="19">
        <v>0.8551033454080545</v>
      </c>
      <c r="I65" s="19">
        <v>0.8551033454080545</v>
      </c>
      <c r="J65" s="19">
        <v>0.9909439590880034</v>
      </c>
      <c r="K65" s="19">
        <v>0.9829533347538888</v>
      </c>
      <c r="L65" s="19">
        <v>0.017046665246111203</v>
      </c>
      <c r="M65" s="19">
        <v>0.8551033454080545</v>
      </c>
      <c r="N65" s="19">
        <v>0.8551033454080545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0">max(G47:G63)</f>
        <v>0.9329268293</v>
      </c>
      <c r="H66" s="16">
        <f t="shared" si="20"/>
        <v>0.9185606061</v>
      </c>
      <c r="I66" s="16">
        <f t="shared" si="20"/>
        <v>0.9090909091</v>
      </c>
      <c r="J66" s="16">
        <f t="shared" si="20"/>
        <v>0.9984818911</v>
      </c>
      <c r="K66" s="16">
        <f t="shared" si="20"/>
        <v>0.9963775836</v>
      </c>
      <c r="L66" s="16"/>
      <c r="M66" s="16"/>
      <c r="N66" s="16"/>
    </row>
    <row r="67">
      <c r="G67" s="16">
        <f t="shared" ref="G67:K67" si="21">MIN(G49:G66)</f>
        <v>0.6923076923</v>
      </c>
      <c r="H67" s="16">
        <f t="shared" si="21"/>
        <v>0.7257142857</v>
      </c>
      <c r="I67" s="16">
        <f t="shared" si="21"/>
        <v>0.7397260274</v>
      </c>
      <c r="J67" s="16">
        <f t="shared" si="21"/>
        <v>0.9819090693</v>
      </c>
      <c r="K67" s="16">
        <f t="shared" si="21"/>
        <v>0.9703814191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233.0</v>
      </c>
      <c r="C71" s="5">
        <v>5.0</v>
      </c>
      <c r="D71" s="5">
        <v>8.0</v>
      </c>
      <c r="E71" s="5">
        <v>3.0</v>
      </c>
      <c r="F71" s="5">
        <v>0.0</v>
      </c>
      <c r="G71" s="5">
        <v>3.0</v>
      </c>
      <c r="H71" s="5">
        <v>1.0</v>
      </c>
      <c r="I71" s="5">
        <v>7.0</v>
      </c>
      <c r="J71" s="5">
        <v>4.0</v>
      </c>
      <c r="K71" s="5">
        <v>0.0</v>
      </c>
      <c r="L71" s="5">
        <v>1.0</v>
      </c>
      <c r="M71" s="5">
        <v>0.0</v>
      </c>
      <c r="N71" s="5">
        <v>0.0</v>
      </c>
      <c r="O71" s="5">
        <v>3.0</v>
      </c>
      <c r="P71" s="5">
        <v>0.0</v>
      </c>
      <c r="Q71" s="5">
        <v>2.0</v>
      </c>
      <c r="R71" s="5">
        <v>1.0</v>
      </c>
      <c r="S71" s="7">
        <f>IFERROR(__xludf.DUMMYFUNCTION("LARGE(UNIQUE(B71:R71),2)"),8.0)</f>
        <v>8</v>
      </c>
      <c r="T71" s="7">
        <f t="shared" ref="T71:T87" si="22">S71/O48</f>
        <v>0.02816901408</v>
      </c>
    </row>
    <row r="72">
      <c r="A72" s="10">
        <v>1.0</v>
      </c>
      <c r="B72" s="5">
        <v>10.0</v>
      </c>
      <c r="C72" s="5">
        <v>316.0</v>
      </c>
      <c r="D72" s="5">
        <v>20.0</v>
      </c>
      <c r="E72" s="5">
        <v>2.0</v>
      </c>
      <c r="F72" s="5">
        <v>0.0</v>
      </c>
      <c r="G72" s="5">
        <v>5.0</v>
      </c>
      <c r="H72" s="5">
        <v>6.0</v>
      </c>
      <c r="I72" s="5">
        <v>10.0</v>
      </c>
      <c r="J72" s="5">
        <v>5.0</v>
      </c>
      <c r="K72" s="5">
        <v>0.0</v>
      </c>
      <c r="L72" s="5">
        <v>1.0</v>
      </c>
      <c r="M72" s="5">
        <v>0.0</v>
      </c>
      <c r="N72" s="5">
        <v>1.0</v>
      </c>
      <c r="O72" s="5">
        <v>2.0</v>
      </c>
      <c r="P72" s="5">
        <v>1.0</v>
      </c>
      <c r="Q72" s="5">
        <v>13.0</v>
      </c>
      <c r="R72" s="5">
        <v>1.0</v>
      </c>
      <c r="S72" s="7">
        <f>IFERROR(__xludf.DUMMYFUNCTION("LARGE(UNIQUE(B72:R72),2)"),20.0)</f>
        <v>20</v>
      </c>
      <c r="T72" s="7">
        <f t="shared" si="22"/>
        <v>0.05291005291</v>
      </c>
    </row>
    <row r="73">
      <c r="A73" s="10">
        <v>2.0</v>
      </c>
      <c r="B73" s="5">
        <v>9.0</v>
      </c>
      <c r="C73" s="5">
        <v>15.0</v>
      </c>
      <c r="D73" s="5">
        <v>127.0</v>
      </c>
      <c r="E73" s="5">
        <v>0.0</v>
      </c>
      <c r="F73" s="5">
        <v>0.0</v>
      </c>
      <c r="G73" s="5">
        <v>0.0</v>
      </c>
      <c r="H73" s="5">
        <v>0.0</v>
      </c>
      <c r="I73" s="5">
        <v>3.0</v>
      </c>
      <c r="J73" s="5">
        <v>2.0</v>
      </c>
      <c r="K73" s="5">
        <v>0.0</v>
      </c>
      <c r="L73" s="5">
        <v>2.0</v>
      </c>
      <c r="M73" s="5">
        <v>0.0</v>
      </c>
      <c r="N73" s="5">
        <v>0.0</v>
      </c>
      <c r="O73" s="5">
        <v>8.0</v>
      </c>
      <c r="P73" s="5">
        <v>0.0</v>
      </c>
      <c r="Q73" s="5">
        <v>0.0</v>
      </c>
      <c r="R73" s="5">
        <v>0.0</v>
      </c>
      <c r="S73" s="7">
        <f>IFERROR(__xludf.DUMMYFUNCTION("LARGE(UNIQUE(B73:R73),2)"),15.0)</f>
        <v>15</v>
      </c>
      <c r="T73" s="7">
        <f t="shared" si="22"/>
        <v>0.08571428571</v>
      </c>
    </row>
    <row r="74">
      <c r="A74" s="10">
        <v>3.0</v>
      </c>
      <c r="B74" s="5">
        <v>0.0</v>
      </c>
      <c r="C74" s="5">
        <v>2.0</v>
      </c>
      <c r="D74" s="5">
        <v>0.0</v>
      </c>
      <c r="E74" s="5">
        <v>72.0</v>
      </c>
      <c r="F74" s="5">
        <v>0.0</v>
      </c>
      <c r="G74" s="5">
        <v>1.0</v>
      </c>
      <c r="H74" s="5">
        <v>1.0</v>
      </c>
      <c r="I74" s="5">
        <v>0.0</v>
      </c>
      <c r="J74" s="5">
        <v>0.0</v>
      </c>
      <c r="K74" s="5">
        <v>0.0</v>
      </c>
      <c r="L74" s="5">
        <v>0.0</v>
      </c>
      <c r="M74" s="5">
        <v>2.0</v>
      </c>
      <c r="N74" s="5">
        <v>1.0</v>
      </c>
      <c r="O74" s="5">
        <v>0.0</v>
      </c>
      <c r="P74" s="5">
        <v>0.0</v>
      </c>
      <c r="Q74" s="5">
        <v>0.0</v>
      </c>
      <c r="R74" s="5">
        <v>0.0</v>
      </c>
      <c r="S74" s="7">
        <f>IFERROR(__xludf.DUMMYFUNCTION("LARGE(UNIQUE(B74:R74),2)"),2.0)</f>
        <v>2</v>
      </c>
      <c r="T74" s="7">
        <f t="shared" si="22"/>
        <v>0.0243902439</v>
      </c>
    </row>
    <row r="75">
      <c r="A75" s="10">
        <v>4.0</v>
      </c>
      <c r="B75" s="5">
        <v>0.0</v>
      </c>
      <c r="C75" s="5">
        <v>1.0</v>
      </c>
      <c r="D75" s="5">
        <v>0.0</v>
      </c>
      <c r="E75" s="5">
        <v>0.0</v>
      </c>
      <c r="F75" s="5">
        <v>87.0</v>
      </c>
      <c r="G75" s="5">
        <v>3.0</v>
      </c>
      <c r="H75" s="5">
        <v>1.0</v>
      </c>
      <c r="I75" s="5">
        <v>6.0</v>
      </c>
      <c r="J75" s="5">
        <v>3.0</v>
      </c>
      <c r="K75" s="5">
        <v>1.0</v>
      </c>
      <c r="L75" s="5">
        <v>0.0</v>
      </c>
      <c r="M75" s="5">
        <v>1.0</v>
      </c>
      <c r="N75" s="5">
        <v>0.0</v>
      </c>
      <c r="O75" s="5">
        <v>1.0</v>
      </c>
      <c r="P75" s="5">
        <v>1.0</v>
      </c>
      <c r="Q75" s="5">
        <v>0.0</v>
      </c>
      <c r="R75" s="5">
        <v>5.0</v>
      </c>
      <c r="S75" s="7">
        <f>IFERROR(__xludf.DUMMYFUNCTION("LARGE(UNIQUE(B75:R75),2)"),6.0)</f>
        <v>6</v>
      </c>
      <c r="T75" s="7">
        <f t="shared" si="22"/>
        <v>0.05405405405</v>
      </c>
    </row>
    <row r="76">
      <c r="A76" s="10">
        <v>5.0</v>
      </c>
      <c r="B76" s="5">
        <v>2.0</v>
      </c>
      <c r="C76" s="5">
        <v>6.0</v>
      </c>
      <c r="D76" s="5">
        <v>4.0</v>
      </c>
      <c r="E76" s="5">
        <v>0.0</v>
      </c>
      <c r="F76" s="5">
        <v>3.0</v>
      </c>
      <c r="G76" s="5">
        <v>211.0</v>
      </c>
      <c r="H76" s="5">
        <v>8.0</v>
      </c>
      <c r="I76" s="5">
        <v>10.0</v>
      </c>
      <c r="J76" s="5">
        <v>2.0</v>
      </c>
      <c r="K76" s="5">
        <v>0.0</v>
      </c>
      <c r="L76" s="5">
        <v>5.0</v>
      </c>
      <c r="M76" s="5">
        <v>1.0</v>
      </c>
      <c r="N76" s="5">
        <v>2.0</v>
      </c>
      <c r="O76" s="5">
        <v>2.0</v>
      </c>
      <c r="P76" s="5">
        <v>0.0</v>
      </c>
      <c r="Q76" s="5">
        <v>1.0</v>
      </c>
      <c r="R76" s="5">
        <v>0.0</v>
      </c>
      <c r="S76" s="7">
        <f>IFERROR(__xludf.DUMMYFUNCTION("LARGE(UNIQUE(B76:R76),2)"),10.0)</f>
        <v>10</v>
      </c>
      <c r="T76" s="7">
        <f t="shared" si="22"/>
        <v>0.03921568627</v>
      </c>
    </row>
    <row r="77">
      <c r="A77" s="10">
        <v>6.0</v>
      </c>
      <c r="B77" s="5">
        <v>3.0</v>
      </c>
      <c r="C77" s="5">
        <v>7.0</v>
      </c>
      <c r="D77" s="5">
        <v>0.0</v>
      </c>
      <c r="E77" s="5">
        <v>0.0</v>
      </c>
      <c r="F77" s="5">
        <v>5.0</v>
      </c>
      <c r="G77" s="5">
        <v>10.0</v>
      </c>
      <c r="H77" s="5">
        <v>485.0</v>
      </c>
      <c r="I77" s="5">
        <v>1.0</v>
      </c>
      <c r="J77" s="5">
        <v>2.0</v>
      </c>
      <c r="K77" s="5">
        <v>0.0</v>
      </c>
      <c r="L77" s="5">
        <v>0.0</v>
      </c>
      <c r="M77" s="5">
        <v>0.0</v>
      </c>
      <c r="N77" s="5">
        <v>4.0</v>
      </c>
      <c r="O77" s="5">
        <v>3.0</v>
      </c>
      <c r="P77" s="5">
        <v>12.0</v>
      </c>
      <c r="Q77" s="5">
        <v>4.0</v>
      </c>
      <c r="R77" s="5">
        <v>11.0</v>
      </c>
      <c r="S77" s="7">
        <f>IFERROR(__xludf.DUMMYFUNCTION("LARGE(UNIQUE(B77:R77),2)"),12.0)</f>
        <v>12</v>
      </c>
      <c r="T77" s="7">
        <f t="shared" si="22"/>
        <v>0.02272727273</v>
      </c>
    </row>
    <row r="78">
      <c r="A78" s="10">
        <v>7.0</v>
      </c>
      <c r="B78" s="5">
        <v>8.0</v>
      </c>
      <c r="C78" s="5">
        <v>11.0</v>
      </c>
      <c r="D78" s="5">
        <v>6.0</v>
      </c>
      <c r="E78" s="5">
        <v>0.0</v>
      </c>
      <c r="F78" s="5">
        <v>2.0</v>
      </c>
      <c r="G78" s="5">
        <v>11.0</v>
      </c>
      <c r="H78" s="5">
        <v>1.0</v>
      </c>
      <c r="I78" s="5">
        <v>218.0</v>
      </c>
      <c r="J78" s="5">
        <v>3.0</v>
      </c>
      <c r="K78" s="5">
        <v>0.0</v>
      </c>
      <c r="L78" s="5">
        <v>3.0</v>
      </c>
      <c r="M78" s="5">
        <v>0.0</v>
      </c>
      <c r="N78" s="5">
        <v>3.0</v>
      </c>
      <c r="O78" s="5">
        <v>0.0</v>
      </c>
      <c r="P78" s="5">
        <v>3.0</v>
      </c>
      <c r="Q78" s="5">
        <v>1.0</v>
      </c>
      <c r="R78" s="5">
        <v>1.0</v>
      </c>
      <c r="S78" s="7">
        <f>IFERROR(__xludf.DUMMYFUNCTION("LARGE(UNIQUE(B78:R78),2)"),11.0)</f>
        <v>11</v>
      </c>
      <c r="T78" s="7">
        <f t="shared" si="22"/>
        <v>0.04198473282</v>
      </c>
    </row>
    <row r="79">
      <c r="A79" s="10">
        <v>8.0</v>
      </c>
      <c r="B79" s="5">
        <v>10.0</v>
      </c>
      <c r="C79" s="5">
        <v>5.0</v>
      </c>
      <c r="D79" s="5">
        <v>1.0</v>
      </c>
      <c r="E79" s="5">
        <v>0.0</v>
      </c>
      <c r="F79" s="5">
        <v>1.0</v>
      </c>
      <c r="G79" s="5">
        <v>3.0</v>
      </c>
      <c r="H79" s="5">
        <v>3.0</v>
      </c>
      <c r="I79" s="5">
        <v>4.0</v>
      </c>
      <c r="J79" s="5">
        <v>362.0</v>
      </c>
      <c r="K79" s="5">
        <v>2.0</v>
      </c>
      <c r="L79" s="5">
        <v>7.0</v>
      </c>
      <c r="M79" s="5">
        <v>1.0</v>
      </c>
      <c r="N79" s="5">
        <v>7.0</v>
      </c>
      <c r="O79" s="5">
        <v>5.0</v>
      </c>
      <c r="P79" s="5">
        <v>1.0</v>
      </c>
      <c r="Q79" s="5">
        <v>3.0</v>
      </c>
      <c r="R79" s="5">
        <v>3.0</v>
      </c>
      <c r="S79" s="7">
        <f>IFERROR(__xludf.DUMMYFUNCTION("LARGE(UNIQUE(B79:R79),2)"),10.0)</f>
        <v>10</v>
      </c>
      <c r="T79" s="7">
        <f t="shared" si="22"/>
        <v>0.02352941176</v>
      </c>
    </row>
    <row r="80">
      <c r="A80" s="10">
        <v>9.0</v>
      </c>
      <c r="B80" s="5">
        <v>0.0</v>
      </c>
      <c r="C80" s="5">
        <v>0.0</v>
      </c>
      <c r="D80" s="5">
        <v>1.0</v>
      </c>
      <c r="E80" s="5">
        <v>1.0</v>
      </c>
      <c r="F80" s="5">
        <v>0.0</v>
      </c>
      <c r="G80" s="5">
        <v>0.0</v>
      </c>
      <c r="H80" s="5">
        <v>0.0</v>
      </c>
      <c r="I80" s="5">
        <v>0.0</v>
      </c>
      <c r="J80" s="5">
        <v>6.0</v>
      </c>
      <c r="K80" s="5">
        <v>27.0</v>
      </c>
      <c r="L80" s="5">
        <v>2.0</v>
      </c>
      <c r="M80" s="5">
        <v>0.0</v>
      </c>
      <c r="N80" s="5">
        <v>1.0</v>
      </c>
      <c r="O80" s="5">
        <v>0.0</v>
      </c>
      <c r="P80" s="5">
        <v>0.0</v>
      </c>
      <c r="Q80" s="5">
        <v>0.0</v>
      </c>
      <c r="R80" s="5">
        <v>1.0</v>
      </c>
      <c r="S80" s="7">
        <f>IFERROR(__xludf.DUMMYFUNCTION("LARGE(UNIQUE(B80:R80),2)"),6.0)</f>
        <v>6</v>
      </c>
      <c r="T80" s="7">
        <f t="shared" si="22"/>
        <v>0.1764705882</v>
      </c>
    </row>
    <row r="81">
      <c r="A81" s="10">
        <v>10.0</v>
      </c>
      <c r="B81" s="5">
        <v>2.0</v>
      </c>
      <c r="C81" s="5">
        <v>0.0</v>
      </c>
      <c r="D81" s="5">
        <v>3.0</v>
      </c>
      <c r="E81" s="5">
        <v>0.0</v>
      </c>
      <c r="F81" s="5">
        <v>0.0</v>
      </c>
      <c r="G81" s="5">
        <v>1.0</v>
      </c>
      <c r="H81" s="5">
        <v>1.0</v>
      </c>
      <c r="I81" s="5">
        <v>3.0</v>
      </c>
      <c r="J81" s="5">
        <v>16.0</v>
      </c>
      <c r="K81" s="5">
        <v>0.0</v>
      </c>
      <c r="L81" s="5">
        <v>128.0</v>
      </c>
      <c r="M81" s="5">
        <v>2.0</v>
      </c>
      <c r="N81" s="5">
        <v>2.0</v>
      </c>
      <c r="O81" s="5">
        <v>3.0</v>
      </c>
      <c r="P81" s="5">
        <v>0.0</v>
      </c>
      <c r="Q81" s="5">
        <v>0.0</v>
      </c>
      <c r="R81" s="5">
        <v>0.0</v>
      </c>
      <c r="S81" s="7">
        <f>IFERROR(__xludf.DUMMYFUNCTION("LARGE(UNIQUE(B81:R81),2)"),16.0)</f>
        <v>16</v>
      </c>
      <c r="T81" s="7">
        <f t="shared" si="22"/>
        <v>0.1032258065</v>
      </c>
    </row>
    <row r="82">
      <c r="A82" s="10">
        <v>11.0</v>
      </c>
      <c r="B82" s="5">
        <v>0.0</v>
      </c>
      <c r="C82" s="5">
        <v>0.0</v>
      </c>
      <c r="D82" s="5">
        <v>0.0</v>
      </c>
      <c r="E82" s="5">
        <v>2.0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153.0</v>
      </c>
      <c r="N82" s="5">
        <v>5.0</v>
      </c>
      <c r="O82" s="5">
        <v>1.0</v>
      </c>
      <c r="P82" s="5">
        <v>2.0</v>
      </c>
      <c r="Q82" s="5">
        <v>1.0</v>
      </c>
      <c r="R82" s="5">
        <v>0.0</v>
      </c>
      <c r="S82" s="7">
        <f>IFERROR(__xludf.DUMMYFUNCTION("LARGE(UNIQUE(B82:R82),2)"),5.0)</f>
        <v>5</v>
      </c>
      <c r="T82" s="7">
        <f t="shared" si="22"/>
        <v>0.02808988764</v>
      </c>
    </row>
    <row r="83">
      <c r="A83" s="10">
        <v>12.0</v>
      </c>
      <c r="B83" s="5">
        <v>1.0</v>
      </c>
      <c r="C83" s="5">
        <v>2.0</v>
      </c>
      <c r="D83" s="5">
        <v>0.0</v>
      </c>
      <c r="E83" s="5">
        <v>0.0</v>
      </c>
      <c r="F83" s="5">
        <v>1.0</v>
      </c>
      <c r="G83" s="5">
        <v>0.0</v>
      </c>
      <c r="H83" s="5">
        <v>4.0</v>
      </c>
      <c r="I83" s="5">
        <v>0.0</v>
      </c>
      <c r="J83" s="5">
        <v>6.0</v>
      </c>
      <c r="K83" s="5">
        <v>1.0</v>
      </c>
      <c r="L83" s="5">
        <v>4.0</v>
      </c>
      <c r="M83" s="5">
        <v>8.0</v>
      </c>
      <c r="N83" s="5">
        <v>351.0</v>
      </c>
      <c r="O83" s="5">
        <v>9.0</v>
      </c>
      <c r="P83" s="5">
        <v>12.0</v>
      </c>
      <c r="Q83" s="5">
        <v>11.0</v>
      </c>
      <c r="R83" s="5">
        <v>1.0</v>
      </c>
      <c r="S83" s="7">
        <f>IFERROR(__xludf.DUMMYFUNCTION("LARGE(UNIQUE(B83:R83),2)"),12.0)</f>
        <v>12</v>
      </c>
      <c r="T83" s="7">
        <f t="shared" si="22"/>
        <v>0.02898550725</v>
      </c>
    </row>
    <row r="84">
      <c r="A84" s="10">
        <v>13.0</v>
      </c>
      <c r="B84" s="5">
        <v>3.0</v>
      </c>
      <c r="C84" s="5">
        <v>2.0</v>
      </c>
      <c r="D84" s="5">
        <v>5.0</v>
      </c>
      <c r="E84" s="5">
        <v>0.0</v>
      </c>
      <c r="F84" s="5">
        <v>1.0</v>
      </c>
      <c r="G84" s="5">
        <v>4.0</v>
      </c>
      <c r="H84" s="5">
        <v>2.0</v>
      </c>
      <c r="I84" s="5">
        <v>0.0</v>
      </c>
      <c r="J84" s="5">
        <v>3.0</v>
      </c>
      <c r="K84" s="5">
        <v>0.0</v>
      </c>
      <c r="L84" s="5">
        <v>1.0</v>
      </c>
      <c r="M84" s="5">
        <v>1.0</v>
      </c>
      <c r="N84" s="5">
        <v>5.0</v>
      </c>
      <c r="O84" s="5">
        <v>375.0</v>
      </c>
      <c r="P84" s="5">
        <v>2.0</v>
      </c>
      <c r="Q84" s="5">
        <v>2.0</v>
      </c>
      <c r="R84" s="5">
        <v>0.0</v>
      </c>
      <c r="S84" s="7">
        <f>IFERROR(__xludf.DUMMYFUNCTION("LARGE(UNIQUE(B84:R84),2)"),5.0)</f>
        <v>5</v>
      </c>
      <c r="T84" s="7">
        <f t="shared" si="22"/>
        <v>0.01193317422</v>
      </c>
    </row>
    <row r="85">
      <c r="A85" s="10">
        <v>14.0</v>
      </c>
      <c r="B85" s="5">
        <v>1.0</v>
      </c>
      <c r="C85" s="5">
        <v>3.0</v>
      </c>
      <c r="D85" s="5">
        <v>0.0</v>
      </c>
      <c r="E85" s="5">
        <v>1.0</v>
      </c>
      <c r="F85" s="5">
        <v>3.0</v>
      </c>
      <c r="G85" s="5">
        <v>0.0</v>
      </c>
      <c r="H85" s="5">
        <v>10.0</v>
      </c>
      <c r="I85" s="5">
        <v>0.0</v>
      </c>
      <c r="J85" s="5">
        <v>10.0</v>
      </c>
      <c r="K85" s="5">
        <v>3.0</v>
      </c>
      <c r="L85" s="5">
        <v>1.0</v>
      </c>
      <c r="M85" s="5">
        <v>0.0</v>
      </c>
      <c r="N85" s="5">
        <v>21.0</v>
      </c>
      <c r="O85" s="5">
        <v>2.0</v>
      </c>
      <c r="P85" s="5">
        <v>451.0</v>
      </c>
      <c r="Q85" s="5">
        <v>20.0</v>
      </c>
      <c r="R85" s="5">
        <v>1.0</v>
      </c>
      <c r="S85" s="7">
        <f>IFERROR(__xludf.DUMMYFUNCTION("LARGE(UNIQUE(B85:R85),2)"),21.0)</f>
        <v>21</v>
      </c>
      <c r="T85" s="7">
        <f t="shared" si="22"/>
        <v>0.04268292683</v>
      </c>
    </row>
    <row r="86">
      <c r="A86" s="10">
        <v>15.0</v>
      </c>
      <c r="B86" s="5">
        <v>2.0</v>
      </c>
      <c r="C86" s="5">
        <v>3.0</v>
      </c>
      <c r="D86" s="5">
        <v>0.0</v>
      </c>
      <c r="E86" s="5">
        <v>1.0</v>
      </c>
      <c r="F86" s="5">
        <v>1.0</v>
      </c>
      <c r="G86" s="5">
        <v>2.0</v>
      </c>
      <c r="H86" s="5">
        <v>1.0</v>
      </c>
      <c r="I86" s="5">
        <v>0.0</v>
      </c>
      <c r="J86" s="5">
        <v>1.0</v>
      </c>
      <c r="K86" s="5">
        <v>0.0</v>
      </c>
      <c r="L86" s="5">
        <v>0.0</v>
      </c>
      <c r="M86" s="5">
        <v>9.0</v>
      </c>
      <c r="N86" s="5">
        <v>10.0</v>
      </c>
      <c r="O86" s="5">
        <v>3.0</v>
      </c>
      <c r="P86" s="5">
        <v>5.0</v>
      </c>
      <c r="Q86" s="5">
        <v>261.0</v>
      </c>
      <c r="R86" s="5">
        <v>0.0</v>
      </c>
      <c r="S86" s="7">
        <f>IFERROR(__xludf.DUMMYFUNCTION("LARGE(UNIQUE(B86:R86),2)"),10.0)</f>
        <v>10</v>
      </c>
      <c r="T86" s="7">
        <f t="shared" si="22"/>
        <v>0.03125</v>
      </c>
    </row>
    <row r="87">
      <c r="A87" s="10">
        <v>16.0</v>
      </c>
      <c r="B87" s="5">
        <v>0.0</v>
      </c>
      <c r="C87" s="5">
        <v>0.0</v>
      </c>
      <c r="D87" s="5">
        <v>0.0</v>
      </c>
      <c r="E87" s="5">
        <v>0.0</v>
      </c>
      <c r="F87" s="5">
        <v>7.0</v>
      </c>
      <c r="G87" s="5">
        <v>1.0</v>
      </c>
      <c r="H87" s="5">
        <v>4.0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1.0</v>
      </c>
      <c r="O87" s="5">
        <v>2.0</v>
      </c>
      <c r="P87" s="5">
        <v>2.0</v>
      </c>
      <c r="Q87" s="5">
        <v>1.0</v>
      </c>
      <c r="R87" s="5">
        <v>156.0</v>
      </c>
      <c r="S87" s="7">
        <f>IFERROR(__xludf.DUMMYFUNCTION("LARGE(UNIQUE(B87:R87),2)"),7.0)</f>
        <v>7</v>
      </c>
      <c r="T87" s="7">
        <f t="shared" si="22"/>
        <v>0.03867403315</v>
      </c>
    </row>
    <row r="88">
      <c r="A88" s="10"/>
      <c r="B88" s="7">
        <f>IFERROR(__xludf.DUMMYFUNCTION("LARGE(UNIQUE(B71:B87),2)"),10.0)</f>
        <v>10</v>
      </c>
      <c r="C88" s="7">
        <f>IFERROR(__xludf.DUMMYFUNCTION("LARGE(UNIQUE(C71:C87),2)"),15.0)</f>
        <v>15</v>
      </c>
      <c r="D88" s="7">
        <f>IFERROR(__xludf.DUMMYFUNCTION("LARGE(UNIQUE(D71:D87),2)"),20.0)</f>
        <v>20</v>
      </c>
      <c r="E88" s="7">
        <f>IFERROR(__xludf.DUMMYFUNCTION("LARGE(UNIQUE(E71:E87),2)"),3.0)</f>
        <v>3</v>
      </c>
      <c r="F88" s="7">
        <f>IFERROR(__xludf.DUMMYFUNCTION("LARGE(UNIQUE(F71:F87),2)"),7.0)</f>
        <v>7</v>
      </c>
      <c r="G88" s="7">
        <f>IFERROR(__xludf.DUMMYFUNCTION("LARGE(UNIQUE(G71:G87),2)"),11.0)</f>
        <v>11</v>
      </c>
      <c r="H88" s="7">
        <f>IFERROR(__xludf.DUMMYFUNCTION("LARGE(UNIQUE(H71:H87),2)"),10.0)</f>
        <v>10</v>
      </c>
      <c r="I88" s="7">
        <f>IFERROR(__xludf.DUMMYFUNCTION("LARGE(UNIQUE(I71:I87),2)"),10.0)</f>
        <v>10</v>
      </c>
      <c r="J88" s="7">
        <f>IFERROR(__xludf.DUMMYFUNCTION("LARGE(UNIQUE(J71:J87),2)"),16.0)</f>
        <v>16</v>
      </c>
      <c r="K88" s="7">
        <f>IFERROR(__xludf.DUMMYFUNCTION("LARGE(UNIQUE(K71:K87),2)"),3.0)</f>
        <v>3</v>
      </c>
      <c r="L88" s="7">
        <f>IFERROR(__xludf.DUMMYFUNCTION("LARGE(UNIQUE(L71:L87),2)"),7.0)</f>
        <v>7</v>
      </c>
      <c r="M88" s="7">
        <f>IFERROR(__xludf.DUMMYFUNCTION("LARGE(UNIQUE(M71:M87),2)"),9.0)</f>
        <v>9</v>
      </c>
      <c r="N88" s="7">
        <f>IFERROR(__xludf.DUMMYFUNCTION("LARGE(UNIQUE(N71:N87),2)"),21.0)</f>
        <v>21</v>
      </c>
      <c r="O88" s="7">
        <f>IFERROR(__xludf.DUMMYFUNCTION("LARGE(UNIQUE(O71:O87),2)"),9.0)</f>
        <v>9</v>
      </c>
      <c r="P88" s="7">
        <f>IFERROR(__xludf.DUMMYFUNCTION("LARGE(UNIQUE(P71:P87),2)"),12.0)</f>
        <v>12</v>
      </c>
      <c r="Q88" s="7">
        <f>IFERROR(__xludf.DUMMYFUNCTION("LARGE(UNIQUE(Q71:Q87),2)"),20.0)</f>
        <v>20</v>
      </c>
      <c r="R88" s="7">
        <f>IFERROR(__xludf.DUMMYFUNCTION("LARGE(UNIQUE(R71:R87),2)"),11.0)</f>
        <v>11</v>
      </c>
      <c r="S88" s="7">
        <f>max(S71:S87)</f>
        <v>21</v>
      </c>
    </row>
    <row r="89">
      <c r="T89" s="7">
        <f>max(T71:T87)</f>
        <v>0.1764705882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O1" s="1" t="s">
        <v>14</v>
      </c>
    </row>
    <row r="2">
      <c r="A2" s="1">
        <v>0.0</v>
      </c>
      <c r="B2" s="4" t="s">
        <v>15</v>
      </c>
      <c r="C2" s="5">
        <v>152.0</v>
      </c>
      <c r="D2" s="5">
        <v>2645.0</v>
      </c>
      <c r="E2" s="5">
        <v>25.0</v>
      </c>
      <c r="F2" s="5">
        <v>23.0</v>
      </c>
      <c r="G2" s="6">
        <f t="shared" ref="G2:G18" si="1">C2/(C2+E2)</f>
        <v>0.8587570621</v>
      </c>
      <c r="H2" s="6">
        <f t="shared" ref="H2:H18" si="2">C2/(C2+F2)</f>
        <v>0.8685714286</v>
      </c>
      <c r="I2" s="6">
        <f t="shared" ref="I2:I18" si="3">2*H2*G2/(H2+G2)</f>
        <v>0.8636363636</v>
      </c>
      <c r="J2" s="6">
        <f t="shared" ref="J2:J18" si="4">D2/(D2+E2)</f>
        <v>0.9906367041</v>
      </c>
      <c r="K2" s="6">
        <f t="shared" ref="K2:K18" si="5">(C2+D2)/(C2+D2+E2+F2)</f>
        <v>0.9831282953</v>
      </c>
      <c r="L2" s="6">
        <f t="shared" ref="L2:L18" si="6">1-K2</f>
        <v>0.01687170475</v>
      </c>
      <c r="O2" s="7">
        <f t="shared" ref="O2:O18" si="7">F2+C2</f>
        <v>175</v>
      </c>
    </row>
    <row r="3">
      <c r="A3" s="1">
        <v>1.0</v>
      </c>
      <c r="B3" s="4" t="s">
        <v>16</v>
      </c>
      <c r="C3" s="5">
        <v>201.0</v>
      </c>
      <c r="D3" s="5">
        <v>2582.0</v>
      </c>
      <c r="E3" s="5">
        <v>23.0</v>
      </c>
      <c r="F3" s="5">
        <v>39.0</v>
      </c>
      <c r="G3" s="6">
        <f t="shared" si="1"/>
        <v>0.8973214286</v>
      </c>
      <c r="H3" s="6">
        <f t="shared" si="2"/>
        <v>0.8375</v>
      </c>
      <c r="I3" s="6">
        <f t="shared" si="3"/>
        <v>0.8663793103</v>
      </c>
      <c r="J3" s="6">
        <f t="shared" si="4"/>
        <v>0.9911708253</v>
      </c>
      <c r="K3" s="6">
        <f t="shared" si="5"/>
        <v>0.9782073814</v>
      </c>
      <c r="L3" s="6">
        <f t="shared" si="6"/>
        <v>0.02179261863</v>
      </c>
      <c r="O3" s="7">
        <f t="shared" si="7"/>
        <v>240</v>
      </c>
    </row>
    <row r="4">
      <c r="A4" s="1">
        <v>2.0</v>
      </c>
      <c r="B4" s="4" t="s">
        <v>17</v>
      </c>
      <c r="C4" s="5">
        <v>143.0</v>
      </c>
      <c r="D4" s="5">
        <v>2668.0</v>
      </c>
      <c r="E4" s="5">
        <v>15.0</v>
      </c>
      <c r="F4" s="5">
        <v>19.0</v>
      </c>
      <c r="G4" s="6">
        <f t="shared" si="1"/>
        <v>0.9050632911</v>
      </c>
      <c r="H4" s="6">
        <f t="shared" si="2"/>
        <v>0.8827160494</v>
      </c>
      <c r="I4" s="6">
        <f t="shared" si="3"/>
        <v>0.89375</v>
      </c>
      <c r="J4" s="6">
        <f t="shared" si="4"/>
        <v>0.9944092434</v>
      </c>
      <c r="K4" s="6">
        <f t="shared" si="5"/>
        <v>0.9880492091</v>
      </c>
      <c r="L4" s="6">
        <f t="shared" si="6"/>
        <v>0.01195079086</v>
      </c>
      <c r="O4" s="7">
        <f t="shared" si="7"/>
        <v>162</v>
      </c>
    </row>
    <row r="5">
      <c r="A5" s="1">
        <v>3.0</v>
      </c>
      <c r="B5" s="4" t="s">
        <v>18</v>
      </c>
      <c r="C5" s="5">
        <v>26.0</v>
      </c>
      <c r="D5" s="5">
        <v>2816.0</v>
      </c>
      <c r="E5" s="5">
        <v>2.0</v>
      </c>
      <c r="F5" s="5">
        <v>1.0</v>
      </c>
      <c r="G5" s="6">
        <f t="shared" si="1"/>
        <v>0.9285714286</v>
      </c>
      <c r="H5" s="6">
        <f t="shared" si="2"/>
        <v>0.962962963</v>
      </c>
      <c r="I5" s="6">
        <f t="shared" si="3"/>
        <v>0.9454545455</v>
      </c>
      <c r="J5" s="6">
        <f t="shared" si="4"/>
        <v>0.9992902768</v>
      </c>
      <c r="K5" s="6">
        <f t="shared" si="5"/>
        <v>0.9989455185</v>
      </c>
      <c r="L5" s="6">
        <f t="shared" si="6"/>
        <v>0.001054481547</v>
      </c>
      <c r="O5" s="7">
        <f t="shared" si="7"/>
        <v>27</v>
      </c>
    </row>
    <row r="6">
      <c r="A6" s="1">
        <v>4.0</v>
      </c>
      <c r="B6" s="4" t="s">
        <v>19</v>
      </c>
      <c r="C6" s="5">
        <v>45.0</v>
      </c>
      <c r="D6" s="5">
        <v>2779.0</v>
      </c>
      <c r="E6" s="5">
        <v>13.0</v>
      </c>
      <c r="F6" s="5">
        <v>8.0</v>
      </c>
      <c r="G6" s="6">
        <f t="shared" si="1"/>
        <v>0.775862069</v>
      </c>
      <c r="H6" s="6">
        <f t="shared" si="2"/>
        <v>0.8490566038</v>
      </c>
      <c r="I6" s="6">
        <f t="shared" si="3"/>
        <v>0.8108108108</v>
      </c>
      <c r="J6" s="6">
        <f t="shared" si="4"/>
        <v>0.9953438395</v>
      </c>
      <c r="K6" s="6">
        <f t="shared" si="5"/>
        <v>0.9926186292</v>
      </c>
      <c r="L6" s="6">
        <f t="shared" si="6"/>
        <v>0.007381370826</v>
      </c>
      <c r="O6" s="7">
        <f t="shared" si="7"/>
        <v>53</v>
      </c>
    </row>
    <row r="7">
      <c r="A7" s="1">
        <v>5.0</v>
      </c>
      <c r="B7" s="4" t="s">
        <v>20</v>
      </c>
      <c r="C7" s="5">
        <v>163.0</v>
      </c>
      <c r="D7" s="5">
        <v>2638.0</v>
      </c>
      <c r="E7" s="5">
        <v>27.0</v>
      </c>
      <c r="F7" s="5">
        <v>17.0</v>
      </c>
      <c r="G7" s="6">
        <f t="shared" si="1"/>
        <v>0.8578947368</v>
      </c>
      <c r="H7" s="6">
        <f t="shared" si="2"/>
        <v>0.9055555556</v>
      </c>
      <c r="I7" s="6">
        <f t="shared" si="3"/>
        <v>0.8810810811</v>
      </c>
      <c r="J7" s="6">
        <f t="shared" si="4"/>
        <v>0.9898686679</v>
      </c>
      <c r="K7" s="6">
        <f t="shared" si="5"/>
        <v>0.9845342707</v>
      </c>
      <c r="L7" s="6">
        <f t="shared" si="6"/>
        <v>0.01546572935</v>
      </c>
      <c r="O7" s="7">
        <f t="shared" si="7"/>
        <v>180</v>
      </c>
    </row>
    <row r="8">
      <c r="A8" s="1">
        <v>6.0</v>
      </c>
      <c r="B8" s="4" t="s">
        <v>21</v>
      </c>
      <c r="C8" s="5">
        <v>336.0</v>
      </c>
      <c r="D8" s="5">
        <v>2461.0</v>
      </c>
      <c r="E8" s="5">
        <v>24.0</v>
      </c>
      <c r="F8" s="5">
        <v>24.0</v>
      </c>
      <c r="G8" s="6">
        <f t="shared" si="1"/>
        <v>0.9333333333</v>
      </c>
      <c r="H8" s="6">
        <f t="shared" si="2"/>
        <v>0.9333333333</v>
      </c>
      <c r="I8" s="6">
        <f t="shared" si="3"/>
        <v>0.9333333333</v>
      </c>
      <c r="J8" s="6">
        <f t="shared" si="4"/>
        <v>0.9903420523</v>
      </c>
      <c r="K8" s="6">
        <f t="shared" si="5"/>
        <v>0.9831282953</v>
      </c>
      <c r="L8" s="6">
        <f t="shared" si="6"/>
        <v>0.01687170475</v>
      </c>
      <c r="O8" s="7">
        <f t="shared" si="7"/>
        <v>360</v>
      </c>
    </row>
    <row r="9">
      <c r="A9" s="1">
        <v>7.0</v>
      </c>
      <c r="B9" s="4" t="s">
        <v>22</v>
      </c>
      <c r="C9" s="5">
        <v>108.0</v>
      </c>
      <c r="D9" s="5">
        <v>2699.0</v>
      </c>
      <c r="E9" s="5">
        <v>18.0</v>
      </c>
      <c r="F9" s="5">
        <v>20.0</v>
      </c>
      <c r="G9" s="6">
        <f t="shared" si="1"/>
        <v>0.8571428571</v>
      </c>
      <c r="H9" s="6">
        <f t="shared" si="2"/>
        <v>0.84375</v>
      </c>
      <c r="I9" s="6">
        <f t="shared" si="3"/>
        <v>0.8503937008</v>
      </c>
      <c r="J9" s="6">
        <f t="shared" si="4"/>
        <v>0.993375046</v>
      </c>
      <c r="K9" s="6">
        <f t="shared" si="5"/>
        <v>0.9866432337</v>
      </c>
      <c r="L9" s="6">
        <f t="shared" si="6"/>
        <v>0.01335676626</v>
      </c>
      <c r="O9" s="7">
        <f t="shared" si="7"/>
        <v>128</v>
      </c>
    </row>
    <row r="10">
      <c r="A10" s="1">
        <v>8.0</v>
      </c>
      <c r="B10" s="4" t="s">
        <v>23</v>
      </c>
      <c r="C10" s="5">
        <v>247.0</v>
      </c>
      <c r="D10" s="5">
        <v>2562.0</v>
      </c>
      <c r="E10" s="5">
        <v>15.0</v>
      </c>
      <c r="F10" s="5">
        <v>21.0</v>
      </c>
      <c r="G10" s="6">
        <f t="shared" si="1"/>
        <v>0.9427480916</v>
      </c>
      <c r="H10" s="6">
        <f t="shared" si="2"/>
        <v>0.921641791</v>
      </c>
      <c r="I10" s="6">
        <f t="shared" si="3"/>
        <v>0.9320754717</v>
      </c>
      <c r="J10" s="6">
        <f t="shared" si="4"/>
        <v>0.9941792782</v>
      </c>
      <c r="K10" s="6">
        <f t="shared" si="5"/>
        <v>0.9873462214</v>
      </c>
      <c r="L10" s="6">
        <f t="shared" si="6"/>
        <v>0.01265377856</v>
      </c>
      <c r="O10" s="7">
        <f t="shared" si="7"/>
        <v>268</v>
      </c>
    </row>
    <row r="11">
      <c r="A11" s="1">
        <v>9.0</v>
      </c>
      <c r="B11" s="4" t="s">
        <v>24</v>
      </c>
      <c r="C11" s="5">
        <v>14.0</v>
      </c>
      <c r="D11" s="5">
        <v>2827.0</v>
      </c>
      <c r="E11" s="5">
        <v>4.0</v>
      </c>
      <c r="F11" s="5">
        <v>0.0</v>
      </c>
      <c r="G11" s="6">
        <f t="shared" si="1"/>
        <v>0.7777777778</v>
      </c>
      <c r="H11" s="6">
        <f t="shared" si="2"/>
        <v>1</v>
      </c>
      <c r="I11" s="6">
        <f t="shared" si="3"/>
        <v>0.875</v>
      </c>
      <c r="J11" s="6">
        <f t="shared" si="4"/>
        <v>0.9985870717</v>
      </c>
      <c r="K11" s="6">
        <f t="shared" si="5"/>
        <v>0.9985940246</v>
      </c>
      <c r="L11" s="6">
        <f t="shared" si="6"/>
        <v>0.001405975395</v>
      </c>
      <c r="O11" s="7">
        <f t="shared" si="7"/>
        <v>14</v>
      </c>
    </row>
    <row r="12">
      <c r="A12" s="1">
        <v>10.0</v>
      </c>
      <c r="B12" s="4" t="s">
        <v>25</v>
      </c>
      <c r="C12" s="5">
        <v>68.0</v>
      </c>
      <c r="D12" s="5">
        <v>2765.0</v>
      </c>
      <c r="E12" s="5">
        <v>10.0</v>
      </c>
      <c r="F12" s="5">
        <v>2.0</v>
      </c>
      <c r="G12" s="6">
        <f t="shared" si="1"/>
        <v>0.8717948718</v>
      </c>
      <c r="H12" s="6">
        <f t="shared" si="2"/>
        <v>0.9714285714</v>
      </c>
      <c r="I12" s="6">
        <f t="shared" si="3"/>
        <v>0.9189189189</v>
      </c>
      <c r="J12" s="6">
        <f t="shared" si="4"/>
        <v>0.9963963964</v>
      </c>
      <c r="K12" s="6">
        <f t="shared" si="5"/>
        <v>0.9957820738</v>
      </c>
      <c r="L12" s="6">
        <f t="shared" si="6"/>
        <v>0.004217926186</v>
      </c>
      <c r="O12" s="7">
        <f t="shared" si="7"/>
        <v>70</v>
      </c>
    </row>
    <row r="13">
      <c r="A13" s="1">
        <v>11.0</v>
      </c>
      <c r="B13" s="4" t="s">
        <v>26</v>
      </c>
      <c r="C13" s="5">
        <v>170.0</v>
      </c>
      <c r="D13" s="5">
        <v>2655.0</v>
      </c>
      <c r="E13" s="5">
        <v>10.0</v>
      </c>
      <c r="F13" s="5">
        <v>10.0</v>
      </c>
      <c r="G13" s="6">
        <f t="shared" si="1"/>
        <v>0.9444444444</v>
      </c>
      <c r="H13" s="6">
        <f t="shared" si="2"/>
        <v>0.9444444444</v>
      </c>
      <c r="I13" s="6">
        <f t="shared" si="3"/>
        <v>0.9444444444</v>
      </c>
      <c r="J13" s="6">
        <f t="shared" si="4"/>
        <v>0.9962476548</v>
      </c>
      <c r="K13" s="6">
        <f t="shared" si="5"/>
        <v>0.992970123</v>
      </c>
      <c r="L13" s="6">
        <f t="shared" si="6"/>
        <v>0.007029876977</v>
      </c>
      <c r="O13" s="7">
        <f t="shared" si="7"/>
        <v>180</v>
      </c>
    </row>
    <row r="14">
      <c r="A14" s="1">
        <v>12.0</v>
      </c>
      <c r="B14" s="4" t="s">
        <v>27</v>
      </c>
      <c r="C14" s="5">
        <v>195.0</v>
      </c>
      <c r="D14" s="5">
        <v>2617.0</v>
      </c>
      <c r="E14" s="5">
        <v>21.0</v>
      </c>
      <c r="F14" s="5">
        <v>12.0</v>
      </c>
      <c r="G14" s="6">
        <f t="shared" si="1"/>
        <v>0.9027777778</v>
      </c>
      <c r="H14" s="6">
        <f t="shared" si="2"/>
        <v>0.9420289855</v>
      </c>
      <c r="I14" s="6">
        <f t="shared" si="3"/>
        <v>0.9219858156</v>
      </c>
      <c r="J14" s="6">
        <f t="shared" si="4"/>
        <v>0.9920394238</v>
      </c>
      <c r="K14" s="6">
        <f t="shared" si="5"/>
        <v>0.988400703</v>
      </c>
      <c r="L14" s="6">
        <f t="shared" si="6"/>
        <v>0.01159929701</v>
      </c>
      <c r="O14" s="7">
        <f t="shared" si="7"/>
        <v>207</v>
      </c>
    </row>
    <row r="15">
      <c r="A15" s="1">
        <v>13.0</v>
      </c>
      <c r="B15" s="4" t="s">
        <v>28</v>
      </c>
      <c r="C15" s="5">
        <v>231.0</v>
      </c>
      <c r="D15" s="5">
        <v>2586.0</v>
      </c>
      <c r="E15" s="5">
        <v>14.0</v>
      </c>
      <c r="F15" s="5">
        <v>14.0</v>
      </c>
      <c r="G15" s="6">
        <f t="shared" si="1"/>
        <v>0.9428571429</v>
      </c>
      <c r="H15" s="6">
        <f t="shared" si="2"/>
        <v>0.9428571429</v>
      </c>
      <c r="I15" s="6">
        <f t="shared" si="3"/>
        <v>0.9428571429</v>
      </c>
      <c r="J15" s="6">
        <f t="shared" si="4"/>
        <v>0.9946153846</v>
      </c>
      <c r="K15" s="6">
        <f t="shared" si="5"/>
        <v>0.9901581722</v>
      </c>
      <c r="L15" s="6">
        <f t="shared" si="6"/>
        <v>0.009841827768</v>
      </c>
      <c r="O15" s="7">
        <f t="shared" si="7"/>
        <v>245</v>
      </c>
    </row>
    <row r="16">
      <c r="A16" s="1">
        <v>14.0</v>
      </c>
      <c r="B16" s="4" t="s">
        <v>29</v>
      </c>
      <c r="C16" s="5">
        <v>300.0</v>
      </c>
      <c r="D16" s="5">
        <v>2491.0</v>
      </c>
      <c r="E16" s="5">
        <v>18.0</v>
      </c>
      <c r="F16" s="5">
        <v>36.0</v>
      </c>
      <c r="G16" s="6">
        <f t="shared" si="1"/>
        <v>0.9433962264</v>
      </c>
      <c r="H16" s="6">
        <f t="shared" si="2"/>
        <v>0.8928571429</v>
      </c>
      <c r="I16" s="6">
        <f t="shared" si="3"/>
        <v>0.9174311927</v>
      </c>
      <c r="J16" s="6">
        <f t="shared" si="4"/>
        <v>0.992825827</v>
      </c>
      <c r="K16" s="6">
        <f t="shared" si="5"/>
        <v>0.9810193322</v>
      </c>
      <c r="L16" s="6">
        <f t="shared" si="6"/>
        <v>0.01898066784</v>
      </c>
      <c r="O16" s="7">
        <f t="shared" si="7"/>
        <v>336</v>
      </c>
    </row>
    <row r="17">
      <c r="A17" s="1">
        <v>15.0</v>
      </c>
      <c r="B17" s="4" t="s">
        <v>30</v>
      </c>
      <c r="C17" s="5">
        <v>103.0</v>
      </c>
      <c r="D17" s="5">
        <v>2706.0</v>
      </c>
      <c r="E17" s="5">
        <v>21.0</v>
      </c>
      <c r="F17" s="5">
        <v>15.0</v>
      </c>
      <c r="G17" s="6">
        <f t="shared" si="1"/>
        <v>0.8306451613</v>
      </c>
      <c r="H17" s="6">
        <f t="shared" si="2"/>
        <v>0.8728813559</v>
      </c>
      <c r="I17" s="6">
        <f t="shared" si="3"/>
        <v>0.8512396694</v>
      </c>
      <c r="J17" s="6">
        <f t="shared" si="4"/>
        <v>0.9922992299</v>
      </c>
      <c r="K17" s="6">
        <f t="shared" si="5"/>
        <v>0.9873462214</v>
      </c>
      <c r="L17" s="6">
        <f t="shared" si="6"/>
        <v>0.01265377856</v>
      </c>
      <c r="O17" s="7">
        <f t="shared" si="7"/>
        <v>118</v>
      </c>
    </row>
    <row r="18">
      <c r="A18" s="1">
        <v>16.0</v>
      </c>
      <c r="B18" s="4" t="s">
        <v>31</v>
      </c>
      <c r="C18" s="5">
        <v>77.0</v>
      </c>
      <c r="D18" s="5">
        <v>2757.0</v>
      </c>
      <c r="E18" s="5">
        <v>6.0</v>
      </c>
      <c r="F18" s="5">
        <v>5.0</v>
      </c>
      <c r="G18" s="6">
        <f t="shared" si="1"/>
        <v>0.9277108434</v>
      </c>
      <c r="H18" s="6">
        <f t="shared" si="2"/>
        <v>0.9390243902</v>
      </c>
      <c r="I18" s="6">
        <f t="shared" si="3"/>
        <v>0.9333333333</v>
      </c>
      <c r="J18" s="6">
        <f t="shared" si="4"/>
        <v>0.9978284473</v>
      </c>
      <c r="K18" s="6">
        <f t="shared" si="5"/>
        <v>0.9961335677</v>
      </c>
      <c r="L18" s="6">
        <f t="shared" si="6"/>
        <v>0.003866432337</v>
      </c>
      <c r="O18" s="7">
        <f t="shared" si="7"/>
        <v>82</v>
      </c>
    </row>
    <row r="19">
      <c r="A19" s="2" t="s">
        <v>32</v>
      </c>
      <c r="C19" s="7">
        <f t="shared" ref="C19:F19" si="8">SUM(C2:C18)</f>
        <v>2579</v>
      </c>
      <c r="D19" s="7">
        <f t="shared" si="8"/>
        <v>45254</v>
      </c>
      <c r="E19" s="7">
        <f t="shared" si="8"/>
        <v>266</v>
      </c>
      <c r="F19" s="7">
        <f t="shared" si="8"/>
        <v>266</v>
      </c>
      <c r="G19" s="8">
        <v>0.9065026362038664</v>
      </c>
      <c r="H19" s="8">
        <v>0.9065026362038664</v>
      </c>
      <c r="I19" s="8">
        <v>0.9065026362038664</v>
      </c>
      <c r="J19" s="8">
        <v>0.9941564147627416</v>
      </c>
      <c r="K19" s="8">
        <v>0.9890003101416314</v>
      </c>
      <c r="L19" s="8">
        <v>0.010999689858368633</v>
      </c>
      <c r="M19" s="8">
        <v>0.9065026362038665</v>
      </c>
      <c r="N19" s="8">
        <v>0.9065026362038665</v>
      </c>
      <c r="O19" s="7">
        <f>SUM(O2:O18)</f>
        <v>2845</v>
      </c>
    </row>
    <row r="20">
      <c r="G20" s="6">
        <f t="shared" ref="G20:K20" si="9">MIN(G2:G19)</f>
        <v>0.775862069</v>
      </c>
      <c r="H20" s="6">
        <f t="shared" si="9"/>
        <v>0.8375</v>
      </c>
      <c r="I20" s="6">
        <f t="shared" si="9"/>
        <v>0.8108108108</v>
      </c>
      <c r="J20" s="6">
        <f t="shared" si="9"/>
        <v>0.9898686679</v>
      </c>
      <c r="K20" s="6">
        <f t="shared" si="9"/>
        <v>0.9782073814</v>
      </c>
    </row>
    <row r="21">
      <c r="G21" s="6">
        <f t="shared" ref="G21:K21" si="10">max(G2:G18)</f>
        <v>0.9444444444</v>
      </c>
      <c r="H21" s="6">
        <f t="shared" si="10"/>
        <v>1</v>
      </c>
      <c r="I21" s="6">
        <f t="shared" si="10"/>
        <v>0.9454545455</v>
      </c>
      <c r="J21" s="6">
        <f t="shared" si="10"/>
        <v>0.9992902768</v>
      </c>
      <c r="K21" s="6">
        <f t="shared" si="10"/>
        <v>0.9989455185</v>
      </c>
    </row>
    <row r="23">
      <c r="A23" s="9" t="s">
        <v>33</v>
      </c>
    </row>
    <row r="24">
      <c r="A24" s="1" t="s">
        <v>34</v>
      </c>
      <c r="B24" s="1">
        <v>0.0</v>
      </c>
      <c r="C24" s="1">
        <v>1.0</v>
      </c>
      <c r="D24" s="1">
        <v>2.0</v>
      </c>
      <c r="E24" s="1">
        <v>3.0</v>
      </c>
      <c r="F24" s="1">
        <v>4.0</v>
      </c>
      <c r="G24" s="1">
        <v>5.0</v>
      </c>
      <c r="H24" s="1">
        <v>6.0</v>
      </c>
      <c r="I24" s="1">
        <v>7.0</v>
      </c>
      <c r="J24" s="1">
        <v>8.0</v>
      </c>
      <c r="K24" s="1">
        <v>9.0</v>
      </c>
      <c r="L24" s="1">
        <v>10.0</v>
      </c>
      <c r="M24" s="1">
        <v>11.0</v>
      </c>
      <c r="N24" s="1">
        <v>12.0</v>
      </c>
      <c r="O24" s="1">
        <v>13.0</v>
      </c>
      <c r="P24" s="1">
        <v>14.0</v>
      </c>
      <c r="Q24" s="1">
        <v>15.0</v>
      </c>
      <c r="R24" s="1">
        <v>16.0</v>
      </c>
      <c r="S24" s="1" t="s">
        <v>35</v>
      </c>
      <c r="T24" s="1" t="s">
        <v>36</v>
      </c>
    </row>
    <row r="25">
      <c r="A25" s="10">
        <v>0.0</v>
      </c>
      <c r="B25" s="5">
        <v>152.0</v>
      </c>
      <c r="C25" s="5">
        <v>6.0</v>
      </c>
      <c r="D25" s="5">
        <v>5.0</v>
      </c>
      <c r="E25" s="5">
        <v>0.0</v>
      </c>
      <c r="F25" s="5">
        <v>0.0</v>
      </c>
      <c r="G25" s="5">
        <v>1.0</v>
      </c>
      <c r="H25" s="5">
        <v>1.0</v>
      </c>
      <c r="I25" s="5">
        <v>5.0</v>
      </c>
      <c r="J25" s="5">
        <v>4.0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1.0</v>
      </c>
      <c r="Q25" s="5">
        <v>2.0</v>
      </c>
      <c r="R25" s="5">
        <v>0.0</v>
      </c>
      <c r="S25" s="7">
        <f>IFERROR(__xludf.DUMMYFUNCTION("LARGE(UNIQUE(B25:R25),2)"),6.0)</f>
        <v>6</v>
      </c>
      <c r="T25" s="7">
        <f t="shared" ref="T25:T41" si="11">S25/O2</f>
        <v>0.03428571429</v>
      </c>
    </row>
    <row r="26">
      <c r="A26" s="10">
        <v>1.0</v>
      </c>
      <c r="B26" s="5">
        <v>4.0</v>
      </c>
      <c r="C26" s="5">
        <v>201.0</v>
      </c>
      <c r="D26" s="5">
        <v>7.0</v>
      </c>
      <c r="E26" s="5">
        <v>0.0</v>
      </c>
      <c r="F26" s="5">
        <v>0.0</v>
      </c>
      <c r="G26" s="5">
        <v>4.0</v>
      </c>
      <c r="H26" s="5">
        <v>1.0</v>
      </c>
      <c r="I26" s="5">
        <v>1.0</v>
      </c>
      <c r="J26" s="5">
        <v>2.0</v>
      </c>
      <c r="K26" s="5">
        <v>0.0</v>
      </c>
      <c r="L26" s="5">
        <v>0.0</v>
      </c>
      <c r="M26" s="5">
        <v>0.0</v>
      </c>
      <c r="N26" s="5">
        <v>0.0</v>
      </c>
      <c r="O26" s="5">
        <v>2.0</v>
      </c>
      <c r="P26" s="5">
        <v>1.0</v>
      </c>
      <c r="Q26" s="5">
        <v>1.0</v>
      </c>
      <c r="R26" s="5">
        <v>0.0</v>
      </c>
      <c r="S26" s="7">
        <f>IFERROR(__xludf.DUMMYFUNCTION("LARGE(UNIQUE(B26:R26),2)"),7.0)</f>
        <v>7</v>
      </c>
      <c r="T26" s="7">
        <f t="shared" si="11"/>
        <v>0.02916666667</v>
      </c>
    </row>
    <row r="27">
      <c r="A27" s="10">
        <v>2.0</v>
      </c>
      <c r="B27" s="5">
        <v>4.0</v>
      </c>
      <c r="C27" s="5">
        <v>7.0</v>
      </c>
      <c r="D27" s="5">
        <v>143.0</v>
      </c>
      <c r="E27" s="5">
        <v>0.0</v>
      </c>
      <c r="F27" s="5">
        <v>0.0</v>
      </c>
      <c r="G27" s="5">
        <v>1.0</v>
      </c>
      <c r="H27" s="5">
        <v>1.0</v>
      </c>
      <c r="I27" s="5">
        <v>1.0</v>
      </c>
      <c r="J27" s="5">
        <v>1.0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7">
        <f>IFERROR(__xludf.DUMMYFUNCTION("LARGE(UNIQUE(B27:R27),2)"),7.0)</f>
        <v>7</v>
      </c>
      <c r="T27" s="7">
        <f t="shared" si="11"/>
        <v>0.04320987654</v>
      </c>
    </row>
    <row r="28">
      <c r="A28" s="10">
        <v>3.0</v>
      </c>
      <c r="B28" s="5">
        <v>0.0</v>
      </c>
      <c r="C28" s="5">
        <v>0.0</v>
      </c>
      <c r="D28" s="5">
        <v>0.0</v>
      </c>
      <c r="E28" s="5">
        <v>26.0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1.0</v>
      </c>
      <c r="N28" s="5">
        <v>1.0</v>
      </c>
      <c r="O28" s="5">
        <v>0.0</v>
      </c>
      <c r="P28" s="5">
        <v>0.0</v>
      </c>
      <c r="Q28" s="5">
        <v>0.0</v>
      </c>
      <c r="R28" s="5">
        <v>0.0</v>
      </c>
      <c r="S28" s="7">
        <f>IFERROR(__xludf.DUMMYFUNCTION("LARGE(UNIQUE(B28:R28),2)"),1.0)</f>
        <v>1</v>
      </c>
      <c r="T28" s="7">
        <f t="shared" si="11"/>
        <v>0.03703703704</v>
      </c>
    </row>
    <row r="29">
      <c r="A29" s="10">
        <v>4.0</v>
      </c>
      <c r="B29" s="5">
        <v>0.0</v>
      </c>
      <c r="C29" s="5">
        <v>0.0</v>
      </c>
      <c r="D29" s="5">
        <v>0.0</v>
      </c>
      <c r="E29" s="5">
        <v>0.0</v>
      </c>
      <c r="F29" s="5">
        <v>45.0</v>
      </c>
      <c r="G29" s="5">
        <v>1.0</v>
      </c>
      <c r="H29" s="5">
        <v>6.0</v>
      </c>
      <c r="I29" s="5">
        <v>1.0</v>
      </c>
      <c r="J29" s="5">
        <v>1.0</v>
      </c>
      <c r="K29" s="5">
        <v>0.0</v>
      </c>
      <c r="L29" s="5">
        <v>0.0</v>
      </c>
      <c r="M29" s="5">
        <v>0.0</v>
      </c>
      <c r="N29" s="5">
        <v>1.0</v>
      </c>
      <c r="O29" s="5">
        <v>1.0</v>
      </c>
      <c r="P29" s="5">
        <v>0.0</v>
      </c>
      <c r="Q29" s="5">
        <v>0.0</v>
      </c>
      <c r="R29" s="5">
        <v>2.0</v>
      </c>
      <c r="S29" s="7">
        <f>IFERROR(__xludf.DUMMYFUNCTION("LARGE(UNIQUE(B29:R29),2)"),6.0)</f>
        <v>6</v>
      </c>
      <c r="T29" s="7">
        <f t="shared" si="11"/>
        <v>0.1132075472</v>
      </c>
    </row>
    <row r="30">
      <c r="A30" s="10">
        <v>5.0</v>
      </c>
      <c r="B30" s="5">
        <v>2.0</v>
      </c>
      <c r="C30" s="5">
        <v>10.0</v>
      </c>
      <c r="D30" s="5">
        <v>3.0</v>
      </c>
      <c r="E30" s="5">
        <v>0.0</v>
      </c>
      <c r="F30" s="5">
        <v>0.0</v>
      </c>
      <c r="G30" s="5">
        <v>163.0</v>
      </c>
      <c r="H30" s="5">
        <v>6.0</v>
      </c>
      <c r="I30" s="5">
        <v>2.0</v>
      </c>
      <c r="J30" s="5">
        <v>1.0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1.0</v>
      </c>
      <c r="Q30" s="5">
        <v>2.0</v>
      </c>
      <c r="R30" s="5">
        <v>0.0</v>
      </c>
      <c r="S30" s="7">
        <f>IFERROR(__xludf.DUMMYFUNCTION("LARGE(UNIQUE(B30:R30),2)"),10.0)</f>
        <v>10</v>
      </c>
      <c r="T30" s="7">
        <f t="shared" si="11"/>
        <v>0.05555555556</v>
      </c>
    </row>
    <row r="31">
      <c r="A31" s="10">
        <v>6.0</v>
      </c>
      <c r="B31" s="5">
        <v>0.0</v>
      </c>
      <c r="C31" s="5">
        <v>6.0</v>
      </c>
      <c r="D31" s="5">
        <v>0.0</v>
      </c>
      <c r="E31" s="5">
        <v>0.0</v>
      </c>
      <c r="F31" s="5">
        <v>3.0</v>
      </c>
      <c r="G31" s="5">
        <v>2.0</v>
      </c>
      <c r="H31" s="5">
        <v>336.0</v>
      </c>
      <c r="I31" s="5">
        <v>1.0</v>
      </c>
      <c r="J31" s="5">
        <v>1.0</v>
      </c>
      <c r="K31" s="5">
        <v>0.0</v>
      </c>
      <c r="L31" s="5">
        <v>0.0</v>
      </c>
      <c r="M31" s="5">
        <v>0.0</v>
      </c>
      <c r="N31" s="5">
        <v>1.0</v>
      </c>
      <c r="O31" s="5">
        <v>0.0</v>
      </c>
      <c r="P31" s="5">
        <v>7.0</v>
      </c>
      <c r="Q31" s="5">
        <v>2.0</v>
      </c>
      <c r="R31" s="5">
        <v>1.0</v>
      </c>
      <c r="S31" s="7">
        <f>IFERROR(__xludf.DUMMYFUNCTION("LARGE(UNIQUE(B31:R31),2)"),7.0)</f>
        <v>7</v>
      </c>
      <c r="T31" s="7">
        <f t="shared" si="11"/>
        <v>0.01944444444</v>
      </c>
    </row>
    <row r="32">
      <c r="A32" s="10">
        <v>7.0</v>
      </c>
      <c r="B32" s="5">
        <v>7.0</v>
      </c>
      <c r="C32" s="5">
        <v>3.0</v>
      </c>
      <c r="D32" s="5">
        <v>1.0</v>
      </c>
      <c r="E32" s="5">
        <v>0.0</v>
      </c>
      <c r="F32" s="5">
        <v>1.0</v>
      </c>
      <c r="G32" s="5">
        <v>3.0</v>
      </c>
      <c r="H32" s="5">
        <v>0.0</v>
      </c>
      <c r="I32" s="5">
        <v>108.0</v>
      </c>
      <c r="J32" s="5">
        <v>2.0</v>
      </c>
      <c r="K32" s="5">
        <v>0.0</v>
      </c>
      <c r="L32" s="5">
        <v>0.0</v>
      </c>
      <c r="M32" s="5">
        <v>0.0</v>
      </c>
      <c r="N32" s="5">
        <v>0.0</v>
      </c>
      <c r="O32" s="5">
        <v>1.0</v>
      </c>
      <c r="P32" s="5">
        <v>0.0</v>
      </c>
      <c r="Q32" s="5">
        <v>0.0</v>
      </c>
      <c r="R32" s="5">
        <v>0.0</v>
      </c>
      <c r="S32" s="7">
        <f>IFERROR(__xludf.DUMMYFUNCTION("LARGE(UNIQUE(B32:R32),2)"),7.0)</f>
        <v>7</v>
      </c>
      <c r="T32" s="7">
        <f t="shared" si="11"/>
        <v>0.0546875</v>
      </c>
    </row>
    <row r="33">
      <c r="A33" s="10">
        <v>8.0</v>
      </c>
      <c r="B33" s="5">
        <v>2.0</v>
      </c>
      <c r="C33" s="5">
        <v>2.0</v>
      </c>
      <c r="D33" s="5">
        <v>0.0</v>
      </c>
      <c r="E33" s="5">
        <v>0.0</v>
      </c>
      <c r="F33" s="5">
        <v>0.0</v>
      </c>
      <c r="G33" s="5">
        <v>2.0</v>
      </c>
      <c r="H33" s="5">
        <v>1.0</v>
      </c>
      <c r="I33" s="5">
        <v>3.0</v>
      </c>
      <c r="J33" s="5">
        <v>247.0</v>
      </c>
      <c r="K33" s="5">
        <v>0.0</v>
      </c>
      <c r="L33" s="5">
        <v>1.0</v>
      </c>
      <c r="M33" s="5">
        <v>0.0</v>
      </c>
      <c r="N33" s="5">
        <v>0.0</v>
      </c>
      <c r="O33" s="5">
        <v>0.0</v>
      </c>
      <c r="P33" s="5">
        <v>3.0</v>
      </c>
      <c r="Q33" s="5">
        <v>1.0</v>
      </c>
      <c r="R33" s="5">
        <v>0.0</v>
      </c>
      <c r="S33" s="7">
        <f>IFERROR(__xludf.DUMMYFUNCTION("LARGE(UNIQUE(B33:R33),2)"),3.0)</f>
        <v>3</v>
      </c>
      <c r="T33" s="7">
        <f t="shared" si="11"/>
        <v>0.01119402985</v>
      </c>
    </row>
    <row r="34">
      <c r="A34" s="10">
        <v>9.0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3.0</v>
      </c>
      <c r="K34" s="5">
        <v>14.0</v>
      </c>
      <c r="L34" s="5">
        <v>0.0</v>
      </c>
      <c r="M34" s="5">
        <v>0.0</v>
      </c>
      <c r="N34" s="5">
        <v>0.0</v>
      </c>
      <c r="O34" s="5">
        <v>0.0</v>
      </c>
      <c r="P34" s="5">
        <v>1.0</v>
      </c>
      <c r="Q34" s="5">
        <v>0.0</v>
      </c>
      <c r="R34" s="5">
        <v>0.0</v>
      </c>
      <c r="S34" s="7">
        <f>IFERROR(__xludf.DUMMYFUNCTION("LARGE(UNIQUE(B34:R34),2)"),3.0)</f>
        <v>3</v>
      </c>
      <c r="T34" s="7">
        <f t="shared" si="11"/>
        <v>0.2142857143</v>
      </c>
    </row>
    <row r="35">
      <c r="A35" s="10">
        <v>10.0</v>
      </c>
      <c r="B35" s="5">
        <v>1.0</v>
      </c>
      <c r="C35" s="5">
        <v>0.0</v>
      </c>
      <c r="D35" s="5">
        <v>2.0</v>
      </c>
      <c r="E35" s="5">
        <v>0.0</v>
      </c>
      <c r="F35" s="5">
        <v>0.0</v>
      </c>
      <c r="G35" s="5">
        <v>0.0</v>
      </c>
      <c r="H35" s="5">
        <v>0.0</v>
      </c>
      <c r="I35" s="5">
        <v>5.0</v>
      </c>
      <c r="J35" s="5">
        <v>1.0</v>
      </c>
      <c r="K35" s="5">
        <v>0.0</v>
      </c>
      <c r="L35" s="5">
        <v>68.0</v>
      </c>
      <c r="M35" s="5">
        <v>0.0</v>
      </c>
      <c r="N35" s="5">
        <v>0.0</v>
      </c>
      <c r="O35" s="5">
        <v>1.0</v>
      </c>
      <c r="P35" s="5">
        <v>0.0</v>
      </c>
      <c r="Q35" s="5">
        <v>0.0</v>
      </c>
      <c r="R35" s="5">
        <v>0.0</v>
      </c>
      <c r="S35" s="7">
        <f>IFERROR(__xludf.DUMMYFUNCTION("LARGE(UNIQUE(B35:R35),2)"),5.0)</f>
        <v>5</v>
      </c>
      <c r="T35" s="7">
        <f t="shared" si="11"/>
        <v>0.07142857143</v>
      </c>
    </row>
    <row r="36">
      <c r="A36" s="10">
        <v>11.0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1.0</v>
      </c>
      <c r="I36" s="5">
        <v>0.0</v>
      </c>
      <c r="J36" s="5">
        <v>0.0</v>
      </c>
      <c r="K36" s="5">
        <v>0.0</v>
      </c>
      <c r="L36" s="5">
        <v>0.0</v>
      </c>
      <c r="M36" s="5">
        <v>170.0</v>
      </c>
      <c r="N36" s="5">
        <v>1.0</v>
      </c>
      <c r="O36" s="5">
        <v>4.0</v>
      </c>
      <c r="P36" s="5">
        <v>3.0</v>
      </c>
      <c r="Q36" s="5">
        <v>1.0</v>
      </c>
      <c r="R36" s="5">
        <v>0.0</v>
      </c>
      <c r="S36" s="7">
        <f>IFERROR(__xludf.DUMMYFUNCTION("LARGE(UNIQUE(B36:R36),2)"),4.0)</f>
        <v>4</v>
      </c>
      <c r="T36" s="7">
        <f t="shared" si="11"/>
        <v>0.02222222222</v>
      </c>
    </row>
    <row r="37">
      <c r="A37" s="10">
        <v>12.0</v>
      </c>
      <c r="B37" s="5">
        <v>0.0</v>
      </c>
      <c r="C37" s="5">
        <v>0.0</v>
      </c>
      <c r="D37" s="5">
        <v>0.0</v>
      </c>
      <c r="E37" s="5">
        <v>0.0</v>
      </c>
      <c r="F37" s="5">
        <v>1.0</v>
      </c>
      <c r="G37" s="5">
        <v>0.0</v>
      </c>
      <c r="H37" s="5">
        <v>1.0</v>
      </c>
      <c r="I37" s="5">
        <v>0.0</v>
      </c>
      <c r="J37" s="5">
        <v>0.0</v>
      </c>
      <c r="K37" s="5">
        <v>0.0</v>
      </c>
      <c r="L37" s="5">
        <v>0.0</v>
      </c>
      <c r="M37" s="5">
        <v>3.0</v>
      </c>
      <c r="N37" s="5">
        <v>195.0</v>
      </c>
      <c r="O37" s="5">
        <v>4.0</v>
      </c>
      <c r="P37" s="5">
        <v>9.0</v>
      </c>
      <c r="Q37" s="5">
        <v>3.0</v>
      </c>
      <c r="R37" s="5">
        <v>0.0</v>
      </c>
      <c r="S37" s="7">
        <f>IFERROR(__xludf.DUMMYFUNCTION("LARGE(UNIQUE(B37:R37),2)"),9.0)</f>
        <v>9</v>
      </c>
      <c r="T37" s="7">
        <f t="shared" si="11"/>
        <v>0.04347826087</v>
      </c>
    </row>
    <row r="38">
      <c r="A38" s="10">
        <v>13.0</v>
      </c>
      <c r="B38" s="5">
        <v>1.0</v>
      </c>
      <c r="C38" s="5">
        <v>1.0</v>
      </c>
      <c r="D38" s="5">
        <v>0.0</v>
      </c>
      <c r="E38" s="5">
        <v>1.0</v>
      </c>
      <c r="F38" s="5">
        <v>1.0</v>
      </c>
      <c r="G38" s="5">
        <v>1.0</v>
      </c>
      <c r="H38" s="5">
        <v>0.0</v>
      </c>
      <c r="I38" s="5">
        <v>0.0</v>
      </c>
      <c r="J38" s="5">
        <v>0.0</v>
      </c>
      <c r="K38" s="5">
        <v>0.0</v>
      </c>
      <c r="L38" s="5">
        <v>1.0</v>
      </c>
      <c r="M38" s="5">
        <v>3.0</v>
      </c>
      <c r="N38" s="5">
        <v>1.0</v>
      </c>
      <c r="O38" s="5">
        <v>231.0</v>
      </c>
      <c r="P38" s="5">
        <v>2.0</v>
      </c>
      <c r="Q38" s="5">
        <v>0.0</v>
      </c>
      <c r="R38" s="5">
        <v>2.0</v>
      </c>
      <c r="S38" s="7">
        <f>IFERROR(__xludf.DUMMYFUNCTION("LARGE(UNIQUE(B38:R38),2)"),3.0)</f>
        <v>3</v>
      </c>
      <c r="T38" s="7">
        <f t="shared" si="11"/>
        <v>0.01224489796</v>
      </c>
    </row>
    <row r="39">
      <c r="A39" s="10">
        <v>14.0</v>
      </c>
      <c r="B39" s="5">
        <v>0.0</v>
      </c>
      <c r="C39" s="5">
        <v>0.0</v>
      </c>
      <c r="D39" s="5">
        <v>0.0</v>
      </c>
      <c r="E39" s="5">
        <v>0.0</v>
      </c>
      <c r="F39" s="5">
        <v>1.0</v>
      </c>
      <c r="G39" s="5">
        <v>0.0</v>
      </c>
      <c r="H39" s="5">
        <v>3.0</v>
      </c>
      <c r="I39" s="5">
        <v>1.0</v>
      </c>
      <c r="J39" s="5">
        <v>5.0</v>
      </c>
      <c r="K39" s="5">
        <v>0.0</v>
      </c>
      <c r="L39" s="5">
        <v>0.0</v>
      </c>
      <c r="M39" s="5">
        <v>0.0</v>
      </c>
      <c r="N39" s="5">
        <v>4.0</v>
      </c>
      <c r="O39" s="5">
        <v>1.0</v>
      </c>
      <c r="P39" s="5">
        <v>300.0</v>
      </c>
      <c r="Q39" s="5">
        <v>3.0</v>
      </c>
      <c r="R39" s="5">
        <v>0.0</v>
      </c>
      <c r="S39" s="7">
        <f>IFERROR(__xludf.DUMMYFUNCTION("LARGE(UNIQUE(B39:R39),2)"),5.0)</f>
        <v>5</v>
      </c>
      <c r="T39" s="7">
        <f t="shared" si="11"/>
        <v>0.01488095238</v>
      </c>
    </row>
    <row r="40">
      <c r="A40" s="10">
        <v>15.0</v>
      </c>
      <c r="B40" s="5">
        <v>2.0</v>
      </c>
      <c r="C40" s="5">
        <v>3.0</v>
      </c>
      <c r="D40" s="5">
        <v>0.0</v>
      </c>
      <c r="E40" s="5">
        <v>0.0</v>
      </c>
      <c r="F40" s="5">
        <v>0.0</v>
      </c>
      <c r="G40" s="5">
        <v>1.0</v>
      </c>
      <c r="H40" s="5">
        <v>1.0</v>
      </c>
      <c r="I40" s="5">
        <v>0.0</v>
      </c>
      <c r="J40" s="5">
        <v>0.0</v>
      </c>
      <c r="K40" s="5">
        <v>0.0</v>
      </c>
      <c r="L40" s="5">
        <v>0.0</v>
      </c>
      <c r="M40" s="5">
        <v>3.0</v>
      </c>
      <c r="N40" s="5">
        <v>3.0</v>
      </c>
      <c r="O40" s="5">
        <v>0.0</v>
      </c>
      <c r="P40" s="5">
        <v>8.0</v>
      </c>
      <c r="Q40" s="5">
        <v>103.0</v>
      </c>
      <c r="R40" s="5">
        <v>0.0</v>
      </c>
      <c r="S40" s="7">
        <f>IFERROR(__xludf.DUMMYFUNCTION("LARGE(UNIQUE(B40:R40),2)"),8.0)</f>
        <v>8</v>
      </c>
      <c r="T40" s="7">
        <f t="shared" si="11"/>
        <v>0.06779661017</v>
      </c>
    </row>
    <row r="41">
      <c r="A41" s="10">
        <v>16.0</v>
      </c>
      <c r="B41" s="5">
        <v>0.0</v>
      </c>
      <c r="C41" s="5">
        <v>1.0</v>
      </c>
      <c r="D41" s="5">
        <v>1.0</v>
      </c>
      <c r="E41" s="5">
        <v>0.0</v>
      </c>
      <c r="F41" s="5">
        <v>1.0</v>
      </c>
      <c r="G41" s="5">
        <v>1.0</v>
      </c>
      <c r="H41" s="5">
        <v>2.0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77.0</v>
      </c>
      <c r="S41" s="7">
        <f>IFERROR(__xludf.DUMMYFUNCTION("LARGE(UNIQUE(B41:R41),2)"),2.0)</f>
        <v>2</v>
      </c>
      <c r="T41" s="7">
        <f t="shared" si="11"/>
        <v>0.0243902439</v>
      </c>
    </row>
    <row r="42">
      <c r="A42" s="10"/>
      <c r="B42" s="7">
        <f>IFERROR(__xludf.DUMMYFUNCTION("LARGE(UNIQUE(B25:B41),2)"),7.0)</f>
        <v>7</v>
      </c>
      <c r="C42" s="7">
        <f>IFERROR(__xludf.DUMMYFUNCTION("LARGE(UNIQUE(C25:C41),2)"),10.0)</f>
        <v>10</v>
      </c>
      <c r="D42" s="7">
        <f>IFERROR(__xludf.DUMMYFUNCTION("LARGE(UNIQUE(D25:D41),2)"),7.0)</f>
        <v>7</v>
      </c>
      <c r="E42" s="7">
        <f>IFERROR(__xludf.DUMMYFUNCTION("LARGE(UNIQUE(E25:E41),2)"),1.0)</f>
        <v>1</v>
      </c>
      <c r="F42" s="7">
        <f>IFERROR(__xludf.DUMMYFUNCTION("LARGE(UNIQUE(F25:F41),2)"),3.0)</f>
        <v>3</v>
      </c>
      <c r="G42" s="7">
        <f>IFERROR(__xludf.DUMMYFUNCTION("LARGE(UNIQUE(G25:G41),2)"),4.0)</f>
        <v>4</v>
      </c>
      <c r="H42" s="7">
        <f>IFERROR(__xludf.DUMMYFUNCTION("LARGE(UNIQUE(H25:H41),2)"),6.0)</f>
        <v>6</v>
      </c>
      <c r="I42" s="7">
        <f>IFERROR(__xludf.DUMMYFUNCTION("LARGE(UNIQUE(I25:I41),2)"),5.0)</f>
        <v>5</v>
      </c>
      <c r="J42" s="7">
        <f>IFERROR(__xludf.DUMMYFUNCTION("LARGE(UNIQUE(J25:J41),2)"),5.0)</f>
        <v>5</v>
      </c>
      <c r="K42" s="7">
        <f>IFERROR(__xludf.DUMMYFUNCTION("LARGE(UNIQUE(K25:K41),2)"),0.0)</f>
        <v>0</v>
      </c>
      <c r="L42" s="7">
        <f>IFERROR(__xludf.DUMMYFUNCTION("LARGE(UNIQUE(L25:L41),2)"),1.0)</f>
        <v>1</v>
      </c>
      <c r="M42" s="7">
        <f>IFERROR(__xludf.DUMMYFUNCTION("LARGE(UNIQUE(M25:M41),2)"),3.0)</f>
        <v>3</v>
      </c>
      <c r="N42" s="7">
        <f>IFERROR(__xludf.DUMMYFUNCTION("LARGE(UNIQUE(N25:N41),2)"),4.0)</f>
        <v>4</v>
      </c>
      <c r="O42" s="7">
        <f>IFERROR(__xludf.DUMMYFUNCTION("LARGE(UNIQUE(O25:O41),2)"),4.0)</f>
        <v>4</v>
      </c>
      <c r="P42" s="7">
        <f>IFERROR(__xludf.DUMMYFUNCTION("LARGE(UNIQUE(P25:P41),2)"),9.0)</f>
        <v>9</v>
      </c>
      <c r="Q42" s="7">
        <f>IFERROR(__xludf.DUMMYFUNCTION("LARGE(UNIQUE(Q25:Q41),2)"),3.0)</f>
        <v>3</v>
      </c>
      <c r="R42" s="7">
        <f>IFERROR(__xludf.DUMMYFUNCTION("LARGE(UNIQUE(R25:R41),2)"),2.0)</f>
        <v>2</v>
      </c>
      <c r="S42" s="7">
        <f>max(S25:S41)</f>
        <v>10</v>
      </c>
    </row>
    <row r="43">
      <c r="S43" s="7">
        <f>min(S25:S41)</f>
        <v>1</v>
      </c>
      <c r="T43" s="7">
        <f>max(T25:T41)</f>
        <v>0.2142857143</v>
      </c>
    </row>
    <row r="46">
      <c r="A46" s="1" t="s">
        <v>37</v>
      </c>
    </row>
    <row r="47">
      <c r="A47" s="11" t="s">
        <v>0</v>
      </c>
      <c r="B47" s="12" t="s">
        <v>1</v>
      </c>
      <c r="C47" s="13" t="s">
        <v>2</v>
      </c>
      <c r="D47" s="13" t="s">
        <v>3</v>
      </c>
      <c r="E47" s="13" t="s">
        <v>4</v>
      </c>
      <c r="F47" s="13" t="s">
        <v>5</v>
      </c>
      <c r="G47" s="2" t="s">
        <v>6</v>
      </c>
      <c r="H47" s="2" t="s">
        <v>7</v>
      </c>
      <c r="I47" s="1" t="s">
        <v>8</v>
      </c>
      <c r="J47" s="2" t="s">
        <v>9</v>
      </c>
      <c r="K47" s="2" t="s">
        <v>10</v>
      </c>
      <c r="L47" s="2" t="s">
        <v>11</v>
      </c>
      <c r="O47" s="1" t="s">
        <v>14</v>
      </c>
    </row>
    <row r="48">
      <c r="A48" s="14">
        <v>0.0</v>
      </c>
      <c r="B48" s="15" t="s">
        <v>38</v>
      </c>
      <c r="C48" s="21">
        <v>252.0</v>
      </c>
      <c r="D48" s="21">
        <v>4400.0</v>
      </c>
      <c r="E48" s="21">
        <v>19.0</v>
      </c>
      <c r="F48" s="21">
        <v>22.0</v>
      </c>
      <c r="G48" s="16">
        <f t="shared" ref="G48:G64" si="12">C48/(C48+E48)</f>
        <v>0.9298892989</v>
      </c>
      <c r="H48" s="16">
        <f t="shared" ref="H48:H64" si="13">C48/(C48+F48)</f>
        <v>0.9197080292</v>
      </c>
      <c r="I48" s="16">
        <f t="shared" ref="I48:I64" si="14">2*H48*G48/(H48+G48)</f>
        <v>0.9247706422</v>
      </c>
      <c r="J48" s="16">
        <f t="shared" ref="J48:J64" si="15">D48/(D48+E48)</f>
        <v>0.9957003847</v>
      </c>
      <c r="K48" s="16">
        <f t="shared" ref="K48:K64" si="16">(C48+D48)/(C48+D48+E48+F48)</f>
        <v>0.9912635841</v>
      </c>
      <c r="L48" s="16">
        <f t="shared" ref="L48:L64" si="17">1-K48</f>
        <v>0.008736415939</v>
      </c>
      <c r="M48" s="16"/>
      <c r="N48" s="16"/>
      <c r="O48" s="17">
        <f t="shared" ref="O48:O64" si="18">F48+C48</f>
        <v>274</v>
      </c>
    </row>
    <row r="49">
      <c r="A49" s="14">
        <v>1.0</v>
      </c>
      <c r="B49" s="15" t="s">
        <v>39</v>
      </c>
      <c r="C49" s="21">
        <v>369.0</v>
      </c>
      <c r="D49" s="21">
        <v>4256.0</v>
      </c>
      <c r="E49" s="21">
        <v>24.0</v>
      </c>
      <c r="F49" s="21">
        <v>44.0</v>
      </c>
      <c r="G49" s="16">
        <f t="shared" si="12"/>
        <v>0.9389312977</v>
      </c>
      <c r="H49" s="16">
        <f t="shared" si="13"/>
        <v>0.8934624697</v>
      </c>
      <c r="I49" s="16">
        <f t="shared" si="14"/>
        <v>0.9156327543</v>
      </c>
      <c r="J49" s="16">
        <f t="shared" si="15"/>
        <v>0.9943925234</v>
      </c>
      <c r="K49" s="16">
        <f t="shared" si="16"/>
        <v>0.9855103345</v>
      </c>
      <c r="L49" s="16">
        <f t="shared" si="17"/>
        <v>0.01448966546</v>
      </c>
      <c r="M49" s="16"/>
      <c r="N49" s="16"/>
      <c r="O49" s="17">
        <f t="shared" si="18"/>
        <v>413</v>
      </c>
    </row>
    <row r="50">
      <c r="A50" s="14">
        <v>2.0</v>
      </c>
      <c r="B50" s="18" t="s">
        <v>40</v>
      </c>
      <c r="C50" s="21">
        <v>149.0</v>
      </c>
      <c r="D50" s="21">
        <v>4516.0</v>
      </c>
      <c r="E50" s="21">
        <v>17.0</v>
      </c>
      <c r="F50" s="21">
        <v>11.0</v>
      </c>
      <c r="G50" s="16">
        <f t="shared" si="12"/>
        <v>0.8975903614</v>
      </c>
      <c r="H50" s="16">
        <f t="shared" si="13"/>
        <v>0.93125</v>
      </c>
      <c r="I50" s="16">
        <f t="shared" si="14"/>
        <v>0.9141104294</v>
      </c>
      <c r="J50" s="16">
        <f t="shared" si="15"/>
        <v>0.9962497242</v>
      </c>
      <c r="K50" s="16">
        <f t="shared" si="16"/>
        <v>0.9940336672</v>
      </c>
      <c r="L50" s="16">
        <f t="shared" si="17"/>
        <v>0.005966332836</v>
      </c>
      <c r="M50" s="16"/>
      <c r="N50" s="16"/>
      <c r="O50" s="17">
        <f t="shared" si="18"/>
        <v>160</v>
      </c>
    </row>
    <row r="51">
      <c r="A51" s="14">
        <v>3.0</v>
      </c>
      <c r="B51" s="15" t="s">
        <v>41</v>
      </c>
      <c r="C51" s="21">
        <v>69.0</v>
      </c>
      <c r="D51" s="21">
        <v>4613.0</v>
      </c>
      <c r="E51" s="21">
        <v>10.0</v>
      </c>
      <c r="F51" s="21">
        <v>1.0</v>
      </c>
      <c r="G51" s="16">
        <f t="shared" si="12"/>
        <v>0.8734177215</v>
      </c>
      <c r="H51" s="16">
        <f t="shared" si="13"/>
        <v>0.9857142857</v>
      </c>
      <c r="I51" s="16">
        <f t="shared" si="14"/>
        <v>0.9261744966</v>
      </c>
      <c r="J51" s="16">
        <f t="shared" si="15"/>
        <v>0.9978369024</v>
      </c>
      <c r="K51" s="16">
        <f t="shared" si="16"/>
        <v>0.9976560835</v>
      </c>
      <c r="L51" s="16">
        <f t="shared" si="17"/>
        <v>0.002343916471</v>
      </c>
      <c r="M51" s="16"/>
      <c r="N51" s="16"/>
      <c r="O51" s="17">
        <f t="shared" si="18"/>
        <v>70</v>
      </c>
    </row>
    <row r="52">
      <c r="A52" s="14">
        <v>4.0</v>
      </c>
      <c r="B52" s="15" t="s">
        <v>42</v>
      </c>
      <c r="C52" s="21">
        <v>95.0</v>
      </c>
      <c r="D52" s="21">
        <v>4578.0</v>
      </c>
      <c r="E52" s="21">
        <v>15.0</v>
      </c>
      <c r="F52" s="21">
        <v>5.0</v>
      </c>
      <c r="G52" s="16">
        <f t="shared" si="12"/>
        <v>0.8636363636</v>
      </c>
      <c r="H52" s="16">
        <f t="shared" si="13"/>
        <v>0.95</v>
      </c>
      <c r="I52" s="16">
        <f t="shared" si="14"/>
        <v>0.9047619048</v>
      </c>
      <c r="J52" s="16">
        <f t="shared" si="15"/>
        <v>0.9967341607</v>
      </c>
      <c r="K52" s="16">
        <f t="shared" si="16"/>
        <v>0.9957383337</v>
      </c>
      <c r="L52" s="16">
        <f t="shared" si="17"/>
        <v>0.004261666312</v>
      </c>
      <c r="M52" s="16"/>
      <c r="N52" s="16"/>
      <c r="O52" s="17">
        <f t="shared" si="18"/>
        <v>100</v>
      </c>
    </row>
    <row r="53">
      <c r="A53" s="14">
        <v>5.0</v>
      </c>
      <c r="B53" s="15" t="s">
        <v>43</v>
      </c>
      <c r="C53" s="21">
        <v>233.0</v>
      </c>
      <c r="D53" s="21">
        <v>4418.0</v>
      </c>
      <c r="E53" s="21">
        <v>24.0</v>
      </c>
      <c r="F53" s="21">
        <v>18.0</v>
      </c>
      <c r="G53" s="16">
        <f t="shared" si="12"/>
        <v>0.906614786</v>
      </c>
      <c r="H53" s="16">
        <f t="shared" si="13"/>
        <v>0.9282868526</v>
      </c>
      <c r="I53" s="16">
        <f t="shared" si="14"/>
        <v>0.9173228346</v>
      </c>
      <c r="J53" s="16">
        <f t="shared" si="15"/>
        <v>0.9945970284</v>
      </c>
      <c r="K53" s="16">
        <f t="shared" si="16"/>
        <v>0.9910505007</v>
      </c>
      <c r="L53" s="16">
        <f t="shared" si="17"/>
        <v>0.008949499254</v>
      </c>
      <c r="M53" s="16"/>
      <c r="N53" s="16"/>
      <c r="O53" s="17">
        <f t="shared" si="18"/>
        <v>251</v>
      </c>
    </row>
    <row r="54">
      <c r="A54" s="14">
        <v>6.0</v>
      </c>
      <c r="B54" s="15" t="s">
        <v>44</v>
      </c>
      <c r="C54" s="21">
        <v>535.0</v>
      </c>
      <c r="D54" s="21">
        <v>4108.0</v>
      </c>
      <c r="E54" s="21">
        <v>12.0</v>
      </c>
      <c r="F54" s="21">
        <v>38.0</v>
      </c>
      <c r="G54" s="16">
        <f t="shared" si="12"/>
        <v>0.9780621572</v>
      </c>
      <c r="H54" s="16">
        <f t="shared" si="13"/>
        <v>0.9336823735</v>
      </c>
      <c r="I54" s="16">
        <f t="shared" si="14"/>
        <v>0.9553571429</v>
      </c>
      <c r="J54" s="16">
        <f t="shared" si="15"/>
        <v>0.9970873786</v>
      </c>
      <c r="K54" s="16">
        <f t="shared" si="16"/>
        <v>0.9893458342</v>
      </c>
      <c r="L54" s="16">
        <f t="shared" si="17"/>
        <v>0.01065416578</v>
      </c>
      <c r="M54" s="16"/>
      <c r="N54" s="16"/>
      <c r="O54" s="17">
        <f t="shared" si="18"/>
        <v>573</v>
      </c>
    </row>
    <row r="55">
      <c r="A55" s="14">
        <v>7.0</v>
      </c>
      <c r="B55" s="15" t="s">
        <v>45</v>
      </c>
      <c r="C55" s="21">
        <v>243.0</v>
      </c>
      <c r="D55" s="21">
        <v>4397.0</v>
      </c>
      <c r="E55" s="21">
        <v>28.0</v>
      </c>
      <c r="F55" s="21">
        <v>25.0</v>
      </c>
      <c r="G55" s="16">
        <f t="shared" si="12"/>
        <v>0.8966789668</v>
      </c>
      <c r="H55" s="16">
        <f t="shared" si="13"/>
        <v>0.9067164179</v>
      </c>
      <c r="I55" s="16">
        <f t="shared" si="14"/>
        <v>0.9016697588</v>
      </c>
      <c r="J55" s="16">
        <f t="shared" si="15"/>
        <v>0.9936723164</v>
      </c>
      <c r="K55" s="16">
        <f t="shared" si="16"/>
        <v>0.9887065843</v>
      </c>
      <c r="L55" s="16">
        <f t="shared" si="17"/>
        <v>0.01129341573</v>
      </c>
      <c r="M55" s="16"/>
      <c r="N55" s="16"/>
      <c r="O55" s="17">
        <f t="shared" si="18"/>
        <v>268</v>
      </c>
    </row>
    <row r="56">
      <c r="A56" s="14">
        <v>8.0</v>
      </c>
      <c r="B56" s="15" t="s">
        <v>46</v>
      </c>
      <c r="C56" s="21">
        <v>392.0</v>
      </c>
      <c r="D56" s="21">
        <v>4251.0</v>
      </c>
      <c r="E56" s="21">
        <v>26.0</v>
      </c>
      <c r="F56" s="21">
        <v>24.0</v>
      </c>
      <c r="G56" s="16">
        <f t="shared" si="12"/>
        <v>0.9377990431</v>
      </c>
      <c r="H56" s="16">
        <f t="shared" si="13"/>
        <v>0.9423076923</v>
      </c>
      <c r="I56" s="16">
        <f t="shared" si="14"/>
        <v>0.9400479616</v>
      </c>
      <c r="J56" s="16">
        <f t="shared" si="15"/>
        <v>0.9939209726</v>
      </c>
      <c r="K56" s="16">
        <f t="shared" si="16"/>
        <v>0.9893458342</v>
      </c>
      <c r="L56" s="16">
        <f t="shared" si="17"/>
        <v>0.01065416578</v>
      </c>
      <c r="M56" s="16"/>
      <c r="N56" s="16"/>
      <c r="O56" s="17">
        <f t="shared" si="18"/>
        <v>416</v>
      </c>
    </row>
    <row r="57">
      <c r="A57" s="14">
        <v>9.0</v>
      </c>
      <c r="B57" s="15" t="s">
        <v>47</v>
      </c>
      <c r="C57" s="21">
        <v>31.0</v>
      </c>
      <c r="D57" s="21">
        <v>4651.0</v>
      </c>
      <c r="E57" s="21">
        <v>8.0</v>
      </c>
      <c r="F57" s="21">
        <v>3.0</v>
      </c>
      <c r="G57" s="16">
        <f t="shared" si="12"/>
        <v>0.7948717949</v>
      </c>
      <c r="H57" s="16">
        <f t="shared" si="13"/>
        <v>0.9117647059</v>
      </c>
      <c r="I57" s="16">
        <f t="shared" si="14"/>
        <v>0.8493150685</v>
      </c>
      <c r="J57" s="16">
        <f t="shared" si="15"/>
        <v>0.9982828933</v>
      </c>
      <c r="K57" s="16">
        <f t="shared" si="16"/>
        <v>0.9976560835</v>
      </c>
      <c r="L57" s="16">
        <f t="shared" si="17"/>
        <v>0.002343916471</v>
      </c>
      <c r="M57" s="16"/>
      <c r="N57" s="16"/>
      <c r="O57" s="17">
        <f t="shared" si="18"/>
        <v>34</v>
      </c>
    </row>
    <row r="58">
      <c r="A58" s="14">
        <v>10.0</v>
      </c>
      <c r="B58" s="15" t="s">
        <v>48</v>
      </c>
      <c r="C58" s="21">
        <v>148.0</v>
      </c>
      <c r="D58" s="21">
        <v>4519.0</v>
      </c>
      <c r="E58" s="21">
        <v>13.0</v>
      </c>
      <c r="F58" s="21">
        <v>13.0</v>
      </c>
      <c r="G58" s="16">
        <f t="shared" si="12"/>
        <v>0.9192546584</v>
      </c>
      <c r="H58" s="16">
        <f t="shared" si="13"/>
        <v>0.9192546584</v>
      </c>
      <c r="I58" s="16">
        <f t="shared" si="14"/>
        <v>0.9192546584</v>
      </c>
      <c r="J58" s="16">
        <f t="shared" si="15"/>
        <v>0.9971315093</v>
      </c>
      <c r="K58" s="16">
        <f t="shared" si="16"/>
        <v>0.9944598338</v>
      </c>
      <c r="L58" s="16">
        <f t="shared" si="17"/>
        <v>0.005540166205</v>
      </c>
      <c r="M58" s="16"/>
      <c r="N58" s="16"/>
      <c r="O58" s="17">
        <f t="shared" si="18"/>
        <v>161</v>
      </c>
    </row>
    <row r="59">
      <c r="A59" s="14">
        <v>11.0</v>
      </c>
      <c r="B59" s="15" t="s">
        <v>49</v>
      </c>
      <c r="C59" s="21">
        <v>154.0</v>
      </c>
      <c r="D59" s="21">
        <v>4522.0</v>
      </c>
      <c r="E59" s="21">
        <v>10.0</v>
      </c>
      <c r="F59" s="21">
        <v>7.0</v>
      </c>
      <c r="G59" s="16">
        <f t="shared" si="12"/>
        <v>0.9390243902</v>
      </c>
      <c r="H59" s="16">
        <f t="shared" si="13"/>
        <v>0.9565217391</v>
      </c>
      <c r="I59" s="16">
        <f t="shared" si="14"/>
        <v>0.9476923077</v>
      </c>
      <c r="J59" s="16">
        <f t="shared" si="15"/>
        <v>0.9977934687</v>
      </c>
      <c r="K59" s="16">
        <f t="shared" si="16"/>
        <v>0.9963775836</v>
      </c>
      <c r="L59" s="16">
        <f t="shared" si="17"/>
        <v>0.003622416365</v>
      </c>
      <c r="M59" s="16"/>
      <c r="N59" s="16"/>
      <c r="O59" s="17">
        <f t="shared" si="18"/>
        <v>161</v>
      </c>
    </row>
    <row r="60">
      <c r="A60" s="14">
        <v>12.0</v>
      </c>
      <c r="B60" s="15" t="s">
        <v>50</v>
      </c>
      <c r="C60" s="21">
        <v>385.0</v>
      </c>
      <c r="D60" s="21">
        <v>4257.0</v>
      </c>
      <c r="E60" s="21">
        <v>26.0</v>
      </c>
      <c r="F60" s="21">
        <v>25.0</v>
      </c>
      <c r="G60" s="16">
        <f t="shared" si="12"/>
        <v>0.9367396594</v>
      </c>
      <c r="H60" s="16">
        <f t="shared" si="13"/>
        <v>0.9390243902</v>
      </c>
      <c r="I60" s="16">
        <f t="shared" si="14"/>
        <v>0.9378806334</v>
      </c>
      <c r="J60" s="16">
        <f t="shared" si="15"/>
        <v>0.9939294887</v>
      </c>
      <c r="K60" s="16">
        <f t="shared" si="16"/>
        <v>0.9891327509</v>
      </c>
      <c r="L60" s="16">
        <f t="shared" si="17"/>
        <v>0.01086724909</v>
      </c>
      <c r="M60" s="16"/>
      <c r="N60" s="16"/>
      <c r="O60" s="17">
        <f t="shared" si="18"/>
        <v>410</v>
      </c>
    </row>
    <row r="61">
      <c r="A61" s="14">
        <v>13.0</v>
      </c>
      <c r="B61" s="15" t="s">
        <v>51</v>
      </c>
      <c r="C61" s="21">
        <v>394.0</v>
      </c>
      <c r="D61" s="21">
        <v>4271.0</v>
      </c>
      <c r="E61" s="21">
        <v>12.0</v>
      </c>
      <c r="F61" s="21">
        <v>16.0</v>
      </c>
      <c r="G61" s="16">
        <f t="shared" si="12"/>
        <v>0.9704433498</v>
      </c>
      <c r="H61" s="16">
        <f t="shared" si="13"/>
        <v>0.9609756098</v>
      </c>
      <c r="I61" s="16">
        <f t="shared" si="14"/>
        <v>0.9656862745</v>
      </c>
      <c r="J61" s="16">
        <f t="shared" si="15"/>
        <v>0.9971982255</v>
      </c>
      <c r="K61" s="16">
        <f t="shared" si="16"/>
        <v>0.9940336672</v>
      </c>
      <c r="L61" s="16">
        <f t="shared" si="17"/>
        <v>0.005966332836</v>
      </c>
      <c r="M61" s="16"/>
      <c r="N61" s="16"/>
      <c r="O61" s="17">
        <f t="shared" si="18"/>
        <v>410</v>
      </c>
    </row>
    <row r="62">
      <c r="A62" s="14">
        <v>14.0</v>
      </c>
      <c r="B62" s="15" t="s">
        <v>52</v>
      </c>
      <c r="C62" s="21">
        <v>501.0</v>
      </c>
      <c r="D62" s="21">
        <v>4148.0</v>
      </c>
      <c r="E62" s="21">
        <v>26.0</v>
      </c>
      <c r="F62" s="21">
        <v>18.0</v>
      </c>
      <c r="G62" s="16">
        <f t="shared" si="12"/>
        <v>0.9506641366</v>
      </c>
      <c r="H62" s="16">
        <f t="shared" si="13"/>
        <v>0.9653179191</v>
      </c>
      <c r="I62" s="16">
        <f t="shared" si="14"/>
        <v>0.9579349904</v>
      </c>
      <c r="J62" s="16">
        <f t="shared" si="15"/>
        <v>0.9937709631</v>
      </c>
      <c r="K62" s="16">
        <f t="shared" si="16"/>
        <v>0.9906243341</v>
      </c>
      <c r="L62" s="16">
        <f t="shared" si="17"/>
        <v>0.009375665885</v>
      </c>
      <c r="M62" s="16"/>
      <c r="N62" s="16"/>
      <c r="O62" s="17">
        <f t="shared" si="18"/>
        <v>519</v>
      </c>
    </row>
    <row r="63">
      <c r="A63" s="14">
        <v>15.0</v>
      </c>
      <c r="B63" s="15" t="s">
        <v>53</v>
      </c>
      <c r="C63" s="21">
        <v>280.0</v>
      </c>
      <c r="D63" s="21">
        <v>4371.0</v>
      </c>
      <c r="E63" s="21">
        <v>19.0</v>
      </c>
      <c r="F63" s="21">
        <v>23.0</v>
      </c>
      <c r="G63" s="16">
        <f t="shared" si="12"/>
        <v>0.9364548495</v>
      </c>
      <c r="H63" s="16">
        <f t="shared" si="13"/>
        <v>0.9240924092</v>
      </c>
      <c r="I63" s="16">
        <f t="shared" si="14"/>
        <v>0.9302325581</v>
      </c>
      <c r="J63" s="16">
        <f t="shared" si="15"/>
        <v>0.9956719818</v>
      </c>
      <c r="K63" s="16">
        <f t="shared" si="16"/>
        <v>0.9910505007</v>
      </c>
      <c r="L63" s="16">
        <f t="shared" si="17"/>
        <v>0.008949499254</v>
      </c>
      <c r="M63" s="16"/>
      <c r="N63" s="16"/>
      <c r="O63" s="17">
        <f t="shared" si="18"/>
        <v>303</v>
      </c>
    </row>
    <row r="64">
      <c r="A64" s="14">
        <v>16.0</v>
      </c>
      <c r="B64" s="15" t="s">
        <v>54</v>
      </c>
      <c r="C64" s="21">
        <v>167.0</v>
      </c>
      <c r="D64" s="21">
        <v>4516.0</v>
      </c>
      <c r="E64" s="21">
        <v>7.0</v>
      </c>
      <c r="F64" s="21">
        <v>3.0</v>
      </c>
      <c r="G64" s="16">
        <f t="shared" si="12"/>
        <v>0.9597701149</v>
      </c>
      <c r="H64" s="16">
        <f t="shared" si="13"/>
        <v>0.9823529412</v>
      </c>
      <c r="I64" s="16">
        <f t="shared" si="14"/>
        <v>0.9709302326</v>
      </c>
      <c r="J64" s="16">
        <f t="shared" si="15"/>
        <v>0.9984523546</v>
      </c>
      <c r="K64" s="16">
        <f t="shared" si="16"/>
        <v>0.9978691668</v>
      </c>
      <c r="L64" s="16">
        <f t="shared" si="17"/>
        <v>0.002130833156</v>
      </c>
      <c r="M64" s="16"/>
      <c r="N64" s="16"/>
      <c r="O64" s="17">
        <f t="shared" si="18"/>
        <v>170</v>
      </c>
    </row>
    <row r="65">
      <c r="A65" s="12" t="s">
        <v>32</v>
      </c>
      <c r="C65" s="17">
        <f t="shared" ref="C65:F65" si="19">SUM(C48:C64)</f>
        <v>4397</v>
      </c>
      <c r="D65" s="17">
        <f t="shared" si="19"/>
        <v>74792</v>
      </c>
      <c r="E65" s="17">
        <f t="shared" si="19"/>
        <v>296</v>
      </c>
      <c r="F65" s="17">
        <f t="shared" si="19"/>
        <v>296</v>
      </c>
      <c r="G65" s="19">
        <v>0.9369273385893885</v>
      </c>
      <c r="H65" s="19">
        <v>0.9369273385893885</v>
      </c>
      <c r="I65" s="19">
        <v>0.9369273385893885</v>
      </c>
      <c r="J65" s="19">
        <v>0.9960579586618368</v>
      </c>
      <c r="K65" s="19">
        <v>0.9925796868928692</v>
      </c>
      <c r="L65" s="19">
        <v>0.00742031310713076</v>
      </c>
      <c r="M65" s="19">
        <v>0.9369273385893885</v>
      </c>
      <c r="N65" s="19">
        <v>0.9369273385893885</v>
      </c>
      <c r="O65" s="17">
        <f>SUM(O48:O64)</f>
        <v>4693</v>
      </c>
    </row>
    <row r="66">
      <c r="C66" s="16"/>
      <c r="D66" s="16"/>
      <c r="E66" s="16"/>
      <c r="F66" s="16"/>
      <c r="G66" s="16">
        <f t="shared" ref="G66:K66" si="20">max(G47:G63)</f>
        <v>0.9780621572</v>
      </c>
      <c r="H66" s="16">
        <f t="shared" si="20"/>
        <v>0.9857142857</v>
      </c>
      <c r="I66" s="16">
        <f t="shared" si="20"/>
        <v>0.9656862745</v>
      </c>
      <c r="J66" s="16">
        <f t="shared" si="20"/>
        <v>0.9982828933</v>
      </c>
      <c r="K66" s="16">
        <f t="shared" si="20"/>
        <v>0.9976560835</v>
      </c>
      <c r="L66" s="16"/>
      <c r="M66" s="16"/>
      <c r="N66" s="16"/>
    </row>
    <row r="67">
      <c r="G67" s="16">
        <f t="shared" ref="G67:K67" si="21">MIN(G49:G66)</f>
        <v>0.7948717949</v>
      </c>
      <c r="H67" s="16">
        <f t="shared" si="21"/>
        <v>0.8934624697</v>
      </c>
      <c r="I67" s="16">
        <f t="shared" si="21"/>
        <v>0.8493150685</v>
      </c>
      <c r="J67" s="16">
        <f t="shared" si="21"/>
        <v>0.9936723164</v>
      </c>
      <c r="K67" s="16">
        <f t="shared" si="21"/>
        <v>0.9855103345</v>
      </c>
    </row>
    <row r="69">
      <c r="A69" s="9" t="s">
        <v>33</v>
      </c>
    </row>
    <row r="70">
      <c r="B70" s="1">
        <v>0.0</v>
      </c>
      <c r="C70" s="1">
        <v>1.0</v>
      </c>
      <c r="D70" s="1">
        <v>2.0</v>
      </c>
      <c r="E70" s="1">
        <v>3.0</v>
      </c>
      <c r="F70" s="1">
        <v>4.0</v>
      </c>
      <c r="G70" s="1">
        <v>5.0</v>
      </c>
      <c r="H70" s="1">
        <v>6.0</v>
      </c>
      <c r="I70" s="1">
        <v>7.0</v>
      </c>
      <c r="J70" s="1">
        <v>8.0</v>
      </c>
      <c r="K70" s="1">
        <v>9.0</v>
      </c>
      <c r="L70" s="1">
        <v>10.0</v>
      </c>
      <c r="M70" s="1">
        <v>11.0</v>
      </c>
      <c r="N70" s="1">
        <v>12.0</v>
      </c>
      <c r="O70" s="1">
        <v>13.0</v>
      </c>
      <c r="P70" s="1">
        <v>14.0</v>
      </c>
      <c r="Q70" s="1">
        <v>15.0</v>
      </c>
      <c r="R70" s="1">
        <v>16.0</v>
      </c>
      <c r="S70" s="1" t="s">
        <v>35</v>
      </c>
      <c r="T70" s="1" t="s">
        <v>36</v>
      </c>
    </row>
    <row r="71">
      <c r="A71" s="10">
        <v>0.0</v>
      </c>
      <c r="B71" s="5">
        <v>252.0</v>
      </c>
      <c r="C71" s="5">
        <v>7.0</v>
      </c>
      <c r="D71" s="5">
        <v>1.0</v>
      </c>
      <c r="E71" s="5">
        <v>0.0</v>
      </c>
      <c r="F71" s="5">
        <v>0.0</v>
      </c>
      <c r="G71" s="5">
        <v>2.0</v>
      </c>
      <c r="H71" s="5">
        <v>0.0</v>
      </c>
      <c r="I71" s="5">
        <v>5.0</v>
      </c>
      <c r="J71" s="5">
        <v>2.0</v>
      </c>
      <c r="K71" s="5">
        <v>0.0</v>
      </c>
      <c r="L71" s="5">
        <v>1.0</v>
      </c>
      <c r="M71" s="5">
        <v>0.0</v>
      </c>
      <c r="N71" s="5">
        <v>0.0</v>
      </c>
      <c r="O71" s="5">
        <v>1.0</v>
      </c>
      <c r="P71" s="5">
        <v>0.0</v>
      </c>
      <c r="Q71" s="5">
        <v>0.0</v>
      </c>
      <c r="R71" s="5">
        <v>0.0</v>
      </c>
      <c r="S71" s="7">
        <f>IFERROR(__xludf.DUMMYFUNCTION("LARGE(UNIQUE(B71:R71),2)"),7.0)</f>
        <v>7</v>
      </c>
      <c r="T71" s="7">
        <f t="shared" ref="T71:T87" si="22">S71/O48</f>
        <v>0.02554744526</v>
      </c>
    </row>
    <row r="72">
      <c r="A72" s="10">
        <v>1.0</v>
      </c>
      <c r="B72" s="5">
        <v>5.0</v>
      </c>
      <c r="C72" s="5">
        <v>369.0</v>
      </c>
      <c r="D72" s="5">
        <v>4.0</v>
      </c>
      <c r="E72" s="5">
        <v>0.0</v>
      </c>
      <c r="F72" s="5">
        <v>0.0</v>
      </c>
      <c r="G72" s="5">
        <v>2.0</v>
      </c>
      <c r="H72" s="5">
        <v>4.0</v>
      </c>
      <c r="I72" s="5">
        <v>2.0</v>
      </c>
      <c r="J72" s="5">
        <v>2.0</v>
      </c>
      <c r="K72" s="5">
        <v>0.0</v>
      </c>
      <c r="L72" s="5">
        <v>0.0</v>
      </c>
      <c r="M72" s="5">
        <v>0.0</v>
      </c>
      <c r="N72" s="5">
        <v>0.0</v>
      </c>
      <c r="O72" s="5">
        <v>1.0</v>
      </c>
      <c r="P72" s="5">
        <v>0.0</v>
      </c>
      <c r="Q72" s="5">
        <v>4.0</v>
      </c>
      <c r="R72" s="5">
        <v>0.0</v>
      </c>
      <c r="S72" s="7">
        <f>IFERROR(__xludf.DUMMYFUNCTION("LARGE(UNIQUE(B72:R72),2)"),5.0)</f>
        <v>5</v>
      </c>
      <c r="T72" s="7">
        <f t="shared" si="22"/>
        <v>0.01210653753</v>
      </c>
    </row>
    <row r="73">
      <c r="A73" s="10">
        <v>2.0</v>
      </c>
      <c r="B73" s="5">
        <v>3.0</v>
      </c>
      <c r="C73" s="5">
        <v>8.0</v>
      </c>
      <c r="D73" s="5">
        <v>149.0</v>
      </c>
      <c r="E73" s="5">
        <v>0.0</v>
      </c>
      <c r="F73" s="5">
        <v>0.0</v>
      </c>
      <c r="G73" s="5">
        <v>1.0</v>
      </c>
      <c r="H73" s="5">
        <v>1.0</v>
      </c>
      <c r="I73" s="5">
        <v>2.0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1.0</v>
      </c>
      <c r="P73" s="5">
        <v>0.0</v>
      </c>
      <c r="Q73" s="5">
        <v>1.0</v>
      </c>
      <c r="R73" s="5">
        <v>0.0</v>
      </c>
      <c r="S73" s="7">
        <f>IFERROR(__xludf.DUMMYFUNCTION("LARGE(UNIQUE(B73:R73),2)"),8.0)</f>
        <v>8</v>
      </c>
      <c r="T73" s="7">
        <f t="shared" si="22"/>
        <v>0.05</v>
      </c>
    </row>
    <row r="74">
      <c r="A74" s="10">
        <v>3.0</v>
      </c>
      <c r="B74" s="5">
        <v>0.0</v>
      </c>
      <c r="C74" s="5">
        <v>4.0</v>
      </c>
      <c r="D74" s="5">
        <v>0.0</v>
      </c>
      <c r="E74" s="5">
        <v>69.0</v>
      </c>
      <c r="F74" s="5">
        <v>0.0</v>
      </c>
      <c r="G74" s="5">
        <v>0.0</v>
      </c>
      <c r="H74" s="5">
        <v>2.0</v>
      </c>
      <c r="I74" s="5">
        <v>0.0</v>
      </c>
      <c r="J74" s="5">
        <v>0.0</v>
      </c>
      <c r="K74" s="5">
        <v>0.0</v>
      </c>
      <c r="L74" s="5">
        <v>0.0</v>
      </c>
      <c r="M74" s="5">
        <v>2.0</v>
      </c>
      <c r="N74" s="5">
        <v>1.0</v>
      </c>
      <c r="O74" s="5">
        <v>0.0</v>
      </c>
      <c r="P74" s="5">
        <v>0.0</v>
      </c>
      <c r="Q74" s="5">
        <v>1.0</v>
      </c>
      <c r="R74" s="5">
        <v>0.0</v>
      </c>
      <c r="S74" s="7">
        <f>IFERROR(__xludf.DUMMYFUNCTION("LARGE(UNIQUE(B74:R74),2)"),4.0)</f>
        <v>4</v>
      </c>
      <c r="T74" s="7">
        <f t="shared" si="22"/>
        <v>0.05714285714</v>
      </c>
    </row>
    <row r="75">
      <c r="A75" s="10">
        <v>4.0</v>
      </c>
      <c r="B75" s="5">
        <v>0.0</v>
      </c>
      <c r="C75" s="5">
        <v>1.0</v>
      </c>
      <c r="D75" s="5">
        <v>1.0</v>
      </c>
      <c r="E75" s="5">
        <v>0.0</v>
      </c>
      <c r="F75" s="5">
        <v>95.0</v>
      </c>
      <c r="G75" s="5">
        <v>2.0</v>
      </c>
      <c r="H75" s="5">
        <v>3.0</v>
      </c>
      <c r="I75" s="5">
        <v>5.0</v>
      </c>
      <c r="J75" s="5">
        <v>0.0</v>
      </c>
      <c r="K75" s="5">
        <v>0.0</v>
      </c>
      <c r="L75" s="5">
        <v>0.0</v>
      </c>
      <c r="M75" s="5">
        <v>1.0</v>
      </c>
      <c r="N75" s="5">
        <v>0.0</v>
      </c>
      <c r="O75" s="5">
        <v>1.0</v>
      </c>
      <c r="P75" s="5">
        <v>1.0</v>
      </c>
      <c r="Q75" s="5">
        <v>0.0</v>
      </c>
      <c r="R75" s="5">
        <v>0.0</v>
      </c>
      <c r="S75" s="7">
        <f>IFERROR(__xludf.DUMMYFUNCTION("LARGE(UNIQUE(B75:R75),2)"),5.0)</f>
        <v>5</v>
      </c>
      <c r="T75" s="7">
        <f t="shared" si="22"/>
        <v>0.05</v>
      </c>
    </row>
    <row r="76">
      <c r="A76" s="10">
        <v>5.0</v>
      </c>
      <c r="B76" s="5">
        <v>0.0</v>
      </c>
      <c r="C76" s="5">
        <v>5.0</v>
      </c>
      <c r="D76" s="5">
        <v>2.0</v>
      </c>
      <c r="E76" s="5">
        <v>0.0</v>
      </c>
      <c r="F76" s="5">
        <v>1.0</v>
      </c>
      <c r="G76" s="5">
        <v>233.0</v>
      </c>
      <c r="H76" s="5">
        <v>5.0</v>
      </c>
      <c r="I76" s="5">
        <v>5.0</v>
      </c>
      <c r="J76" s="5">
        <v>1.0</v>
      </c>
      <c r="K76" s="5">
        <v>0.0</v>
      </c>
      <c r="L76" s="5">
        <v>1.0</v>
      </c>
      <c r="M76" s="5">
        <v>0.0</v>
      </c>
      <c r="N76" s="5">
        <v>2.0</v>
      </c>
      <c r="O76" s="5">
        <v>2.0</v>
      </c>
      <c r="P76" s="5">
        <v>0.0</v>
      </c>
      <c r="Q76" s="5">
        <v>0.0</v>
      </c>
      <c r="R76" s="5">
        <v>0.0</v>
      </c>
      <c r="S76" s="7">
        <f>IFERROR(__xludf.DUMMYFUNCTION("LARGE(UNIQUE(B76:R76),2)"),5.0)</f>
        <v>5</v>
      </c>
      <c r="T76" s="7">
        <f t="shared" si="22"/>
        <v>0.01992031873</v>
      </c>
    </row>
    <row r="77">
      <c r="A77" s="10">
        <v>6.0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6.0</v>
      </c>
      <c r="H77" s="5">
        <v>535.0</v>
      </c>
      <c r="I77" s="5">
        <v>1.0</v>
      </c>
      <c r="J77" s="5">
        <v>0.0</v>
      </c>
      <c r="K77" s="5">
        <v>0.0</v>
      </c>
      <c r="L77" s="5">
        <v>0.0</v>
      </c>
      <c r="M77" s="5">
        <v>0.0</v>
      </c>
      <c r="N77" s="5">
        <v>1.0</v>
      </c>
      <c r="O77" s="5">
        <v>1.0</v>
      </c>
      <c r="P77" s="5">
        <v>1.0</v>
      </c>
      <c r="Q77" s="5">
        <v>2.0</v>
      </c>
      <c r="R77" s="5">
        <v>0.0</v>
      </c>
      <c r="S77" s="7">
        <f>IFERROR(__xludf.DUMMYFUNCTION("LARGE(UNIQUE(B77:R77),2)"),6.0)</f>
        <v>6</v>
      </c>
      <c r="T77" s="7">
        <f t="shared" si="22"/>
        <v>0.01047120419</v>
      </c>
    </row>
    <row r="78">
      <c r="A78" s="10">
        <v>7.0</v>
      </c>
      <c r="B78" s="5">
        <v>4.0</v>
      </c>
      <c r="C78" s="5">
        <v>7.0</v>
      </c>
      <c r="D78" s="5">
        <v>2.0</v>
      </c>
      <c r="E78" s="5">
        <v>0.0</v>
      </c>
      <c r="F78" s="5">
        <v>3.0</v>
      </c>
      <c r="G78" s="5">
        <v>2.0</v>
      </c>
      <c r="H78" s="5">
        <v>2.0</v>
      </c>
      <c r="I78" s="5">
        <v>243.0</v>
      </c>
      <c r="J78" s="5">
        <v>1.0</v>
      </c>
      <c r="K78" s="5">
        <v>0.0</v>
      </c>
      <c r="L78" s="5">
        <v>3.0</v>
      </c>
      <c r="M78" s="5">
        <v>0.0</v>
      </c>
      <c r="N78" s="5">
        <v>2.0</v>
      </c>
      <c r="O78" s="5">
        <v>0.0</v>
      </c>
      <c r="P78" s="5">
        <v>1.0</v>
      </c>
      <c r="Q78" s="5">
        <v>0.0</v>
      </c>
      <c r="R78" s="5">
        <v>1.0</v>
      </c>
      <c r="S78" s="7">
        <f>IFERROR(__xludf.DUMMYFUNCTION("LARGE(UNIQUE(B78:R78),2)"),7.0)</f>
        <v>7</v>
      </c>
      <c r="T78" s="7">
        <f t="shared" si="22"/>
        <v>0.02611940299</v>
      </c>
    </row>
    <row r="79">
      <c r="A79" s="10">
        <v>8.0</v>
      </c>
      <c r="B79" s="5">
        <v>2.0</v>
      </c>
      <c r="C79" s="5">
        <v>3.0</v>
      </c>
      <c r="D79" s="5">
        <v>1.0</v>
      </c>
      <c r="E79" s="5">
        <v>0.0</v>
      </c>
      <c r="F79" s="5">
        <v>0.0</v>
      </c>
      <c r="G79" s="5">
        <v>2.0</v>
      </c>
      <c r="H79" s="5">
        <v>5.0</v>
      </c>
      <c r="I79" s="5">
        <v>2.0</v>
      </c>
      <c r="J79" s="5">
        <v>392.0</v>
      </c>
      <c r="K79" s="5">
        <v>2.0</v>
      </c>
      <c r="L79" s="5">
        <v>6.0</v>
      </c>
      <c r="M79" s="5">
        <v>0.0</v>
      </c>
      <c r="N79" s="5">
        <v>3.0</v>
      </c>
      <c r="O79" s="5">
        <v>0.0</v>
      </c>
      <c r="P79" s="5">
        <v>0.0</v>
      </c>
      <c r="Q79" s="5">
        <v>0.0</v>
      </c>
      <c r="R79" s="5">
        <v>0.0</v>
      </c>
      <c r="S79" s="7">
        <f>IFERROR(__xludf.DUMMYFUNCTION("LARGE(UNIQUE(B79:R79),2)"),6.0)</f>
        <v>6</v>
      </c>
      <c r="T79" s="7">
        <f t="shared" si="22"/>
        <v>0.01442307692</v>
      </c>
    </row>
    <row r="80">
      <c r="A80" s="10">
        <v>9.0</v>
      </c>
      <c r="B80" s="5">
        <v>0.0</v>
      </c>
      <c r="C80" s="5">
        <v>1.0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4.0</v>
      </c>
      <c r="K80" s="5">
        <v>31.0</v>
      </c>
      <c r="L80" s="5">
        <v>1.0</v>
      </c>
      <c r="M80" s="5">
        <v>0.0</v>
      </c>
      <c r="N80" s="5">
        <v>0.0</v>
      </c>
      <c r="O80" s="5">
        <v>0.0</v>
      </c>
      <c r="P80" s="5">
        <v>2.0</v>
      </c>
      <c r="Q80" s="5">
        <v>0.0</v>
      </c>
      <c r="R80" s="5">
        <v>0.0</v>
      </c>
      <c r="S80" s="7">
        <f>IFERROR(__xludf.DUMMYFUNCTION("LARGE(UNIQUE(B80:R80),2)"),4.0)</f>
        <v>4</v>
      </c>
      <c r="T80" s="7">
        <f t="shared" si="22"/>
        <v>0.1176470588</v>
      </c>
    </row>
    <row r="81">
      <c r="A81" s="10">
        <v>10.0</v>
      </c>
      <c r="B81" s="5">
        <v>2.0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2.0</v>
      </c>
      <c r="I81" s="5">
        <v>2.0</v>
      </c>
      <c r="J81" s="5">
        <v>4.0</v>
      </c>
      <c r="K81" s="5">
        <v>0.0</v>
      </c>
      <c r="L81" s="5">
        <v>148.0</v>
      </c>
      <c r="M81" s="5">
        <v>0.0</v>
      </c>
      <c r="N81" s="5">
        <v>1.0</v>
      </c>
      <c r="O81" s="5">
        <v>1.0</v>
      </c>
      <c r="P81" s="5">
        <v>1.0</v>
      </c>
      <c r="Q81" s="5">
        <v>0.0</v>
      </c>
      <c r="R81" s="5">
        <v>0.0</v>
      </c>
      <c r="S81" s="7">
        <f>IFERROR(__xludf.DUMMYFUNCTION("LARGE(UNIQUE(B81:R81),2)"),4.0)</f>
        <v>4</v>
      </c>
      <c r="T81" s="7">
        <f t="shared" si="22"/>
        <v>0.0248447205</v>
      </c>
    </row>
    <row r="82">
      <c r="A82" s="10">
        <v>11.0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2.0</v>
      </c>
      <c r="I82" s="5">
        <v>0.0</v>
      </c>
      <c r="J82" s="5">
        <v>0.0</v>
      </c>
      <c r="K82" s="5">
        <v>0.0</v>
      </c>
      <c r="L82" s="5">
        <v>0.0</v>
      </c>
      <c r="M82" s="5">
        <v>154.0</v>
      </c>
      <c r="N82" s="5">
        <v>3.0</v>
      </c>
      <c r="O82" s="5">
        <v>3.0</v>
      </c>
      <c r="P82" s="5">
        <v>1.0</v>
      </c>
      <c r="Q82" s="5">
        <v>1.0</v>
      </c>
      <c r="R82" s="5">
        <v>0.0</v>
      </c>
      <c r="S82" s="7">
        <f>IFERROR(__xludf.DUMMYFUNCTION("LARGE(UNIQUE(B82:R82),2)"),3.0)</f>
        <v>3</v>
      </c>
      <c r="T82" s="7">
        <f t="shared" si="22"/>
        <v>0.01863354037</v>
      </c>
    </row>
    <row r="83">
      <c r="A83" s="10">
        <v>12.0</v>
      </c>
      <c r="B83" s="5">
        <v>0.0</v>
      </c>
      <c r="C83" s="5">
        <v>3.0</v>
      </c>
      <c r="D83" s="5">
        <v>0.0</v>
      </c>
      <c r="E83" s="5">
        <v>0.0</v>
      </c>
      <c r="F83" s="5">
        <v>0.0</v>
      </c>
      <c r="G83" s="5">
        <v>0.0</v>
      </c>
      <c r="H83" s="5">
        <v>2.0</v>
      </c>
      <c r="I83" s="5">
        <v>0.0</v>
      </c>
      <c r="J83" s="5">
        <v>5.0</v>
      </c>
      <c r="K83" s="5">
        <v>1.0</v>
      </c>
      <c r="L83" s="5">
        <v>1.0</v>
      </c>
      <c r="M83" s="5">
        <v>2.0</v>
      </c>
      <c r="N83" s="5">
        <v>385.0</v>
      </c>
      <c r="O83" s="5">
        <v>1.0</v>
      </c>
      <c r="P83" s="5">
        <v>7.0</v>
      </c>
      <c r="Q83" s="5">
        <v>3.0</v>
      </c>
      <c r="R83" s="5">
        <v>1.0</v>
      </c>
      <c r="S83" s="7">
        <f>IFERROR(__xludf.DUMMYFUNCTION("LARGE(UNIQUE(B83:R83),2)"),7.0)</f>
        <v>7</v>
      </c>
      <c r="T83" s="7">
        <f t="shared" si="22"/>
        <v>0.01707317073</v>
      </c>
    </row>
    <row r="84">
      <c r="A84" s="10">
        <v>13.0</v>
      </c>
      <c r="B84" s="5">
        <v>4.0</v>
      </c>
      <c r="C84" s="5">
        <v>2.0</v>
      </c>
      <c r="D84" s="5">
        <v>0.0</v>
      </c>
      <c r="E84" s="5">
        <v>0.0</v>
      </c>
      <c r="F84" s="5">
        <v>0.0</v>
      </c>
      <c r="G84" s="5">
        <v>1.0</v>
      </c>
      <c r="H84" s="5">
        <v>1.0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3.0</v>
      </c>
      <c r="O84" s="5">
        <v>394.0</v>
      </c>
      <c r="P84" s="5">
        <v>0.0</v>
      </c>
      <c r="Q84" s="5">
        <v>0.0</v>
      </c>
      <c r="R84" s="5">
        <v>1.0</v>
      </c>
      <c r="S84" s="7">
        <f>IFERROR(__xludf.DUMMYFUNCTION("LARGE(UNIQUE(B84:R84),2)"),4.0)</f>
        <v>4</v>
      </c>
      <c r="T84" s="7">
        <f t="shared" si="22"/>
        <v>0.009756097561</v>
      </c>
    </row>
    <row r="85">
      <c r="A85" s="10">
        <v>14.0</v>
      </c>
      <c r="B85" s="5">
        <v>1.0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3.0</v>
      </c>
      <c r="I85" s="5">
        <v>0.0</v>
      </c>
      <c r="J85" s="5">
        <v>4.0</v>
      </c>
      <c r="K85" s="5">
        <v>0.0</v>
      </c>
      <c r="L85" s="5">
        <v>0.0</v>
      </c>
      <c r="M85" s="5">
        <v>0.0</v>
      </c>
      <c r="N85" s="5">
        <v>5.0</v>
      </c>
      <c r="O85" s="5">
        <v>2.0</v>
      </c>
      <c r="P85" s="5">
        <v>501.0</v>
      </c>
      <c r="Q85" s="5">
        <v>11.0</v>
      </c>
      <c r="R85" s="5">
        <v>0.0</v>
      </c>
      <c r="S85" s="7">
        <f>IFERROR(__xludf.DUMMYFUNCTION("LARGE(UNIQUE(B85:R85),2)"),11.0)</f>
        <v>11</v>
      </c>
      <c r="T85" s="7">
        <f t="shared" si="22"/>
        <v>0.02119460501</v>
      </c>
    </row>
    <row r="86">
      <c r="A86" s="10">
        <v>15.0</v>
      </c>
      <c r="B86" s="5">
        <v>1.0</v>
      </c>
      <c r="C86" s="5">
        <v>3.0</v>
      </c>
      <c r="D86" s="5">
        <v>0.0</v>
      </c>
      <c r="E86" s="5">
        <v>0.0</v>
      </c>
      <c r="F86" s="5">
        <v>0.0</v>
      </c>
      <c r="G86" s="5">
        <v>0.0</v>
      </c>
      <c r="H86" s="5">
        <v>2.0</v>
      </c>
      <c r="I86" s="5">
        <v>1.0</v>
      </c>
      <c r="J86" s="5">
        <v>1.0</v>
      </c>
      <c r="K86" s="5">
        <v>0.0</v>
      </c>
      <c r="L86" s="5">
        <v>0.0</v>
      </c>
      <c r="M86" s="5">
        <v>2.0</v>
      </c>
      <c r="N86" s="5">
        <v>4.0</v>
      </c>
      <c r="O86" s="5">
        <v>1.0</v>
      </c>
      <c r="P86" s="5">
        <v>4.0</v>
      </c>
      <c r="Q86" s="5">
        <v>280.0</v>
      </c>
      <c r="R86" s="5">
        <v>0.0</v>
      </c>
      <c r="S86" s="7">
        <f>IFERROR(__xludf.DUMMYFUNCTION("LARGE(UNIQUE(B86:R86),2)"),4.0)</f>
        <v>4</v>
      </c>
      <c r="T86" s="7">
        <f t="shared" si="22"/>
        <v>0.01320132013</v>
      </c>
    </row>
    <row r="87">
      <c r="A87" s="10">
        <v>16.0</v>
      </c>
      <c r="B87" s="5">
        <v>0.0</v>
      </c>
      <c r="C87" s="5">
        <v>0.0</v>
      </c>
      <c r="D87" s="5">
        <v>0.0</v>
      </c>
      <c r="E87" s="5">
        <v>1.0</v>
      </c>
      <c r="F87" s="5">
        <v>1.0</v>
      </c>
      <c r="G87" s="5">
        <v>0.0</v>
      </c>
      <c r="H87" s="5">
        <v>4.0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1.0</v>
      </c>
      <c r="P87" s="5">
        <v>0.0</v>
      </c>
      <c r="Q87" s="5">
        <v>0.0</v>
      </c>
      <c r="R87" s="5">
        <v>167.0</v>
      </c>
      <c r="S87" s="7">
        <f>IFERROR(__xludf.DUMMYFUNCTION("LARGE(UNIQUE(B87:R87),2)"),4.0)</f>
        <v>4</v>
      </c>
      <c r="T87" s="7">
        <f t="shared" si="22"/>
        <v>0.02352941176</v>
      </c>
    </row>
    <row r="88">
      <c r="A88" s="10"/>
      <c r="B88" s="7">
        <f>IFERROR(__xludf.DUMMYFUNCTION("LARGE(UNIQUE(B71:B87),2)"),5.0)</f>
        <v>5</v>
      </c>
      <c r="C88" s="7">
        <f>IFERROR(__xludf.DUMMYFUNCTION("LARGE(UNIQUE(C71:C87),2)"),8.0)</f>
        <v>8</v>
      </c>
      <c r="D88" s="7">
        <f>IFERROR(__xludf.DUMMYFUNCTION("LARGE(UNIQUE(D71:D87),2)"),4.0)</f>
        <v>4</v>
      </c>
      <c r="E88" s="7">
        <f>IFERROR(__xludf.DUMMYFUNCTION("LARGE(UNIQUE(E71:E87),2)"),1.0)</f>
        <v>1</v>
      </c>
      <c r="F88" s="7">
        <f>IFERROR(__xludf.DUMMYFUNCTION("LARGE(UNIQUE(F71:F87),2)"),3.0)</f>
        <v>3</v>
      </c>
      <c r="G88" s="7">
        <f>IFERROR(__xludf.DUMMYFUNCTION("LARGE(UNIQUE(G71:G87),2)"),6.0)</f>
        <v>6</v>
      </c>
      <c r="H88" s="7">
        <f>IFERROR(__xludf.DUMMYFUNCTION("LARGE(UNIQUE(H71:H87),2)"),5.0)</f>
        <v>5</v>
      </c>
      <c r="I88" s="7">
        <f>IFERROR(__xludf.DUMMYFUNCTION("LARGE(UNIQUE(I71:I87),2)"),5.0)</f>
        <v>5</v>
      </c>
      <c r="J88" s="7">
        <f>IFERROR(__xludf.DUMMYFUNCTION("LARGE(UNIQUE(J71:J87),2)"),5.0)</f>
        <v>5</v>
      </c>
      <c r="K88" s="7">
        <f>IFERROR(__xludf.DUMMYFUNCTION("LARGE(UNIQUE(K71:K87),2)"),2.0)</f>
        <v>2</v>
      </c>
      <c r="L88" s="7">
        <f>IFERROR(__xludf.DUMMYFUNCTION("LARGE(UNIQUE(L71:L87),2)"),6.0)</f>
        <v>6</v>
      </c>
      <c r="M88" s="7">
        <f>IFERROR(__xludf.DUMMYFUNCTION("LARGE(UNIQUE(M71:M87),2)"),2.0)</f>
        <v>2</v>
      </c>
      <c r="N88" s="7">
        <f>IFERROR(__xludf.DUMMYFUNCTION("LARGE(UNIQUE(N71:N87),2)"),5.0)</f>
        <v>5</v>
      </c>
      <c r="O88" s="7">
        <f>IFERROR(__xludf.DUMMYFUNCTION("LARGE(UNIQUE(O71:O87),2)"),3.0)</f>
        <v>3</v>
      </c>
      <c r="P88" s="7">
        <f>IFERROR(__xludf.DUMMYFUNCTION("LARGE(UNIQUE(P71:P87),2)"),7.0)</f>
        <v>7</v>
      </c>
      <c r="Q88" s="7">
        <f>IFERROR(__xludf.DUMMYFUNCTION("LARGE(UNIQUE(Q71:Q87),2)"),11.0)</f>
        <v>11</v>
      </c>
      <c r="R88" s="7">
        <f>IFERROR(__xludf.DUMMYFUNCTION("LARGE(UNIQUE(R71:R87),2)"),1.0)</f>
        <v>1</v>
      </c>
      <c r="S88" s="7">
        <f>max(S71:S87)</f>
        <v>11</v>
      </c>
    </row>
    <row r="89">
      <c r="T89" s="7">
        <f>max(T71:T87)</f>
        <v>0.1176470588</v>
      </c>
    </row>
  </sheetData>
  <mergeCells count="5">
    <mergeCell ref="A19:B19"/>
    <mergeCell ref="A23:B23"/>
    <mergeCell ref="A46:B46"/>
    <mergeCell ref="A65:B65"/>
    <mergeCell ref="A69:B69"/>
  </mergeCells>
  <drawing r:id="rId1"/>
</worksheet>
</file>